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<sst xmlns="http://schemas.openxmlformats.org/spreadsheetml/2006/main" count="53" uniqueCount="39">
  <si>
    <t>Lp.</t>
  </si>
  <si>
    <t>w tym:</t>
  </si>
  <si>
    <t>PRZYCHODY</t>
  </si>
  <si>
    <t>w tym dotacja z budżetu</t>
  </si>
  <si>
    <t>wpłata do budżetu</t>
  </si>
  <si>
    <t>przedmiotowa</t>
  </si>
  <si>
    <t xml:space="preserve">ZADANIA </t>
  </si>
  <si>
    <t>GMINY</t>
  </si>
  <si>
    <t>-</t>
  </si>
  <si>
    <t>i Rekreacji</t>
  </si>
  <si>
    <t>2/ Wykonanie</t>
  </si>
  <si>
    <t>Nazwa zakładu budżetowego</t>
  </si>
  <si>
    <t>1/</t>
  </si>
  <si>
    <t>2/</t>
  </si>
  <si>
    <t>MIASTO KIELCE</t>
  </si>
  <si>
    <t>w zł</t>
  </si>
  <si>
    <t>Dział          Rozdz.</t>
  </si>
  <si>
    <t xml:space="preserve"> Sportu</t>
  </si>
  <si>
    <t>3/</t>
  </si>
  <si>
    <t>3/ Wskaźnik wykonania</t>
  </si>
  <si>
    <t>dotacja przedmiotowa</t>
  </si>
  <si>
    <t>plan</t>
  </si>
  <si>
    <t>wykonanie</t>
  </si>
  <si>
    <t xml:space="preserve"> - kwota VAT</t>
  </si>
  <si>
    <t xml:space="preserve"> - kwota netto</t>
  </si>
  <si>
    <t xml:space="preserve"> - kwota  brutto</t>
  </si>
  <si>
    <t>Zakład Robót</t>
  </si>
  <si>
    <t>Drogowych</t>
  </si>
  <si>
    <t>przy MZD</t>
  </si>
  <si>
    <t>PRZYCHODY  I  KOSZTY SAMORZĄDOWYCH ZAKŁADÓW  BUDŻETOWYCH</t>
  </si>
  <si>
    <t>KOSZTY</t>
  </si>
  <si>
    <t>koszty na  wynagrodzenia i pochodne od wynagrodzeń</t>
  </si>
  <si>
    <t>koszty na inwestycje</t>
  </si>
  <si>
    <t xml:space="preserve">celowa </t>
  </si>
  <si>
    <t>Miejski Ośrodek Sportu</t>
  </si>
  <si>
    <t>Tabela Nr 13</t>
  </si>
  <si>
    <t>Stan środków obrotowych netto na 01.01.2012 r.</t>
  </si>
  <si>
    <t>1 /Plan po zmianach na 31.12.2012 r.</t>
  </si>
  <si>
    <t>Stan środków obrotowych netto na 31.12.2012r.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</si>
</sst>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#,##0.0"/>
  </numFmts>
  <fonts count="58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vertAlign val="superscript"/>
      <sz val="10"/>
      <name val="Cambria"/>
      <family val="1"/>
    </font>
    <font>
      <vertAlign val="superscript"/>
      <sz val="11"/>
      <name val="Cambria"/>
      <family val="1"/>
    </font>
    <font>
      <sz val="9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vertAlign val="superscript"/>
      <sz val="10"/>
      <color indexed="10"/>
      <name val="Cambria"/>
      <family val="1"/>
    </font>
    <font>
      <sz val="11"/>
      <color indexed="10"/>
      <name val="Times New Roman"/>
      <family val="1"/>
    </font>
    <font>
      <vertAlign val="superscript"/>
      <sz val="11"/>
      <color indexed="10"/>
      <name val="Cambria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vertAlign val="superscript"/>
      <sz val="10"/>
      <color rgb="FFFF0000"/>
      <name val="Cambria"/>
      <family val="1"/>
    </font>
    <font>
      <sz val="11"/>
      <color rgb="FFFF0000"/>
      <name val="Times New Roman"/>
      <family val="1"/>
    </font>
    <font>
      <vertAlign val="superscript"/>
      <sz val="11"/>
      <color rgb="FFFF0000"/>
      <name val="Cambria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Alignment="1">
      <alignment/>
    </xf>
    <xf numFmtId="3" fontId="2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3" fontId="2" fillId="0" borderId="11" xfId="0" applyNumberFormat="1" applyFont="1" applyBorder="1" applyAlignment="1">
      <alignment vertical="top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3" fontId="2" fillId="0" borderId="16" xfId="0" applyNumberFormat="1" applyFont="1" applyBorder="1" applyAlignment="1">
      <alignment vertical="top" wrapText="1"/>
    </xf>
    <xf numFmtId="4" fontId="2" fillId="0" borderId="17" xfId="0" applyNumberFormat="1" applyFont="1" applyBorder="1" applyAlignment="1">
      <alignment vertical="top" wrapText="1"/>
    </xf>
    <xf numFmtId="168" fontId="2" fillId="0" borderId="18" xfId="52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3" fontId="2" fillId="0" borderId="19" xfId="0" applyNumberFormat="1" applyFont="1" applyFill="1" applyBorder="1" applyAlignment="1">
      <alignment horizontal="right" vertical="top" wrapText="1"/>
    </xf>
    <xf numFmtId="4" fontId="2" fillId="0" borderId="19" xfId="0" applyNumberFormat="1" applyFont="1" applyFill="1" applyBorder="1" applyAlignment="1">
      <alignment horizontal="right" vertical="top" wrapText="1"/>
    </xf>
    <xf numFmtId="168" fontId="2" fillId="0" borderId="20" xfId="52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" fillId="0" borderId="21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5" fillId="0" borderId="19" xfId="0" applyNumberFormat="1" applyFont="1" applyFill="1" applyBorder="1" applyAlignment="1">
      <alignment horizontal="right" vertical="top" wrapText="1"/>
    </xf>
    <xf numFmtId="3" fontId="5" fillId="0" borderId="25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5" fillId="0" borderId="19" xfId="0" applyNumberFormat="1" applyFont="1" applyFill="1" applyBorder="1" applyAlignment="1">
      <alignment horizontal="right" vertical="top" wrapText="1"/>
    </xf>
    <xf numFmtId="4" fontId="5" fillId="0" borderId="25" xfId="0" applyNumberFormat="1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168" fontId="5" fillId="0" borderId="27" xfId="52" applyNumberFormat="1" applyFont="1" applyFill="1" applyBorder="1" applyAlignment="1">
      <alignment vertical="top" wrapText="1"/>
    </xf>
    <xf numFmtId="168" fontId="5" fillId="0" borderId="27" xfId="52" applyNumberFormat="1" applyFont="1" applyFill="1" applyBorder="1" applyAlignment="1">
      <alignment horizontal="right" vertical="top" wrapText="1"/>
    </xf>
    <xf numFmtId="168" fontId="5" fillId="0" borderId="28" xfId="52" applyNumberFormat="1" applyFont="1" applyFill="1" applyBorder="1" applyAlignment="1">
      <alignment horizontal="right" vertical="top" wrapText="1"/>
    </xf>
    <xf numFmtId="0" fontId="2" fillId="0" borderId="29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3" fontId="2" fillId="0" borderId="31" xfId="0" applyNumberFormat="1" applyFont="1" applyFill="1" applyBorder="1" applyAlignment="1">
      <alignment horizontal="right" vertical="top" wrapText="1"/>
    </xf>
    <xf numFmtId="0" fontId="2" fillId="0" borderId="32" xfId="0" applyFont="1" applyFill="1" applyBorder="1" applyAlignment="1">
      <alignment horizontal="center" vertical="top" wrapText="1"/>
    </xf>
    <xf numFmtId="3" fontId="2" fillId="0" borderId="33" xfId="0" applyNumberFormat="1" applyFont="1" applyFill="1" applyBorder="1" applyAlignment="1">
      <alignment horizontal="right" vertical="top" wrapText="1"/>
    </xf>
    <xf numFmtId="3" fontId="2" fillId="0" borderId="30" xfId="0" applyNumberFormat="1" applyFont="1" applyFill="1" applyBorder="1" applyAlignment="1">
      <alignment horizontal="right" vertical="top" wrapText="1"/>
    </xf>
    <xf numFmtId="3" fontId="2" fillId="0" borderId="25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center" vertical="top" wrapText="1"/>
    </xf>
    <xf numFmtId="4" fontId="2" fillId="0" borderId="25" xfId="0" applyNumberFormat="1" applyFont="1" applyFill="1" applyBorder="1" applyAlignment="1">
      <alignment horizontal="right" vertical="top" wrapText="1"/>
    </xf>
    <xf numFmtId="0" fontId="5" fillId="0" borderId="28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168" fontId="2" fillId="0" borderId="27" xfId="52" applyNumberFormat="1" applyFont="1" applyFill="1" applyBorder="1" applyAlignment="1">
      <alignment horizontal="right" vertical="top" wrapText="1"/>
    </xf>
    <xf numFmtId="168" fontId="2" fillId="0" borderId="28" xfId="52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68" fontId="2" fillId="0" borderId="28" xfId="52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vertical="top"/>
    </xf>
    <xf numFmtId="3" fontId="2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/>
    </xf>
    <xf numFmtId="0" fontId="10" fillId="0" borderId="35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Fill="1" applyAlignment="1">
      <alignment/>
    </xf>
    <xf numFmtId="0" fontId="54" fillId="0" borderId="24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right" vertical="top" wrapText="1"/>
    </xf>
    <xf numFmtId="0" fontId="54" fillId="0" borderId="36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right" vertical="top" wrapText="1"/>
    </xf>
    <xf numFmtId="0" fontId="54" fillId="0" borderId="19" xfId="0" applyFont="1" applyFill="1" applyBorder="1" applyAlignment="1">
      <alignment horizontal="right" vertical="top" wrapText="1"/>
    </xf>
    <xf numFmtId="0" fontId="54" fillId="0" borderId="25" xfId="0" applyFont="1" applyFill="1" applyBorder="1" applyAlignment="1">
      <alignment horizontal="right" vertical="top" wrapText="1"/>
    </xf>
    <xf numFmtId="0" fontId="52" fillId="0" borderId="0" xfId="0" applyFont="1" applyFill="1" applyBorder="1" applyAlignment="1">
      <alignment vertical="top" wrapText="1"/>
    </xf>
    <xf numFmtId="0" fontId="54" fillId="0" borderId="0" xfId="0" applyFont="1" applyFill="1" applyBorder="1" applyAlignment="1">
      <alignment horizontal="center" vertical="top" wrapText="1"/>
    </xf>
    <xf numFmtId="168" fontId="54" fillId="0" borderId="0" xfId="52" applyNumberFormat="1" applyFont="1" applyFill="1" applyBorder="1" applyAlignment="1">
      <alignment horizontal="right" vertical="top" wrapText="1"/>
    </xf>
    <xf numFmtId="0" fontId="54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top" wrapText="1"/>
    </xf>
    <xf numFmtId="0" fontId="52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center" wrapText="1"/>
    </xf>
    <xf numFmtId="168" fontId="54" fillId="0" borderId="0" xfId="52" applyNumberFormat="1" applyFont="1" applyBorder="1" applyAlignment="1">
      <alignment horizontal="right" vertical="top" wrapText="1"/>
    </xf>
    <xf numFmtId="168" fontId="55" fillId="0" borderId="0" xfId="52" applyNumberFormat="1" applyFont="1" applyBorder="1" applyAlignment="1">
      <alignment horizontal="right" vertical="top" wrapText="1"/>
    </xf>
    <xf numFmtId="0" fontId="52" fillId="0" borderId="0" xfId="0" applyFont="1" applyBorder="1" applyAlignment="1">
      <alignment horizontal="center" vertical="top" wrapText="1"/>
    </xf>
    <xf numFmtId="3" fontId="56" fillId="0" borderId="0" xfId="0" applyNumberFormat="1" applyFont="1" applyBorder="1" applyAlignment="1">
      <alignment vertical="top" wrapText="1"/>
    </xf>
    <xf numFmtId="0" fontId="52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8" xfId="0" applyFont="1" applyFill="1" applyBorder="1" applyAlignment="1">
      <alignment vertical="top" wrapText="1"/>
    </xf>
    <xf numFmtId="0" fontId="11" fillId="0" borderId="3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top" wrapText="1"/>
    </xf>
    <xf numFmtId="0" fontId="54" fillId="0" borderId="38" xfId="0" applyFont="1" applyFill="1" applyBorder="1" applyAlignment="1">
      <alignment horizontal="right" vertical="top" wrapText="1"/>
    </xf>
    <xf numFmtId="3" fontId="2" fillId="0" borderId="39" xfId="0" applyNumberFormat="1" applyFont="1" applyFill="1" applyBorder="1" applyAlignment="1">
      <alignment vertical="center" wrapText="1"/>
    </xf>
    <xf numFmtId="0" fontId="0" fillId="0" borderId="24" xfId="0" applyFont="1" applyFill="1" applyBorder="1" applyAlignment="1">
      <alignment/>
    </xf>
    <xf numFmtId="3" fontId="2" fillId="0" borderId="39" xfId="0" applyNumberFormat="1" applyFont="1" applyFill="1" applyBorder="1" applyAlignment="1">
      <alignment vertical="top" wrapText="1"/>
    </xf>
    <xf numFmtId="3" fontId="5" fillId="0" borderId="38" xfId="0" applyNumberFormat="1" applyFont="1" applyFill="1" applyBorder="1" applyAlignment="1">
      <alignment vertical="top" wrapText="1"/>
    </xf>
    <xf numFmtId="4" fontId="5" fillId="0" borderId="38" xfId="0" applyNumberFormat="1" applyFont="1" applyFill="1" applyBorder="1" applyAlignment="1">
      <alignment vertical="top" wrapText="1"/>
    </xf>
    <xf numFmtId="0" fontId="0" fillId="0" borderId="40" xfId="0" applyFont="1" applyFill="1" applyBorder="1" applyAlignment="1">
      <alignment vertical="top" wrapText="1"/>
    </xf>
    <xf numFmtId="168" fontId="5" fillId="0" borderId="41" xfId="52" applyNumberFormat="1" applyFont="1" applyFill="1" applyBorder="1" applyAlignment="1">
      <alignment vertical="top" wrapText="1"/>
    </xf>
    <xf numFmtId="0" fontId="0" fillId="0" borderId="42" xfId="0" applyFont="1" applyFill="1" applyBorder="1" applyAlignment="1">
      <alignment horizontal="center" vertical="top" wrapText="1"/>
    </xf>
    <xf numFmtId="4" fontId="2" fillId="0" borderId="38" xfId="0" applyNumberFormat="1" applyFont="1" applyFill="1" applyBorder="1" applyAlignment="1">
      <alignment vertical="center" wrapText="1"/>
    </xf>
    <xf numFmtId="0" fontId="0" fillId="0" borderId="43" xfId="0" applyFont="1" applyFill="1" applyBorder="1" applyAlignment="1">
      <alignment/>
    </xf>
    <xf numFmtId="168" fontId="0" fillId="0" borderId="42" xfId="52" applyNumberFormat="1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44" xfId="0" applyFont="1" applyFill="1" applyBorder="1" applyAlignment="1">
      <alignment vertical="top" wrapText="1"/>
    </xf>
    <xf numFmtId="168" fontId="2" fillId="0" borderId="37" xfId="52" applyNumberFormat="1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center" vertical="top" wrapText="1"/>
    </xf>
    <xf numFmtId="168" fontId="2" fillId="0" borderId="41" xfId="52" applyNumberFormat="1" applyFont="1" applyFill="1" applyBorder="1" applyAlignment="1">
      <alignment horizontal="center" vertical="top" wrapText="1"/>
    </xf>
    <xf numFmtId="4" fontId="2" fillId="0" borderId="19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28" xfId="0" applyFont="1" applyFill="1" applyBorder="1" applyAlignment="1">
      <alignment vertical="top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vertical="top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68" fontId="2" fillId="0" borderId="26" xfId="52" applyNumberFormat="1" applyFont="1" applyFill="1" applyBorder="1" applyAlignment="1">
      <alignment horizontal="center" vertical="top" wrapText="1"/>
    </xf>
    <xf numFmtId="168" fontId="2" fillId="0" borderId="27" xfId="52" applyNumberFormat="1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 wrapText="1"/>
    </xf>
    <xf numFmtId="168" fontId="2" fillId="0" borderId="34" xfId="52" applyNumberFormat="1" applyFont="1" applyFill="1" applyBorder="1" applyAlignment="1">
      <alignment horizontal="right" vertical="top" wrapText="1"/>
    </xf>
    <xf numFmtId="168" fontId="2" fillId="0" borderId="18" xfId="52" applyNumberFormat="1" applyFont="1" applyFill="1" applyBorder="1" applyAlignment="1">
      <alignment horizontal="right" vertical="top" wrapText="1"/>
    </xf>
    <xf numFmtId="0" fontId="54" fillId="0" borderId="30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3" fontId="57" fillId="0" borderId="47" xfId="0" applyNumberFormat="1" applyFont="1" applyFill="1" applyBorder="1" applyAlignment="1">
      <alignment horizontal="center" vertical="center" wrapText="1"/>
    </xf>
    <xf numFmtId="3" fontId="57" fillId="0" borderId="19" xfId="0" applyNumberFormat="1" applyFont="1" applyFill="1" applyBorder="1" applyAlignment="1">
      <alignment horizontal="center" vertical="center" wrapText="1"/>
    </xf>
    <xf numFmtId="3" fontId="57" fillId="0" borderId="28" xfId="0" applyNumberFormat="1" applyFont="1" applyFill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center" vertical="top" wrapText="1"/>
    </xf>
    <xf numFmtId="0" fontId="54" fillId="0" borderId="52" xfId="0" applyFont="1" applyFill="1" applyBorder="1" applyAlignment="1">
      <alignment horizontal="center" vertical="top" wrapText="1"/>
    </xf>
    <xf numFmtId="168" fontId="5" fillId="0" borderId="26" xfId="52" applyNumberFormat="1" applyFont="1" applyFill="1" applyBorder="1" applyAlignment="1">
      <alignment vertical="top" wrapText="1"/>
    </xf>
    <xf numFmtId="168" fontId="5" fillId="0" borderId="27" xfId="52" applyNumberFormat="1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3" fontId="2" fillId="0" borderId="32" xfId="0" applyNumberFormat="1" applyFont="1" applyFill="1" applyBorder="1" applyAlignment="1">
      <alignment horizontal="right" vertical="top" wrapText="1"/>
    </xf>
    <xf numFmtId="3" fontId="2" fillId="0" borderId="33" xfId="0" applyNumberFormat="1" applyFont="1" applyFill="1" applyBorder="1" applyAlignment="1">
      <alignment horizontal="right"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view="pageLayout" workbookViewId="0" topLeftCell="A16">
      <selection activeCell="I10" sqref="I10"/>
    </sheetView>
  </sheetViews>
  <sheetFormatPr defaultColWidth="9.140625" defaultRowHeight="12.75"/>
  <cols>
    <col min="1" max="1" width="3.7109375" style="74" customWidth="1"/>
    <col min="2" max="2" width="26.7109375" style="5" customWidth="1"/>
    <col min="3" max="3" width="6.57421875" style="5" customWidth="1"/>
    <col min="4" max="4" width="13.57421875" style="74" customWidth="1"/>
    <col min="5" max="5" width="3.421875" style="74" customWidth="1"/>
    <col min="6" max="6" width="14.421875" style="74" customWidth="1"/>
    <col min="7" max="7" width="11.8515625" style="74" customWidth="1"/>
    <col min="8" max="8" width="2.421875" style="75" customWidth="1"/>
    <col min="9" max="9" width="12.7109375" style="74" customWidth="1"/>
    <col min="10" max="10" width="14.7109375" style="74" customWidth="1"/>
    <col min="11" max="11" width="14.00390625" style="74" customWidth="1"/>
    <col min="12" max="12" width="14.140625" style="74" customWidth="1"/>
    <col min="13" max="13" width="11.421875" style="74" customWidth="1"/>
    <col min="14" max="14" width="13.8515625" style="74" customWidth="1"/>
    <col min="15" max="15" width="11.00390625" style="74" customWidth="1"/>
    <col min="16" max="16384" width="9.140625" style="74" customWidth="1"/>
  </cols>
  <sheetData>
    <row r="1" spans="1:14" s="5" customFormat="1" ht="14.25">
      <c r="A1" s="5" t="s">
        <v>14</v>
      </c>
      <c r="H1" s="20"/>
      <c r="M1" s="124" t="s">
        <v>35</v>
      </c>
      <c r="N1" s="124"/>
    </row>
    <row r="2" spans="1:15" s="5" customFormat="1" ht="19.5" customHeight="1">
      <c r="A2" s="128" t="s">
        <v>29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s="5" customFormat="1" ht="14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 s="5" customFormat="1" ht="13.5" customHeight="1" thickBot="1">
      <c r="A4" s="97"/>
      <c r="B4" s="97"/>
      <c r="C4" s="97"/>
      <c r="D4" s="97"/>
      <c r="E4" s="97"/>
      <c r="F4" s="97"/>
      <c r="G4" s="97"/>
      <c r="H4" s="21"/>
      <c r="I4" s="97"/>
      <c r="J4" s="97"/>
      <c r="K4" s="97"/>
      <c r="L4" s="97"/>
      <c r="M4" s="97"/>
      <c r="N4" s="98" t="s">
        <v>15</v>
      </c>
      <c r="O4" s="97"/>
    </row>
    <row r="5" spans="1:15" s="100" customFormat="1" ht="22.5" customHeight="1" thickTop="1">
      <c r="A5" s="144" t="s">
        <v>0</v>
      </c>
      <c r="B5" s="129" t="s">
        <v>11</v>
      </c>
      <c r="C5" s="129" t="s">
        <v>16</v>
      </c>
      <c r="D5" s="129" t="s">
        <v>36</v>
      </c>
      <c r="E5" s="151" t="s">
        <v>2</v>
      </c>
      <c r="F5" s="152"/>
      <c r="G5" s="168" t="s">
        <v>3</v>
      </c>
      <c r="H5" s="169"/>
      <c r="I5" s="170"/>
      <c r="J5" s="139" t="s">
        <v>30</v>
      </c>
      <c r="K5" s="125" t="s">
        <v>1</v>
      </c>
      <c r="L5" s="126"/>
      <c r="M5" s="126"/>
      <c r="N5" s="132" t="s">
        <v>38</v>
      </c>
      <c r="O5" s="99"/>
    </row>
    <row r="6" spans="1:15" s="100" customFormat="1" ht="10.5" customHeight="1">
      <c r="A6" s="145"/>
      <c r="B6" s="130"/>
      <c r="C6" s="130"/>
      <c r="D6" s="130"/>
      <c r="E6" s="153"/>
      <c r="F6" s="154"/>
      <c r="G6" s="171"/>
      <c r="H6" s="172"/>
      <c r="I6" s="173"/>
      <c r="J6" s="140"/>
      <c r="K6" s="181" t="s">
        <v>31</v>
      </c>
      <c r="L6" s="165" t="s">
        <v>32</v>
      </c>
      <c r="M6" s="165" t="s">
        <v>4</v>
      </c>
      <c r="N6" s="133"/>
      <c r="O6" s="99"/>
    </row>
    <row r="7" spans="1:15" s="100" customFormat="1" ht="40.5" customHeight="1" thickBot="1">
      <c r="A7" s="146"/>
      <c r="B7" s="131"/>
      <c r="C7" s="131"/>
      <c r="D7" s="131"/>
      <c r="E7" s="155"/>
      <c r="F7" s="156"/>
      <c r="G7" s="166" t="s">
        <v>5</v>
      </c>
      <c r="H7" s="167"/>
      <c r="I7" s="102" t="s">
        <v>33</v>
      </c>
      <c r="J7" s="141"/>
      <c r="K7" s="182"/>
      <c r="L7" s="131"/>
      <c r="M7" s="131"/>
      <c r="N7" s="134"/>
      <c r="O7" s="99"/>
    </row>
    <row r="8" spans="1:15" s="5" customFormat="1" ht="14.25" thickBot="1" thickTop="1">
      <c r="A8" s="22">
        <v>1</v>
      </c>
      <c r="B8" s="23">
        <v>2</v>
      </c>
      <c r="C8" s="23">
        <v>3</v>
      </c>
      <c r="D8" s="24">
        <v>4</v>
      </c>
      <c r="E8" s="149">
        <v>5</v>
      </c>
      <c r="F8" s="150"/>
      <c r="G8" s="149">
        <v>6</v>
      </c>
      <c r="H8" s="150"/>
      <c r="I8" s="103">
        <v>7</v>
      </c>
      <c r="J8" s="25">
        <v>8</v>
      </c>
      <c r="K8" s="23">
        <v>9</v>
      </c>
      <c r="L8" s="23">
        <v>10</v>
      </c>
      <c r="M8" s="23">
        <v>11</v>
      </c>
      <c r="N8" s="26">
        <v>12</v>
      </c>
      <c r="O8" s="97"/>
    </row>
    <row r="9" spans="1:15" ht="9" customHeight="1" thickTop="1">
      <c r="A9" s="77"/>
      <c r="B9" s="28"/>
      <c r="C9" s="29"/>
      <c r="D9" s="78"/>
      <c r="E9" s="79"/>
      <c r="F9" s="80"/>
      <c r="G9" s="177"/>
      <c r="H9" s="178"/>
      <c r="I9" s="104"/>
      <c r="J9" s="81"/>
      <c r="K9" s="82"/>
      <c r="L9" s="82"/>
      <c r="M9" s="174" t="s">
        <v>8</v>
      </c>
      <c r="N9" s="83"/>
      <c r="O9" s="76"/>
    </row>
    <row r="10" spans="1:15" s="5" customFormat="1" ht="14.25">
      <c r="A10" s="135"/>
      <c r="B10" s="30" t="s">
        <v>6</v>
      </c>
      <c r="C10" s="137"/>
      <c r="D10" s="31">
        <f>+D13+D16</f>
        <v>-610479</v>
      </c>
      <c r="E10" s="32" t="s">
        <v>12</v>
      </c>
      <c r="F10" s="33">
        <f>F13+F16</f>
        <v>29410254</v>
      </c>
      <c r="G10" s="142">
        <f>G13+G16</f>
        <v>8142000</v>
      </c>
      <c r="H10" s="143"/>
      <c r="I10" s="108">
        <f>I16+I13</f>
        <v>1760000</v>
      </c>
      <c r="J10" s="34">
        <f>J13+J16</f>
        <v>28574209</v>
      </c>
      <c r="K10" s="35">
        <f>K13+K16</f>
        <v>10506933</v>
      </c>
      <c r="L10" s="35">
        <f>L13+L16</f>
        <v>2407100</v>
      </c>
      <c r="M10" s="175"/>
      <c r="N10" s="36">
        <f>N13+N16</f>
        <v>225566</v>
      </c>
      <c r="O10" s="97"/>
    </row>
    <row r="11" spans="1:15" s="5" customFormat="1" ht="14.25">
      <c r="A11" s="135"/>
      <c r="B11" s="30" t="s">
        <v>7</v>
      </c>
      <c r="C11" s="137"/>
      <c r="D11" s="37">
        <f>+D14+D17</f>
        <v>-610478.49</v>
      </c>
      <c r="E11" s="32" t="s">
        <v>13</v>
      </c>
      <c r="F11" s="38">
        <f>F14+F17</f>
        <v>19560693.92</v>
      </c>
      <c r="G11" s="159">
        <f>+G14+G17</f>
        <v>8142000</v>
      </c>
      <c r="H11" s="160"/>
      <c r="I11" s="109">
        <f>I17+I14</f>
        <v>1757000.82</v>
      </c>
      <c r="J11" s="39">
        <f>J14+J17</f>
        <v>26452513.5</v>
      </c>
      <c r="K11" s="40">
        <f>K14+K17</f>
        <v>9652012.4</v>
      </c>
      <c r="L11" s="40">
        <f>L17+L14</f>
        <v>2263311.0100000002</v>
      </c>
      <c r="M11" s="175"/>
      <c r="N11" s="41">
        <f>N14+N17</f>
        <v>-1822042.84</v>
      </c>
      <c r="O11" s="97"/>
    </row>
    <row r="12" spans="1:15" s="5" customFormat="1" ht="16.5" customHeight="1" thickBot="1">
      <c r="A12" s="136"/>
      <c r="B12" s="101"/>
      <c r="C12" s="138"/>
      <c r="D12" s="110"/>
      <c r="E12" s="42" t="s">
        <v>18</v>
      </c>
      <c r="F12" s="43">
        <f aca="true" t="shared" si="0" ref="F12:L12">F11/F10</f>
        <v>0.6650977553611064</v>
      </c>
      <c r="G12" s="179">
        <f t="shared" si="0"/>
        <v>1</v>
      </c>
      <c r="H12" s="180"/>
      <c r="I12" s="111">
        <f>I11/I10</f>
        <v>0.9982959204545455</v>
      </c>
      <c r="J12" s="44">
        <f t="shared" si="0"/>
        <v>0.9257478833447323</v>
      </c>
      <c r="K12" s="45">
        <f t="shared" si="0"/>
        <v>0.9186327161313392</v>
      </c>
      <c r="L12" s="45">
        <f t="shared" si="0"/>
        <v>0.9402646379460763</v>
      </c>
      <c r="M12" s="176"/>
      <c r="N12" s="112" t="s">
        <v>8</v>
      </c>
      <c r="O12" s="97"/>
    </row>
    <row r="13" spans="1:15" s="5" customFormat="1" ht="18" customHeight="1">
      <c r="A13" s="46"/>
      <c r="B13" s="47" t="s">
        <v>26</v>
      </c>
      <c r="C13" s="48"/>
      <c r="D13" s="49">
        <v>234992</v>
      </c>
      <c r="E13" s="50" t="s">
        <v>12</v>
      </c>
      <c r="F13" s="51">
        <v>4500000</v>
      </c>
      <c r="G13" s="187">
        <v>0</v>
      </c>
      <c r="H13" s="188"/>
      <c r="I13" s="105">
        <v>0</v>
      </c>
      <c r="J13" s="51">
        <f>4419526+90000</f>
        <v>4509526</v>
      </c>
      <c r="K13" s="52">
        <f>2084900+40000</f>
        <v>2124900</v>
      </c>
      <c r="L13" s="52">
        <v>432100</v>
      </c>
      <c r="M13" s="163" t="s">
        <v>8</v>
      </c>
      <c r="N13" s="53">
        <f>D13+F13-J13</f>
        <v>225466</v>
      </c>
      <c r="O13" s="97"/>
    </row>
    <row r="14" spans="1:15" s="5" customFormat="1" ht="18" customHeight="1">
      <c r="A14" s="27">
        <v>1</v>
      </c>
      <c r="B14" s="30" t="s">
        <v>27</v>
      </c>
      <c r="C14" s="28">
        <v>600</v>
      </c>
      <c r="D14" s="54">
        <v>234992.44</v>
      </c>
      <c r="E14" s="55" t="s">
        <v>13</v>
      </c>
      <c r="F14" s="16">
        <v>2358357.82</v>
      </c>
      <c r="G14" s="189">
        <v>0</v>
      </c>
      <c r="H14" s="190"/>
      <c r="I14" s="113">
        <v>0</v>
      </c>
      <c r="J14" s="16">
        <f>3379875.92+4155</f>
        <v>3384030.92</v>
      </c>
      <c r="K14" s="18">
        <f>1540816.56+1292.37</f>
        <v>1542108.9300000002</v>
      </c>
      <c r="L14" s="18">
        <v>429434.93</v>
      </c>
      <c r="M14" s="157"/>
      <c r="N14" s="56">
        <v>105580.94</v>
      </c>
      <c r="O14" s="97"/>
    </row>
    <row r="15" spans="1:15" s="5" customFormat="1" ht="21.75" customHeight="1" thickBot="1">
      <c r="A15" s="114"/>
      <c r="B15" s="57" t="s">
        <v>28</v>
      </c>
      <c r="C15" s="58">
        <v>60016</v>
      </c>
      <c r="D15" s="110"/>
      <c r="E15" s="59" t="s">
        <v>18</v>
      </c>
      <c r="F15" s="60">
        <f>F14/F13</f>
        <v>0.5240795155555555</v>
      </c>
      <c r="G15" s="147" t="s">
        <v>8</v>
      </c>
      <c r="H15" s="148"/>
      <c r="I15" s="122" t="s">
        <v>8</v>
      </c>
      <c r="J15" s="60">
        <f>J14/J13</f>
        <v>0.7504183189097923</v>
      </c>
      <c r="K15" s="61">
        <f>K14/K13</f>
        <v>0.725732472116335</v>
      </c>
      <c r="L15" s="69" t="s">
        <v>8</v>
      </c>
      <c r="M15" s="164"/>
      <c r="N15" s="115" t="s">
        <v>8</v>
      </c>
      <c r="O15" s="97"/>
    </row>
    <row r="16" spans="1:15" s="5" customFormat="1" ht="18" customHeight="1">
      <c r="A16" s="106"/>
      <c r="B16" s="30" t="s">
        <v>34</v>
      </c>
      <c r="C16" s="28"/>
      <c r="D16" s="62">
        <v>-845471</v>
      </c>
      <c r="E16" s="55" t="s">
        <v>12</v>
      </c>
      <c r="F16" s="2">
        <f>22547143+603111+1760000</f>
        <v>24910254</v>
      </c>
      <c r="G16" s="187">
        <v>8142000</v>
      </c>
      <c r="H16" s="188"/>
      <c r="I16" s="107">
        <v>1760000</v>
      </c>
      <c r="J16" s="2">
        <f>22304683+1760000</f>
        <v>24064683</v>
      </c>
      <c r="K16" s="17">
        <f>8322033+60000</f>
        <v>8382033</v>
      </c>
      <c r="L16" s="17">
        <f>215000+1760000</f>
        <v>1975000</v>
      </c>
      <c r="M16" s="157" t="s">
        <v>8</v>
      </c>
      <c r="N16" s="53">
        <f>D16+F16-J16</f>
        <v>100</v>
      </c>
      <c r="O16" s="97"/>
    </row>
    <row r="17" spans="1:15" s="5" customFormat="1" ht="18" customHeight="1">
      <c r="A17" s="116">
        <v>2</v>
      </c>
      <c r="B17" s="30" t="s">
        <v>17</v>
      </c>
      <c r="C17" s="28">
        <v>926</v>
      </c>
      <c r="D17" s="54">
        <v>-845470.93</v>
      </c>
      <c r="E17" s="63" t="s">
        <v>13</v>
      </c>
      <c r="F17" s="16">
        <f>14842224.14+603111.14+1757000.82</f>
        <v>17202336.1</v>
      </c>
      <c r="G17" s="189">
        <v>8142000</v>
      </c>
      <c r="H17" s="190"/>
      <c r="I17" s="117">
        <v>1757000.82</v>
      </c>
      <c r="J17" s="16">
        <f>21269047.76+42434+1757000.82</f>
        <v>23068482.580000002</v>
      </c>
      <c r="K17" s="18">
        <f>8051848.11+58055.36</f>
        <v>8109903.470000001</v>
      </c>
      <c r="L17" s="18">
        <f>76875.26+1757000.82</f>
        <v>1833876.08</v>
      </c>
      <c r="M17" s="157"/>
      <c r="N17" s="56">
        <v>-1927623.78</v>
      </c>
      <c r="O17" s="97"/>
    </row>
    <row r="18" spans="1:15" s="5" customFormat="1" ht="24" customHeight="1" thickBot="1">
      <c r="A18" s="118"/>
      <c r="B18" s="64" t="s">
        <v>9</v>
      </c>
      <c r="C18" s="65">
        <v>92604</v>
      </c>
      <c r="D18" s="119"/>
      <c r="E18" s="66" t="s">
        <v>18</v>
      </c>
      <c r="F18" s="15">
        <f aca="true" t="shared" si="1" ref="F18:L18">F17/F16</f>
        <v>0.6905724887429892</v>
      </c>
      <c r="G18" s="161">
        <f t="shared" si="1"/>
        <v>1</v>
      </c>
      <c r="H18" s="162"/>
      <c r="I18" s="120">
        <f t="shared" si="1"/>
        <v>0.9982959204545455</v>
      </c>
      <c r="J18" s="15">
        <f t="shared" si="1"/>
        <v>0.958603218666957</v>
      </c>
      <c r="K18" s="19">
        <f t="shared" si="1"/>
        <v>0.9675341853223437</v>
      </c>
      <c r="L18" s="19">
        <f t="shared" si="1"/>
        <v>0.9285448506329115</v>
      </c>
      <c r="M18" s="158"/>
      <c r="N18" s="121" t="s">
        <v>8</v>
      </c>
      <c r="O18" s="97"/>
    </row>
    <row r="19" spans="1:15" ht="12" customHeight="1" thickTop="1">
      <c r="A19" s="84"/>
      <c r="B19" s="67"/>
      <c r="C19" s="68"/>
      <c r="D19" s="84"/>
      <c r="E19" s="85"/>
      <c r="F19" s="86"/>
      <c r="G19" s="86"/>
      <c r="H19" s="86"/>
      <c r="I19" s="86"/>
      <c r="J19" s="86"/>
      <c r="K19" s="86"/>
      <c r="L19" s="86"/>
      <c r="M19" s="87"/>
      <c r="N19" s="88"/>
      <c r="O19" s="76"/>
    </row>
    <row r="20" spans="1:15" ht="12" customHeight="1">
      <c r="A20" s="84"/>
      <c r="B20" s="67"/>
      <c r="C20" s="68"/>
      <c r="D20" s="84"/>
      <c r="E20" s="85"/>
      <c r="F20" s="86"/>
      <c r="G20" s="86"/>
      <c r="H20" s="86"/>
      <c r="I20" s="86"/>
      <c r="J20" s="86"/>
      <c r="K20" s="86"/>
      <c r="L20" s="86"/>
      <c r="M20" s="87"/>
      <c r="N20" s="88"/>
      <c r="O20" s="76"/>
    </row>
    <row r="21" spans="1:15" ht="12" customHeight="1">
      <c r="A21" s="84"/>
      <c r="B21" s="67"/>
      <c r="C21" s="68"/>
      <c r="D21" s="84"/>
      <c r="E21" s="85"/>
      <c r="F21" s="86"/>
      <c r="G21" s="86"/>
      <c r="H21" s="86"/>
      <c r="I21" s="86"/>
      <c r="J21" s="86"/>
      <c r="K21" s="86"/>
      <c r="L21" s="86"/>
      <c r="M21" s="87"/>
      <c r="N21" s="88"/>
      <c r="O21" s="76"/>
    </row>
    <row r="22" spans="1:15" ht="12" customHeight="1">
      <c r="A22" s="84"/>
      <c r="B22" s="67"/>
      <c r="C22" s="68"/>
      <c r="D22" s="84"/>
      <c r="E22" s="85"/>
      <c r="F22" s="86"/>
      <c r="G22" s="86"/>
      <c r="H22" s="86"/>
      <c r="I22" s="86"/>
      <c r="J22" s="86"/>
      <c r="K22" s="86"/>
      <c r="L22" s="86"/>
      <c r="M22" s="87"/>
      <c r="N22" s="88"/>
      <c r="O22" s="76"/>
    </row>
    <row r="23" spans="1:14" ht="12.75" customHeight="1">
      <c r="A23" s="89"/>
      <c r="B23" s="3"/>
      <c r="C23" s="4"/>
      <c r="D23" s="89"/>
      <c r="E23" s="90"/>
      <c r="F23" s="92"/>
      <c r="G23" s="92"/>
      <c r="H23" s="93"/>
      <c r="I23" s="92"/>
      <c r="J23" s="92"/>
      <c r="K23" s="92"/>
      <c r="L23" s="92"/>
      <c r="M23" s="91"/>
      <c r="N23" s="94"/>
    </row>
    <row r="24" spans="1:10" ht="14.25">
      <c r="A24" s="1" t="s">
        <v>37</v>
      </c>
      <c r="E24" s="191" t="s">
        <v>20</v>
      </c>
      <c r="F24" s="192"/>
      <c r="G24" s="192"/>
      <c r="H24" s="193"/>
      <c r="I24" s="12" t="s">
        <v>21</v>
      </c>
      <c r="J24" s="9" t="s">
        <v>22</v>
      </c>
    </row>
    <row r="25" spans="1:16" ht="16.5" customHeight="1">
      <c r="A25" s="1" t="s">
        <v>10</v>
      </c>
      <c r="E25" s="6" t="s">
        <v>25</v>
      </c>
      <c r="F25" s="70"/>
      <c r="G25" s="70"/>
      <c r="H25" s="71"/>
      <c r="I25" s="13">
        <v>8142000</v>
      </c>
      <c r="J25" s="14">
        <v>8142000</v>
      </c>
      <c r="K25" s="95"/>
      <c r="L25" s="95"/>
      <c r="M25" s="95"/>
      <c r="N25" s="95"/>
      <c r="O25" s="95"/>
      <c r="P25" s="95"/>
    </row>
    <row r="26" spans="1:15" ht="18.75" customHeight="1">
      <c r="A26" s="1" t="s">
        <v>19</v>
      </c>
      <c r="E26" s="183" t="s">
        <v>23</v>
      </c>
      <c r="F26" s="184"/>
      <c r="G26" s="184"/>
      <c r="H26" s="72"/>
      <c r="I26" s="11">
        <f>I25-I27</f>
        <v>603111</v>
      </c>
      <c r="J26" s="123">
        <f>J25-J27</f>
        <v>603111.1399999997</v>
      </c>
      <c r="O26" s="96"/>
    </row>
    <row r="27" spans="5:10" ht="19.5" customHeight="1">
      <c r="E27" s="185" t="s">
        <v>24</v>
      </c>
      <c r="F27" s="186"/>
      <c r="G27" s="7"/>
      <c r="H27" s="73"/>
      <c r="I27" s="8">
        <v>7538889</v>
      </c>
      <c r="J27" s="10">
        <v>7538888.86</v>
      </c>
    </row>
  </sheetData>
  <sheetProtection/>
  <mergeCells count="37">
    <mergeCell ref="G12:H12"/>
    <mergeCell ref="K6:K7"/>
    <mergeCell ref="G8:H8"/>
    <mergeCell ref="E26:G26"/>
    <mergeCell ref="E27:F27"/>
    <mergeCell ref="G13:H13"/>
    <mergeCell ref="G14:H14"/>
    <mergeCell ref="E24:H24"/>
    <mergeCell ref="G17:H17"/>
    <mergeCell ref="G16:H16"/>
    <mergeCell ref="M16:M18"/>
    <mergeCell ref="G11:H11"/>
    <mergeCell ref="G18:H18"/>
    <mergeCell ref="M13:M15"/>
    <mergeCell ref="L6:L7"/>
    <mergeCell ref="G7:H7"/>
    <mergeCell ref="M6:M7"/>
    <mergeCell ref="G5:I6"/>
    <mergeCell ref="M9:M12"/>
    <mergeCell ref="G9:H9"/>
    <mergeCell ref="A10:A12"/>
    <mergeCell ref="C10:C12"/>
    <mergeCell ref="J5:J7"/>
    <mergeCell ref="G10:H10"/>
    <mergeCell ref="A5:A7"/>
    <mergeCell ref="G15:H15"/>
    <mergeCell ref="D5:D7"/>
    <mergeCell ref="B5:B7"/>
    <mergeCell ref="E8:F8"/>
    <mergeCell ref="E5:F7"/>
    <mergeCell ref="M1:N1"/>
    <mergeCell ref="K5:M5"/>
    <mergeCell ref="A3:O3"/>
    <mergeCell ref="A2:O2"/>
    <mergeCell ref="C5:C7"/>
    <mergeCell ref="N5:N7"/>
  </mergeCells>
  <printOptions horizontalCentered="1"/>
  <pageMargins left="0.5511811023622047" right="0.1968503937007874" top="0.984251968503937" bottom="0.4330708661417323" header="0.31496062992125984" footer="0.1968503937007874"/>
  <pageSetup firstPageNumber="267" useFirstPageNumber="1" fitToHeight="1" fitToWidth="1" horizontalDpi="600" verticalDpi="600" orientation="landscape" paperSize="9" scale="81" r:id="rId1"/>
  <headerFooter alignWithMargins="0">
    <oddFooter>&amp;C280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Zakład Obsługi Urzędu Miasta</dc:creator>
  <cp:keywords/>
  <dc:description/>
  <cp:lastModifiedBy>zoiium</cp:lastModifiedBy>
  <cp:lastPrinted>2013-03-28T07:16:36Z</cp:lastPrinted>
  <dcterms:created xsi:type="dcterms:W3CDTF">2004-02-24T08:56:51Z</dcterms:created>
  <dcterms:modified xsi:type="dcterms:W3CDTF">2013-03-28T12:00:02Z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37590360</vt:i4>
  </property>
  <property fmtid="{D5CDD505-2E9C-101B-9397-08002B2CF9AE}" pid="3" name="_EmailSubject">
    <vt:lpwstr>tabelki</vt:lpwstr>
  </property>
  <property fmtid="{D5CDD505-2E9C-101B-9397-08002B2CF9AE}" pid="4" name="_AuthorEmail">
    <vt:lpwstr>ewa.wypych@um.kielce.pl</vt:lpwstr>
  </property>
  <property fmtid="{D5CDD505-2E9C-101B-9397-08002B2CF9AE}" pid="5" name="_AuthorEmailDisplayName">
    <vt:lpwstr>Ewa Wypych</vt:lpwstr>
  </property>
  <property fmtid="{D5CDD505-2E9C-101B-9397-08002B2CF9AE}" pid="6" name="_ReviewingToolsShownOnce">
    <vt:lpwstr/>
  </property>
</Properties>
</file>