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7875" tabRatio="703" activeTab="0"/>
  </bookViews>
  <sheets>
    <sheet name="roczne" sheetId="1" r:id="rId1"/>
    <sheet name="Arkusz1" sheetId="2" r:id="rId2"/>
  </sheets>
  <definedNames>
    <definedName name="_xlnm.Print_Area" localSheetId="0">'roczne'!$A$1:$H$2336</definedName>
    <definedName name="_xlnm.Print_Titles" localSheetId="0">'roczne'!$8:$11</definedName>
  </definedNames>
  <calcPr fullCalcOnLoad="1"/>
</workbook>
</file>

<file path=xl/sharedStrings.xml><?xml version="1.0" encoding="utf-8"?>
<sst xmlns="http://schemas.openxmlformats.org/spreadsheetml/2006/main" count="3836" uniqueCount="692">
  <si>
    <t>Zadania inwestycyjne roczne</t>
  </si>
  <si>
    <t>a/</t>
  </si>
  <si>
    <t>b/</t>
  </si>
  <si>
    <t>c/</t>
  </si>
  <si>
    <t>Nazwa Inwestycji</t>
  </si>
  <si>
    <t>Poz.</t>
  </si>
  <si>
    <t>Realizowane przez Urząd Miasta i podległe jednostki budżetowe</t>
  </si>
  <si>
    <t>Rozdział</t>
  </si>
  <si>
    <t>Dział</t>
  </si>
  <si>
    <t>1.</t>
  </si>
  <si>
    <t>I.</t>
  </si>
  <si>
    <t>A</t>
  </si>
  <si>
    <t>w zł</t>
  </si>
  <si>
    <t>%               6:5</t>
  </si>
  <si>
    <t>(1)</t>
  </si>
  <si>
    <t>(2)</t>
  </si>
  <si>
    <t>(3)</t>
  </si>
  <si>
    <t>(4)</t>
  </si>
  <si>
    <t>(5)</t>
  </si>
  <si>
    <t>(6)</t>
  </si>
  <si>
    <t>(7)</t>
  </si>
  <si>
    <t>(8)</t>
  </si>
  <si>
    <t>OGÓŁEM ZADANIA INWESTYCYJNE</t>
  </si>
  <si>
    <t>B</t>
  </si>
  <si>
    <t>Realizowane w ramach dotacji celowych przydzielonych z budżetu Miasta</t>
  </si>
  <si>
    <t>d/</t>
  </si>
  <si>
    <t>1.1</t>
  </si>
  <si>
    <t>dochody własne</t>
  </si>
  <si>
    <t>dotacje z budżetu państwa i j.s.t.</t>
  </si>
  <si>
    <t>kredyty i pożyczki</t>
  </si>
  <si>
    <t>środki z innych źródeł</t>
  </si>
  <si>
    <t>środki wg w art. 5 ust. 1 pkt 2 i 3 u.f.p.</t>
  </si>
  <si>
    <t>e/</t>
  </si>
  <si>
    <t>Miasto Kielce</t>
  </si>
  <si>
    <t>Uwagi</t>
  </si>
  <si>
    <t>II.</t>
  </si>
  <si>
    <t>III.</t>
  </si>
  <si>
    <t>IV.</t>
  </si>
  <si>
    <t>V.</t>
  </si>
  <si>
    <t>VI.</t>
  </si>
  <si>
    <t>VII.</t>
  </si>
  <si>
    <t>VIII.</t>
  </si>
  <si>
    <t>IX.</t>
  </si>
  <si>
    <t>X.</t>
  </si>
  <si>
    <t>XI.</t>
  </si>
  <si>
    <t>XII.</t>
  </si>
  <si>
    <t>XIII.</t>
  </si>
  <si>
    <t>XIV.</t>
  </si>
  <si>
    <t xml:space="preserve">Zadania Gminy </t>
  </si>
  <si>
    <t xml:space="preserve">a. </t>
  </si>
  <si>
    <t>Zadania inwestycyjne</t>
  </si>
  <si>
    <t>1.2</t>
  </si>
  <si>
    <t>1.3</t>
  </si>
  <si>
    <t>1.4</t>
  </si>
  <si>
    <t>1.5</t>
  </si>
  <si>
    <t>1.6</t>
  </si>
  <si>
    <t>a.</t>
  </si>
  <si>
    <t>Zakupy inwestycyjne</t>
  </si>
  <si>
    <t>Zakup licencji oraz kwalifikowanego podpisu elektronicznego</t>
  </si>
  <si>
    <t>Miejski Ośrodek Pomocy Rodzinie</t>
  </si>
  <si>
    <t>1.7</t>
  </si>
  <si>
    <t>1.8</t>
  </si>
  <si>
    <t>1.9</t>
  </si>
  <si>
    <t>1.10</t>
  </si>
  <si>
    <t>1.11</t>
  </si>
  <si>
    <t>1.12</t>
  </si>
  <si>
    <t>1.13</t>
  </si>
  <si>
    <t>1.14</t>
  </si>
  <si>
    <t>1.15</t>
  </si>
  <si>
    <t>1.16</t>
  </si>
  <si>
    <t>1.17</t>
  </si>
  <si>
    <t>1.18</t>
  </si>
  <si>
    <t>2.1</t>
  </si>
  <si>
    <t>2.2</t>
  </si>
  <si>
    <t>2.3</t>
  </si>
  <si>
    <t>2.4</t>
  </si>
  <si>
    <t>2.5</t>
  </si>
  <si>
    <t>2.6</t>
  </si>
  <si>
    <t>2.7</t>
  </si>
  <si>
    <t>2.8</t>
  </si>
  <si>
    <t>2.9</t>
  </si>
  <si>
    <t>2.10</t>
  </si>
  <si>
    <t xml:space="preserve"> b.</t>
  </si>
  <si>
    <t>Zadania  Powiatu</t>
  </si>
  <si>
    <t>Zadania inwestrycyjne</t>
  </si>
  <si>
    <t>Miejski Zarząd Dróg</t>
  </si>
  <si>
    <t>Zadania Gminy</t>
  </si>
  <si>
    <t>Dokumentacja przyszłościowa</t>
  </si>
  <si>
    <t>Lokalne inicjatywy inwestycyjne</t>
  </si>
  <si>
    <t>Systemy odwodnienia</t>
  </si>
  <si>
    <t>3.1</t>
  </si>
  <si>
    <t>3.3</t>
  </si>
  <si>
    <t>Budowa oczyszczalni wód deszczowych w rejonie ul. Jaworowej</t>
  </si>
  <si>
    <t>3.4</t>
  </si>
  <si>
    <t xml:space="preserve">Wykupy gruntów </t>
  </si>
  <si>
    <t>Wykupy gruntów</t>
  </si>
  <si>
    <t>4.1</t>
  </si>
  <si>
    <t>5.1</t>
  </si>
  <si>
    <t>6.</t>
  </si>
  <si>
    <t>6.1</t>
  </si>
  <si>
    <t>6.2</t>
  </si>
  <si>
    <t>6.3</t>
  </si>
  <si>
    <t>6.4</t>
  </si>
  <si>
    <t>6.5</t>
  </si>
  <si>
    <t>Zadania  inwestycyjne oświetleniowe</t>
  </si>
  <si>
    <t>7.1</t>
  </si>
  <si>
    <t>7.2</t>
  </si>
  <si>
    <t>7.3</t>
  </si>
  <si>
    <t>7.4</t>
  </si>
  <si>
    <t>7.5</t>
  </si>
  <si>
    <t>7.6</t>
  </si>
  <si>
    <t>7.7</t>
  </si>
  <si>
    <t>8.1</t>
  </si>
  <si>
    <t>b.</t>
  </si>
  <si>
    <t>Zadania inwestycyjne drogowe</t>
  </si>
  <si>
    <t>Komenda Straży Miejskiej</t>
  </si>
  <si>
    <t>3.</t>
  </si>
  <si>
    <t xml:space="preserve"> Zakupy inwestycyjne</t>
  </si>
  <si>
    <t xml:space="preserve"> Wydziału Gospodarki Nieruchomościami i Geodezji</t>
  </si>
  <si>
    <t>Wydatki Majątkowe</t>
  </si>
  <si>
    <t>Zakup nieruchomości zabudowanych i niezabudowanych</t>
  </si>
  <si>
    <t>Zakup nieruchomości pod cmentarz</t>
  </si>
  <si>
    <t xml:space="preserve"> Wydział Zarządzania Kryzysowego i Bezpieczeństwa </t>
  </si>
  <si>
    <t>Zadania Powiatu</t>
  </si>
  <si>
    <t>Zakup niezbędnego wyposażenia specjalistycznego</t>
  </si>
  <si>
    <t>Zakupy inwestycyjne realizowane przez Komendę Miejską Państwowej Straży Pożarnej w Kielcach</t>
  </si>
  <si>
    <t xml:space="preserve">Zakład Obsługi i Informatyki Urzędu Miasta </t>
  </si>
  <si>
    <t>Zakup oprogramowania</t>
  </si>
  <si>
    <t>Zakup taboru samochodowego</t>
  </si>
  <si>
    <t xml:space="preserve">Zarząd Transportu Miejskiego </t>
  </si>
  <si>
    <t>Zakup drukarek termotransferowych</t>
  </si>
  <si>
    <t>Miejski Zarząd Budynków</t>
  </si>
  <si>
    <t>Modernizacja systemów ogrzewania w lokalach mieszkalnych - Zasób mieszkaniowy</t>
  </si>
  <si>
    <t>Wydział Edukacji, Kultury i Sportu</t>
  </si>
  <si>
    <t>1.19</t>
  </si>
  <si>
    <t>1.20</t>
  </si>
  <si>
    <t>2.</t>
  </si>
  <si>
    <t>Miejski Ośrodek Sportu i Rekreacji</t>
  </si>
  <si>
    <t>Teatr Lalki i Aktora "Kubuś"</t>
  </si>
  <si>
    <t xml:space="preserve">b. </t>
  </si>
  <si>
    <t>Biuro Wystaw Artystycznych</t>
  </si>
  <si>
    <t xml:space="preserve">Kieleckie Centrum Kultury </t>
  </si>
  <si>
    <t>Miejska Biblioteka Publiczna</t>
  </si>
  <si>
    <t>Zakup sprzętu komputerowego do filii bibliotecznych</t>
  </si>
  <si>
    <t>Zakup wyposażenia i sprzętu komputerowgo do nowej filii bibliotecznej na Herbach</t>
  </si>
  <si>
    <t>Dom Kultury "Zameczek"</t>
  </si>
  <si>
    <t>Kielecki Teatr Tańca</t>
  </si>
  <si>
    <t>Dom Środowisk Twórczych</t>
  </si>
  <si>
    <t>Muzeum Zabawek i Zabawy</t>
  </si>
  <si>
    <t>dotacje rozwojowe i środki z innych źródeł</t>
  </si>
  <si>
    <t>Adaptacja wewnętrznego dziedzińca - patia na potrzeby Świetlicy Środowiskowej dla Dzieci i Młodzieży 4 Kąty ul. Konopnickiej 5</t>
  </si>
  <si>
    <t>Wykonanie projektu i montaż systemu sygnalizacji pożaru</t>
  </si>
  <si>
    <t>Modernizacja pomieszczeń z przeznaczeniem na warsztaty gospodarcze</t>
  </si>
  <si>
    <t>Docieplenie ścian zewnętrznych wraz z wykonaniem elewacji i częściową wymianą stolarki okiennej budynku Domu Pomocy Społecznej w Kielcach ul. Jana III Sobieskiego 30 - etap I</t>
  </si>
  <si>
    <t>Wykonanie odwodnienia wokół budynku Środowiskowego Domu Samopomocy przy ul. Orzeszkowej 53</t>
  </si>
  <si>
    <t>Wykonanie projektu i modernizacja pomieszczeń w budynku przy ul. Żeromskiego 44 z przeznaczeniem na działalność Filii Klubu Seniora przy ul. Św. St. Kostki 4A</t>
  </si>
  <si>
    <t>Adaptacja pomieszczeń na potrzeby Filii Klubu Seniora ul. Św. St. Kostki 4 przy ul. Konopnickiej 5</t>
  </si>
  <si>
    <t>Modernizacja części pomieszczeń w zespole budynków przy ul. Zbożowej 4 z przeznaczeniem na działalność Ośrodka Wsparcia Dziennego dla Dzieci i Młodzieży</t>
  </si>
  <si>
    <t>Modernizacja systemu alarmowego w budynku przy ul. Wawrzyńskiej 20 w Kielcach na potrzeby Rejonu Opiekuńczego "KSM"</t>
  </si>
  <si>
    <t>Modernizacja pomieszczeń MOPR przy ul. Wiśniowej 6 z przeznaczeniem na działalność Zespołu Profilaktyki Rodzinnej</t>
  </si>
  <si>
    <t>Adaptacja pomieszczeń w budynku przy ul. 1-go Maja 196 na potrzeby RO "Za Torami"</t>
  </si>
  <si>
    <t>Przebudowa części budynku Gimnazjum nr 3 w Kielcach przy ul. Toporowskiego 40 na potrzeby wydawalni posiłków</t>
  </si>
  <si>
    <t>Zakup windy osobowej, kotła gazowego do kotłowni ccwu na potrzeby DPS im. Jana Pawła II ul. Jagiellońska 76</t>
  </si>
  <si>
    <t>Zakup łóżek rehabilitacyjnych oraz podnośnika elektrycznego dla mieszkańców DPS ul. Tarnowska 10</t>
  </si>
  <si>
    <t>Zakup i montaż telewizji przemysłowej w Klubie Seniora przy ul. Kostki 4 A</t>
  </si>
  <si>
    <t>Zakup, dostarczanie, instalacja, wdrożenie i uruchomienie systemu zarządzania ruchem klientów w Dziale Świadczeń Rodzinnych MOPR - Kielce ul. Bodzentyńska 32/40</t>
  </si>
  <si>
    <t>Zakup wraz z montażem centrali telefonicznej na potrzeby Rejonu Opiekuńczego "KSM" w budynku przy ul. Wawrzyńskiej 20 w Kielcach</t>
  </si>
  <si>
    <t>Zakup wraz z montażem systemu alarmowego i telewizji przemysłowej na potrzeby Ośrodka Wsparcia Dziennego dla Młodzieży "Baza Zbożowa" w zespole budynków przy ul. Zbożowej 4</t>
  </si>
  <si>
    <t>Zakup wraz z montażem klimatyzatora ściennego na potrzeby MOPR Kielce</t>
  </si>
  <si>
    <t>Zakup wraz z montażem systemu telewizji przemysłowej - zewnętrznego monitoringu, na potrzeby mieszkań chronionych w budynku przy ul. Leszczyńskiej 37</t>
  </si>
  <si>
    <t>Zakup wraz z montażem urządzeń i sprzętu na potrzeby wydawalni posiłków w Gimnazjum nr 3 ul. Toporowskiego 40</t>
  </si>
  <si>
    <t>Wykonanie drogi wewnętrznej i ogrodzenia na terenie Placówki Opiekuńczo - Wychowawczej Nr 1 "Kamyk" ul. Toporowskiego 12 - I etap</t>
  </si>
  <si>
    <t>Adaptacja pomieszczeń w budynku przy ul. Wiśniowej 3 na potrzeby Specjalistycznego Ośrodka Wsparcia MOPR Kielce</t>
  </si>
  <si>
    <t>Adaptacja pomieszczeń w budynku przy ul. Wesołej 47/49 w Kielcach na potrzeby Ośrodka Rodzinnej Pieczy Zastępczej</t>
  </si>
  <si>
    <t>Lokalne Inicjatywy Inwestycyjne (ul. Chełmońskiego, ul. Różyckiego - II etap,  ul. Lisowczyków,  ul. Jeziorko)</t>
  </si>
  <si>
    <t>3.2</t>
  </si>
  <si>
    <t>5.2</t>
  </si>
  <si>
    <t>5.3</t>
  </si>
  <si>
    <t>Wykonanie rozbiórki piwnicy w ulicy Orlej wraz z zabezpieczeniem fundamentów budynku</t>
  </si>
  <si>
    <t>Budowa stanowisk dla niepełnosprawnych wędkarzy przy Zalewie Kieleckim</t>
  </si>
  <si>
    <t>Montaż stojaków rowerowych w Kielcach</t>
  </si>
  <si>
    <t>Budowa bus-pasów w ciągu ulicy Grunwaldzkiej na  odcinku  od ul. Mielczarskiego do ul. Jagiellońskiej</t>
  </si>
  <si>
    <t>Budowa i modernizacja chodników i miejsc parkingowych w ramach robót publicznych (w tym m. in. na ulicach: Mielczarskiego, Grunwaldzka, Jagielleońska, Warszawska, Toporowskiego)</t>
  </si>
  <si>
    <t>Synchronizacja sygnalizacji świetlnych wraz  z niezbędną przebudową</t>
  </si>
  <si>
    <t>Ul. Żurawia w Kielcach</t>
  </si>
  <si>
    <t>7.8</t>
  </si>
  <si>
    <t>7.9</t>
  </si>
  <si>
    <t>7.10</t>
  </si>
  <si>
    <t>Oświetlenie ul. Janowska</t>
  </si>
  <si>
    <t>Oświetlenie ul. Żeromskiego od ul. Seminaryjskiej do ul. Zagórskiej i ul. Wróblewskiego</t>
  </si>
  <si>
    <t>Oświetlenie ul. Domki</t>
  </si>
  <si>
    <t>Oświetlenie ul. Fosforytowa</t>
  </si>
  <si>
    <t>Oświetlenie ul. Szczepaniaka dojazd do bloków</t>
  </si>
  <si>
    <t>Oświetlenie ul. Kaczowa</t>
  </si>
  <si>
    <t>Oświetlenie ul. Jaworowa</t>
  </si>
  <si>
    <t>Oświetlenie ul. Żelaznogórska</t>
  </si>
  <si>
    <t>Oświetlenie ul. Orląt Lwowskich</t>
  </si>
  <si>
    <t>Oświetlenie ul. Gustawa Morcinka</t>
  </si>
  <si>
    <t>Zakup bieżni do ćwiczeń 1 szt</t>
  </si>
  <si>
    <t>Zakup wentylatora oddymiajacego z funkcją turbowentylatora Skorpion H-22</t>
  </si>
  <si>
    <t>Zakup Mobilnego Centrum Monitoringu</t>
  </si>
  <si>
    <t>Zakup samochodu ratownictwa technicznego dla JRG nr 3 w Kielcach  przy ul. Grunwaldzkiej 49</t>
  </si>
  <si>
    <t>Rozbudowa istniejącej sieci komputerowej (urządzenia aktywne)</t>
  </si>
  <si>
    <t>Zakup sprzętu informatycznego i oprogramowania dla Ośrodka dokumentacji geodezyjnej i kartograficznej UM</t>
  </si>
  <si>
    <t>Zakup kserokopiarki</t>
  </si>
  <si>
    <t>Zakup programatora czytników monet zainstalowanych w automatach do sprzedaży biletów</t>
  </si>
  <si>
    <t>Zakup systemu ewidencyjnego środków trwałych wraz z urządzeniami</t>
  </si>
  <si>
    <t>Zakup urządzenia zabezpieczającego sieć komputerową "Fort'anizera"</t>
  </si>
  <si>
    <t>1.21</t>
  </si>
  <si>
    <t>1.22</t>
  </si>
  <si>
    <t>Wykonanie sanitariatów w mieszkaniach budynku ul. 1-go Maja 140</t>
  </si>
  <si>
    <t>Wykonanie sanitariatów w mieszkaniach budynku ul. 1-go Maja 142</t>
  </si>
  <si>
    <t>Wykonanie przyłączy wodno-kanalizacyjnych do budynku ul. Druckiego Lubeckiego 9</t>
  </si>
  <si>
    <t>Przebudowa dachu budynku ul. Jagiellońska 26</t>
  </si>
  <si>
    <t>Modernizacja elewacji budynku ul. Mickiewicza 2 - dokumentacja projektowa</t>
  </si>
  <si>
    <t>Modernizacja oświetlenia administracyjnego w budynku mieszkalnym ul. Młoda 4 - II etap</t>
  </si>
  <si>
    <t>Wykonanie izolacji i odwodnienia ścian piwnic budynku ul. Niecała 5</t>
  </si>
  <si>
    <t>Przebudowa kominów w budynku ul. Niecała 5 - dokumentacja projektowa</t>
  </si>
  <si>
    <t>Wykonanie wewnętrznej linii zasilającej energii elektrycznej do budynków ul. Piekoszowska 32, 32A i 32B</t>
  </si>
  <si>
    <t>Zagospodarowanie terenu nieruchomości ul. Piekoszowska 32, 32A i 32B</t>
  </si>
  <si>
    <t>Modernizacja systemów wentylacyjnych w budynku ul. Piekoszowska 57</t>
  </si>
  <si>
    <t>Modernizacja elewacji budynku ul. Rynek 14 - II etap</t>
  </si>
  <si>
    <t>Wykonanie instalacji gazu w mieszkaniach budynku ul. Ściegiennego 270A</t>
  </si>
  <si>
    <t>Przebudowa ściany szczytowej budynku ul. Skibińskiego 6</t>
  </si>
  <si>
    <t>Wykonanie sanitariatów w mieszkaniach budynku ul. Skibińskiego 6 - II etap</t>
  </si>
  <si>
    <t>Wykonanie węzła cieplnego w budynku ul. Skrajna 76B</t>
  </si>
  <si>
    <t>Zagospodarowanie terenu nieruchomości ul. Turystyczna 1 - II etap</t>
  </si>
  <si>
    <t>Wykonanie wewnętrznej linii zasilającej energii elektrycznej do budynku ul. Turystyczna 1</t>
  </si>
  <si>
    <t>Modernizacja elewacji parteru budynku przy ul. Warszawskiej 7,9/11</t>
  </si>
  <si>
    <t>Modernizacja elewacji budynku ul. Wesoła 40 - dokumentacja projektowa</t>
  </si>
  <si>
    <t>Przebudowa budynku przy ul. Kapitulnej 2, wraz ze zmianą sposobu jego użytkowania</t>
  </si>
  <si>
    <t>Wykonanie zabudowy meblowej punktu obsługi, Kielce ul. Paderewskiego 20</t>
  </si>
  <si>
    <t>Wykonanie odprowadzenia wód opadowych z nieruchomości ul. Słowackiego 24</t>
  </si>
  <si>
    <t>Zamontowanie urządzeń oddymiających oraz drzwi dymoszczelnych w budynku Szkoły Podstawowej Nr 34, ul. Naruszewicza 25</t>
  </si>
  <si>
    <t>Budowa ścianek antydymowych w budynku Zespołu Szkół Ogólnokształcących Nr 11, ul. Łanowa 68</t>
  </si>
  <si>
    <t>Montaż drzwi dymoszczelnych oraz hydrantów wewnętrznych w budynku Zespołu Szkół Ogólnokształcących Nr 5 ul. Wspólna 17</t>
  </si>
  <si>
    <t>Montaż drzwi dymoszczelnych w budynku Szkoły Podstawowej Nr 28, ul. Szymanowskiego 5</t>
  </si>
  <si>
    <t>Podział korytarz za pomocą przegród z drzwiami dymoszczelnymi w budynku Zespołu Szkół Ogólnokształcących Nr 6 , ul. Leszczyńska 8</t>
  </si>
  <si>
    <t>Modernizacja budynku sali gimnastycznej przy Zespole Szkół Ogólnokształcących Nr 17 Specjalnych, ul. Szkolna 29</t>
  </si>
  <si>
    <t>Modernizacja wewnątrz budynku w Przedszkolu Samorządowym Nr 23, ul. Fabryczna</t>
  </si>
  <si>
    <t>Modernizacja bloku żywienia w Przedszkolu Samorządowym Nr 2, ul. Sowia 1b</t>
  </si>
  <si>
    <t>Modernizacja budynku  I etap Przedszkola Samorządowego Nr 26, ul. Piekoszowska  42</t>
  </si>
  <si>
    <t>Dostosowanie pomieszczeń kotłowni do funkcjonowania nowoczesnego węzła cieplnego w budynku Specjalnego Ośrodka Szkolno-Wychowawczego Nr 1, ul. Warszawska 96</t>
  </si>
  <si>
    <t>Modernizacja natrysków w budynku Zespołu Placówek Szkolno-Wychowawczych, ul. Jagiellońska 30</t>
  </si>
  <si>
    <t>Montaż klap oddymiających w budynku Młodzieżowego Ośrodka Wychowawczego, ul. Dobromyśl 44</t>
  </si>
  <si>
    <t>Pierwsze wyposażenie filii Przedszkola Samorządowego Nr 2, ul. Sowia 1b</t>
  </si>
  <si>
    <t>Zakup szafy serwerowej w Zespole Szkół Ogólnokształcącym Nr 27, ul. Prosta 27a</t>
  </si>
  <si>
    <t>Modernizacja budynku V LO ul. Toporowskiego 96</t>
  </si>
  <si>
    <t>Modernizacja budynku I etap (wymiana stolarki okiennej) w Przedszkolu Samorządowym Nr 19 ul. Os. Na Stoku 98</t>
  </si>
  <si>
    <t>Wydział Inwestycji</t>
  </si>
  <si>
    <t>3.5</t>
  </si>
  <si>
    <t>3.6</t>
  </si>
  <si>
    <t>3.7</t>
  </si>
  <si>
    <t>3.8</t>
  </si>
  <si>
    <t>3.9</t>
  </si>
  <si>
    <t>3.10</t>
  </si>
  <si>
    <t>3.11</t>
  </si>
  <si>
    <t>3.12</t>
  </si>
  <si>
    <t>3.13</t>
  </si>
  <si>
    <t>3.14</t>
  </si>
  <si>
    <t>3.15</t>
  </si>
  <si>
    <t>3.16</t>
  </si>
  <si>
    <t>3.17</t>
  </si>
  <si>
    <t>3.18</t>
  </si>
  <si>
    <t>3.19</t>
  </si>
  <si>
    <t>3.20</t>
  </si>
  <si>
    <t>3.21</t>
  </si>
  <si>
    <t>Rezerwa inwestycyjna</t>
  </si>
  <si>
    <t>Budowa kanalizacji sanitarnej w ul. 1-go Maja, Niewachlowskiej i przyległe</t>
  </si>
  <si>
    <t>Budowa kanalizacji sanitarnej w ul. Na Ługach</t>
  </si>
  <si>
    <t>Budowa kanalizacji sanitarnej w ul. Borowej i Podleśnej</t>
  </si>
  <si>
    <t>Budowa placu zabaw w oś. Na Stoku</t>
  </si>
  <si>
    <t>Budowa wodociągu i kanału sanitarnego w ul. Ceglanej</t>
  </si>
  <si>
    <t>Budowa wodociągu i kanału sanitarnego w ul. Chłodnej</t>
  </si>
  <si>
    <t>Budowa wodociągu w ul. Chorzowskiej</t>
  </si>
  <si>
    <t>Budowa wodociągu w ul. Klonowej i Zamenhoffa</t>
  </si>
  <si>
    <t>Budowa wodociągu w ul. Mokrej</t>
  </si>
  <si>
    <t>Budowa wodociągu w ul. Planty</t>
  </si>
  <si>
    <t>Budowa kanału sanitarnego w ul. Napękowskiej</t>
  </si>
  <si>
    <t>Budowa kanału sanitarnego i wodociągu w ul. Batalionów Chłopskich</t>
  </si>
  <si>
    <t>Budowa wodociągu w ul. Jałowcowej</t>
  </si>
  <si>
    <t>Budowa wodociągu w ul. Mieszka I</t>
  </si>
  <si>
    <t>Budowa kanału sanitarnego w ul. Skalistej</t>
  </si>
  <si>
    <t>Wykonanie dokumentacji na potrzeby inwestycji mieszkaniowych</t>
  </si>
  <si>
    <t>Budowa boiska o nawierzchni poliuretanowej przy Zespole Szkół Ogólnokształcacych  Nr 5, ul. Wspólna 17</t>
  </si>
  <si>
    <t>Przebudowa ścian z zabezpieczeniem przeciwpożarowym wraz z drzwiami w budynku Szkoły Podstawowej Nr 19, ul. Targowa 3</t>
  </si>
  <si>
    <t>Wykonanie dokumentacji na potrzeby inwestycji oświatowych</t>
  </si>
  <si>
    <t>Wykonanie prac budowlanych poprawiających funkcjonalność obiektu Przedszkola Samorządowego Nr 34 Oddział przy ul. Szajnowicza 15 w Kielcach</t>
  </si>
  <si>
    <t>Wykonanie oświetlenia przy ZSO Nr 14 w Kielcach</t>
  </si>
  <si>
    <t>Budowa boiska o nawierzchni poliuretanowej przy Gimnazjum Nr 9, ul. Naruszewicza 16</t>
  </si>
  <si>
    <t>Wykonanie prac budowlanych poprawiających funkcjonalność obiektu Żłobka Samorządowego  Nr 17 przy  ul. Szajnowicza 15 w Kielcach</t>
  </si>
  <si>
    <t>Adaptacja pomieszczeń w budynku Żłobka Samorządowego Nr 13 z przeznaczeniem na utworzenie dodatkowych 25 miejsc</t>
  </si>
  <si>
    <t>Poprawa bezpieczeństwa powodziowego Miasta (rzeka Silnica) na odcinku Solna - Sienkiewicza w ramach budowy Bulwaru Spacerowego</t>
  </si>
  <si>
    <t>Aktualizacja dokumentacji na budowę kanału sanitarnego w ul. Ściegiennego od oczyszczalni ścieków do granic miasta + realizacja</t>
  </si>
  <si>
    <t>Budowa placu zabaw w Parku Dygasińskiego</t>
  </si>
  <si>
    <t>Budowa placu zabaw w Parku Ślichowice</t>
  </si>
  <si>
    <t>Budowa siłowni zewnętrznych w Lesie Komunalnym i w Parku Dygasińskiego</t>
  </si>
  <si>
    <t>Budowa wodociągu w ul. Warszawskiej</t>
  </si>
  <si>
    <t>Budowa ciągu pieszego do Baszty Prochowej</t>
  </si>
  <si>
    <t>Budowa ciągu pieszego i przebudowa schodów od Silnicy w stronę budynku Urzędu Wojewódzkiego</t>
  </si>
  <si>
    <t>Kanalizacja sanitarna w ul. Sandomierskiej</t>
  </si>
  <si>
    <t>Wykonanie ogrodzenia placu zabaw na Kadzielni</t>
  </si>
  <si>
    <t>Nawodnienie i rekultywacja płyty boiska przy ul. Piekoszowskiej 287A w Kielcach</t>
  </si>
  <si>
    <t>Wydział Komunikacji i Działalności Gospodarczej</t>
  </si>
  <si>
    <t>Wydział Środowiska i Usług Komunalnych</t>
  </si>
  <si>
    <t>Opracowanie mapy akustycznej dla Miasta Kielce</t>
  </si>
  <si>
    <t>Wykonanie dokumentacji hydrologicznej i operatu wodnoprawnego oraz prac wiertniczych studnii głębinowej w obrębie ujęć komunalnych Kielce-Dyminy</t>
  </si>
  <si>
    <t>Zakup i montaż szaletu publicznego przy ul Wesołej (Skwer Żeromskiego)</t>
  </si>
  <si>
    <t>Doprowadzenie dla potrzeb Kielc wód kopalnianych pochodzących z obszaru zasobów wód podziemnych Gałęzice-Bolechowice-Borków z uwzgl. oddziaływania górniczego ZPW Trzuskawica - dokumantacja + realizacja</t>
  </si>
  <si>
    <t>Kielecki Park Technologiczny</t>
  </si>
  <si>
    <t>Zadania  Gminy</t>
  </si>
  <si>
    <t>Kręgi Innowacji - zakupy inwestycyjne</t>
  </si>
  <si>
    <t>Ludzie-Biznes-Innowacje - zakup komputera z oprogramowaniem</t>
  </si>
  <si>
    <t>AMB-zakupy inwestycyjne</t>
  </si>
  <si>
    <t>Design II - zakup komputera z oprogramowaniem</t>
  </si>
  <si>
    <t>Wydział Mieszkalnictwa</t>
  </si>
  <si>
    <t>Wydatki majątkowe</t>
  </si>
  <si>
    <t>Wykonanie projektów koncepcyjnych, dokumentacji, ekspertyz i analiz pod budownictwo komunalne i socjalne</t>
  </si>
  <si>
    <t>Modernizacja systemu wizyjnego monitoringu II i III etap - Stadion Piłkarski przy ul. Ściegiennego 8</t>
  </si>
  <si>
    <t>Zamiana czynnika grzewczego z wodnego na glikol-dotyczy instalacji ciepła technologicznego dla central wentylacyjnych w Hali "Legionów" ul. Boczna 15</t>
  </si>
  <si>
    <t>Przebudowa Hali Sportowej przy ul. Krakowskiej 72 - I etap</t>
  </si>
  <si>
    <t>Wykonanie wzmocnień zadaszenia trybun oraz uszczelnienie dylatacji konstrukcji na Stadionie Piłkarskim przy ul. Ściegiennego 8 w Kielcach</t>
  </si>
  <si>
    <t>Zakup i wymiana akumulatorów oświetlenia ewakuacyjnego oraz naświetlaczy meczowych ZOS ul. Ściegiennego 8</t>
  </si>
  <si>
    <t>Zakup reflektorów profilowych i koloryzatorów</t>
  </si>
  <si>
    <t>Zakup programu komputerowego i dzieł sztuki do zbiorów</t>
  </si>
  <si>
    <t>Projekt i realizacja instalacji DSO</t>
  </si>
  <si>
    <t>Modernizacja widowni dużej sceny /wymiana wykładziny/</t>
  </si>
  <si>
    <t>Zakup materiału białego atestowanego /okotarowanie dużej sceny/</t>
  </si>
  <si>
    <t>Adaptacja sali prób do potrzeb działalności studia nagrań</t>
  </si>
  <si>
    <t>Zakup akordeonu</t>
  </si>
  <si>
    <t>Zakup instrumentów wirtualnych i pluginów do programu muzycznego Cubase</t>
  </si>
  <si>
    <t>Zakup kompresora wokalowego</t>
  </si>
  <si>
    <t>Zakup zestawu komputerowego wraz z oprogramowaniem do realizacji dźwięku i nagrań muzycznych</t>
  </si>
  <si>
    <t>Zakup zestawu mikrofonów do perkusji</t>
  </si>
  <si>
    <t>Zakup oprogramowania komputerowego do obróbki materiałów graficznych i video</t>
  </si>
  <si>
    <t>Adaptacja i wyposażenie pomieszczeń po Filharmonii</t>
  </si>
  <si>
    <t>Zakup mikrofonów bezprzewodowych</t>
  </si>
  <si>
    <t>Zakup świateł obrotowych scenicznych</t>
  </si>
  <si>
    <t>Montaż przeszklonych drzwi pomiędzy szatnią i bramą północną, modernizacja kasy i szatni</t>
  </si>
  <si>
    <t>Instalacja automatycznego załączania i wyłączania oświetlenia na salach wystawowych</t>
  </si>
  <si>
    <t>Montaż systemu monitorującego temperaturę i wilgotność</t>
  </si>
  <si>
    <t>Muzeum Historii Kielc</t>
  </si>
  <si>
    <t>Zakup dóbr kultury /muzealia/</t>
  </si>
  <si>
    <t>Zakup pieca konwekcyjnego w Zespole Szkół Przemysłu Spożywczego</t>
  </si>
  <si>
    <t>Planowane wydatki po zmianach na 31.12.2012r.</t>
  </si>
  <si>
    <t>Wykonanie               na dzień  31.12.2012r.</t>
  </si>
  <si>
    <t>Docieplenie ścian zewnętrznych wraz z wykonaniem elewacji i częściową wymianą stolarki okiennej budynku Domu Pomocy Społecznej w Kielcach ul. Jana III Sobieskiego 30 - etap II</t>
  </si>
  <si>
    <t>Adaptacja pomieszczeń Domu Pomocy Społecznej im. Jana Pawla II pod potrzeby zakwaterowania osób chorych na chorobę Alzheimera</t>
  </si>
  <si>
    <t>Ocieplenie elewacji wschodniej budynków DPS ul. Żeromskiego 4/6</t>
  </si>
  <si>
    <t>Ocieplenie i modernizacja elewacji budynków DPS ul. Żeromskiego 4/6</t>
  </si>
  <si>
    <t>1.23</t>
  </si>
  <si>
    <t>1.24</t>
  </si>
  <si>
    <t>Adaptacja pomieszczeń na potrzeby Rejonu Opiekuńczego - Czarnów w Kielcach przy ul. Piekoszowskiej 39</t>
  </si>
  <si>
    <t>Wykonanie prac rozbiórkowych budynku i sporządzenie dokumentacji projektowej na potrzeby samorządowego przedszkola integracyjnego w Kielcach przy ul. Sobieskiego 30</t>
  </si>
  <si>
    <t>Rozbudowa budynku MOPR w Kielcach przy ul. Studziennej 2 o dodatkowe pomieszczenie dla obsługi osób niepełnosprawnych</t>
  </si>
  <si>
    <t>Modernizacja głównego serwera baz danych w MOPR Kielce ul. Studzienna 2</t>
  </si>
  <si>
    <t>Adaptacja pomieszczeń w budynku Domu Pomocy Społecznej przy ul. Sobieskiego 30 na potrzeby archiwum MOPR Kielce</t>
  </si>
  <si>
    <t>Wykonanie projektu i modernizacja pomieszczeń w budynku Domu dla Dzieci Os. Na Stoku 42a z przeznaczeniem na żlobek samorządowy</t>
  </si>
  <si>
    <t>Adaptacja pomieszczeń w budynku przy ul. Sienkiewicza 68 na potrzeby Rejonu Opiekuńczego "Os. Jagiellońskie"</t>
  </si>
  <si>
    <t>Modernizacja klatek schodowych na potrzeby Rejonów Opiekuńczych "Śródmieście" ul. Kościuszki 25 i "KSM" ul. Wawrzyńskiej 20</t>
  </si>
  <si>
    <t>Zakup kserokopiarki dla Środowiskowego Domu Samopomocy przy ul. Krzemionkowej 1</t>
  </si>
  <si>
    <t>Zakup sprzętu rehabilitacyjnego pragma i ksero dla Środowiskowego Domu Samopomocy przy ul. Kołłątaja 4</t>
  </si>
  <si>
    <t>Zakup terapimastera dla Środowiskowego Domu Samopomocy przy ul. Orzeszkowej 53</t>
  </si>
  <si>
    <t>Zakup krosna tkackiego i lustra do sali rehabilitacyjnej dla Środowiskowego Domu Samopomocy przy ul. Miodowej 7</t>
  </si>
  <si>
    <t>Zakup wraz z montażem urządzeń i sprzętu na potrzeby kuchni wraz z wydawalnią posiłków dla żłobka samorządowego w Kielcach Os. Na Stoku 42a</t>
  </si>
  <si>
    <t>Zakup wraz z montażem regałów na archiwizowane dokumenty MOPR Kielce ul. Sobieskiego 30</t>
  </si>
  <si>
    <t>2.11</t>
  </si>
  <si>
    <t>2.12</t>
  </si>
  <si>
    <t>2.13</t>
  </si>
  <si>
    <t>2.14</t>
  </si>
  <si>
    <t>2.15</t>
  </si>
  <si>
    <t>Wykonanie i montaż piłkochwytu na terenie Placówki Opiekuńczo - Wychowawczej Nr 1 "Kamyk" Kielce ul. Toporowskiego 12</t>
  </si>
  <si>
    <t>Budowa pomieszczenia gospodarczego na potrzeby Zespołu Placówek "Dobra Chata" ul. Sandomierska 126</t>
  </si>
  <si>
    <t>Zakup programu kosztorysowego Norma Pro na potrzeby Działu Adaptacji Osób Niepełnosprawnych w MOPR ul. Studzienna 2</t>
  </si>
  <si>
    <t>Zakupy inwestrycyjne</t>
  </si>
  <si>
    <t>Ul. Głogowa w Kielcach</t>
  </si>
  <si>
    <t>Zakup samochodu osobowego 1 szt</t>
  </si>
  <si>
    <t>Zakup i wdrożenie oprogramowania do ewidencji miejscowości, ulic i adresów</t>
  </si>
  <si>
    <t>Zakup i wdrożenie oprogramowania do gospodarki odpadami</t>
  </si>
  <si>
    <t>Zakup licencji oprogramowania AuditPro</t>
  </si>
  <si>
    <t>1.25</t>
  </si>
  <si>
    <t>1.26</t>
  </si>
  <si>
    <t>1.27</t>
  </si>
  <si>
    <t>1.28</t>
  </si>
  <si>
    <t>1.29</t>
  </si>
  <si>
    <t>Przebudowa klatki schodowej w budynku mieszkalnym przy ul. Młodej 4</t>
  </si>
  <si>
    <t>Przebudowa ścian zewnętrznych budynku przy ul. Zagrodowej 17</t>
  </si>
  <si>
    <t>Zagospodarowanie terenu nieruchomości przy ul. Niecałej 5</t>
  </si>
  <si>
    <t>Wykonanie przyłącza wodno-kanalizacyjnego ul. Tartaczna 4/1</t>
  </si>
  <si>
    <t>Przebudowa zewnętrznej instalacji wody i centralnego ogrzewania w budynku przy ul. Piekoszowskiej 32a i 32b</t>
  </si>
  <si>
    <t>Modernizacja systemów wentylacyjnych w budynku przy ul. Piekoszowska 57 - II etap</t>
  </si>
  <si>
    <t>Wykonanie oświetlenia awaryjnego w budynku przy ul. Grunwaldzka 43a</t>
  </si>
  <si>
    <t>Zakup programu komputerowego</t>
  </si>
  <si>
    <t>Modernizacja instalacji elektrycznej w budynku przy ul. Warszawskiej 17</t>
  </si>
  <si>
    <t>Wymiana stolarki okiennej w budynku Szkoły Podstawowej Nr 28, ul. Szymanowskiego 5</t>
  </si>
  <si>
    <t>Montaż przegród z drzwiami dymoszczelnymi w Zespole Szkół Ogólnokształcących nr 15 z Oddziałami Integracyjnymi, ul Krzemionkowa 1</t>
  </si>
  <si>
    <t>Przywrócenie funkcjonalności pomieszczeń higieniczno-sanitarnych na zapleczu sali gimnastycznej Szkoły Podstawowej nr 19, ul. Targowa 3</t>
  </si>
  <si>
    <t>Wymiana stolarki okiennej w Przedszkolu Samorządowym Nr 29, ul. Chałbińskiego 32</t>
  </si>
  <si>
    <t>Wymiana stolarki okiennej w budynku Przedszkola Samorządowego Nr 2, ul. Sowia 1b</t>
  </si>
  <si>
    <t>Przebudowa tarasu w Przedszkolu Samorządowym Nr 2, ul. Sowia 1b</t>
  </si>
  <si>
    <t>Wymiana bojlera i pieca do podgrzewania wody w budynku Przedszkola Samorządowego Nr 16, ul. Nowy Świat 34</t>
  </si>
  <si>
    <t>Modernizacja dachu budynku Przedszkola Samorządowego nr 23, ul. Fabryczna 6</t>
  </si>
  <si>
    <t>Modernizacja budynku Integracyjnego Przedszkola Samorządowego nr 27, ul. Toporowskiego 11a</t>
  </si>
  <si>
    <t>Doprowadzenie instalacji gazowej do pracowni fizyczno-chemicznej oraz technicznej w budynku przy ul. Górniczej 64 oraz zabezpieczenie matami terenów sportowych w  gimnazjum w Zespole Szkół Ogólnokształcących Nr 28</t>
  </si>
  <si>
    <t>Wykonanie przegród z drzwiami dymoszczelnymi w budunku Zespołu Szkół Ponadpodstawowych Nr 2, ul.Radiowa 1</t>
  </si>
  <si>
    <t>Modernizacja dachu budynku Zespołu Szkół Ponadgimnazjalnych Nr 2, Aleja Legionów 4</t>
  </si>
  <si>
    <t>Modernizacja kotłowni w budynku Zespołu Szkół Ponadgimnazjalnych Nr 2, Aleja Legionów 4</t>
  </si>
  <si>
    <t>Modernizacja pomieszczeń bloku żywieniowego kuchni mlecznej i ogólnej w Żłobku Samorządowym Nr 15</t>
  </si>
  <si>
    <t>Wykonanie systemu oddymiania klatki schodowej od strony kotłowni w Żłobku Samorządowym Nr 12</t>
  </si>
  <si>
    <t>Zaprojektowanie, wykonanie i nadzór montażu systemu klimatyzacji w trzech pomieszczeniach bloku żywienia w Żłobku Samorządowym Nr 17</t>
  </si>
  <si>
    <t>Zakup infrazonu w ramach projektu "Szkolny Inkubator Umiejętności..." realizowanego przez SOSW1</t>
  </si>
  <si>
    <t>1.30</t>
  </si>
  <si>
    <t>1.31</t>
  </si>
  <si>
    <t>Zakup wyposażenia kuchni w Przedszkolu Samorządowym Nr 19, Osiedle Na Stoku 98</t>
  </si>
  <si>
    <t>Zakup trzonu kuchennego w Przedszkolu Samorządowym nr 21, ul. Krakowska 15a</t>
  </si>
  <si>
    <t>Zakup zmywarki z funkcją wyparzania w Żłobku Samorządowym Nr 13</t>
  </si>
  <si>
    <t>Zadania powiatu</t>
  </si>
  <si>
    <t>XV.</t>
  </si>
  <si>
    <t>Geopark Kielce</t>
  </si>
  <si>
    <t>Geopark Kielce- Rozbudowa systemu nadzoru wizyjnego w Amfiteatrze Kadzielnia</t>
  </si>
  <si>
    <t>Wykonanie projektu koncepcji zagospodarwowania przestrzeni na Skwerze Ofiar Katyńskich</t>
  </si>
  <si>
    <t>Budowa ogrodzenia wybiegu dla psów na działce przylegającej do Schroniska dla bezdomnych zwierząt</t>
  </si>
  <si>
    <t>Termomodernizacja Żłobka Samorządowego Nr 13 w Kielcach</t>
  </si>
  <si>
    <t>Wykonanie dokumentacji na potrzeby inwestycji żłobków samorządowych</t>
  </si>
  <si>
    <t>3.22</t>
  </si>
  <si>
    <t>3.23</t>
  </si>
  <si>
    <t>3.24</t>
  </si>
  <si>
    <t>Przebudowa przyłącza wodociągowego w Zespole Obiektów Sportowych przy ul. Bocznej 15 w Kielcach - Hotel "Maraton" i Stadion Lekkoatletyczny</t>
  </si>
  <si>
    <t>Wykonanie tablic i gablot, upamiętniających zasługi wybitnych trenerów - Edwarda Strząbały oraz Edmunda Sarny - Zespół Obiektów Sportowych przy ul. Bocznej 15 w Kielcach - Hala Legionów</t>
  </si>
  <si>
    <t>Zakup i wdrożenie nowego programu kadrowo-płacowego</t>
  </si>
  <si>
    <t>Wykonanie systemu awaryjnego chłodzenia urządzeń systemu monitoringu wizyjnego na Stadionie Piłkarskim przy ul. Ściegiennego 8</t>
  </si>
  <si>
    <t>Modernizacja Galerii Winda</t>
  </si>
  <si>
    <t>Modernizacja elementów wykończeniowych foyer małej i duzej sceny oraz Galerii Winda"</t>
  </si>
  <si>
    <t>Zakup stałego nagłośnienia elektroakustycznego Galerii Winda</t>
  </si>
  <si>
    <t>Zakup zestawów komputerowych</t>
  </si>
  <si>
    <t>Zakup środków inscenizacji do prezentacji multimedialnych - telewizory 60"</t>
  </si>
  <si>
    <t>Modernizacja filii bibliotecznej nr 3</t>
  </si>
  <si>
    <t>Krajowe Towarzystwo Autyzmu Oddział Kielce</t>
  </si>
  <si>
    <t>Zakup tablicy interaktywnej w Środowiskowym Domu Samopomocy dla Osób z Autyzmem</t>
  </si>
  <si>
    <t>Świętokrzyskie Centrum Ratownictwa Medycznego i Transportu Sanitarnego w Kielcach</t>
  </si>
  <si>
    <t>Sfinansowanie zakupu ambulansu ratunkowego przez samodzielny publiczny zakład opieki zdrowotnej Świętokrzyskie Centrum Ratownictawa Medycznego i Transportu Sanitarnego w Kielcach</t>
  </si>
  <si>
    <t>Modernizacja zewnętrznej sieci wodociągowej</t>
  </si>
  <si>
    <t>Zakup maszyny czyszcząco-zbierającej do podłóg w Zespole Szkół Ogólnokształcących Nr 17 Specjalnych, ul. Szkolna 29</t>
  </si>
  <si>
    <t>Zakup drzwi ogniotrwałych do kotłowni w Zespole Szkół Ekonomicznych im. O.Langego, ul. Langiewicza 18</t>
  </si>
  <si>
    <t>Montaż monitoringu budynku Miejskiego Zespołu Poradni Psychologiczno-Pedagogicznych, ul. Urzędnicza 16</t>
  </si>
  <si>
    <t>Licenje na rok 2012 i dalsze lata ministerstwo przekazało nieodplatnie</t>
  </si>
  <si>
    <t>Wykonano kanalizację sanitarną: ul. 1 Maja ø200 -L=55,02., ul.Niewachlowska cała ø 200  L=98,72m,wysiegniki ø 160 L=10 m, ul.Podwalna ø 200 L=43,17 m, wysiegniki ø160 L-7,5 m, ul. Zamość ø 200 L=47,99 m wysiegnik ø160 L=6,7 m</t>
  </si>
  <si>
    <t>Mieszkańcy nie przystapili do  realizacji zadania</t>
  </si>
  <si>
    <t>Zrealizowano. Roboty odebrano w dniu 14.08.2012r.  Plac został wyposażony w urządzenia zabawowe,  wykonane z drewna z elementami stalowymi, ocynkowanymi, malowanymi proszkowo oraz z elementami ze sklejki wodoodpornej, z płyt HDPE a także z gumy.</t>
  </si>
  <si>
    <t xml:space="preserve">Zrealizowano. Roboty odebrano w dniu 28.11.2012r. Powstały 4 ST. wodociąg w ul. Piaskowej  z rur żeliwnych sferoidalnych o dł. = 24,63 m oraz z rur PE  Ø 63 mm o dł. = 3,70m. Wodociąg w ul. Ceglanej Ø 100 mm z rur żeliwnych sferoidalnych o dł. = 72,67 m.  Kanał sanitarny w ul. Piaskowej Ø 200 mm z rur kamionkowych o dł. = 24,02m.Studzienki z kręgów betonowych  Ø 1200mm- 2 szt.   Kanał sanitarny w ul. Ceglanej Ø 200 mm z rur kamionkowych o dł. = 71,58. Wysięgniki Ø 160 mm z  rur PCV, o dł. = 14,85m. 
</t>
  </si>
  <si>
    <t>wodociąg z rur z żeliwa sferoidalnego Ø 100 mm - 52,5 m, kanał sanitarny z rur kamionkowych Ø 200 mm - 7,57 m, wysięgnik kanalizacyjny z rur PVC Ø 160 mm - 4,5 m.</t>
  </si>
  <si>
    <t>Odstąpiono od realizacji zadania</t>
  </si>
  <si>
    <t>Wykonano wodociąg PE100 SDR11 Ø125x11,4 o długości 60,22 m</t>
  </si>
  <si>
    <t>Wykonano wodociąg z rur kielichowych z żeliwa sferoidalnego Ø100mm o długości 105,02 m wraz z przepięciem 3 szt. przyłaczy   wodociagowych z rur PE100, SDR11 Ø40/3,7 mm</t>
  </si>
  <si>
    <t>W ramach inwestycji wykonano wodociąg rozdzielczego w ul. Solnej i Planty w Kielcach z rur z żeliwa sferoidalnego o średnicy 150mm i długości około 279,75 m wraz z uzbrojeniem.</t>
  </si>
  <si>
    <t>Nie zlecano opracowania nowych dokumentacji</t>
  </si>
  <si>
    <t>Boisko o nawierzchni poliuretanowej na podbudowie asfaltowej o wymiarach 20x40 m. W  skład boiska wchodzą boisko do siatkówki, piłki ręcznej oraz dwa boiska do koszykówki. Wokół boiska  opaska i chodnik  z kostki betonowej oraz chodnik  z  ekokraty. Wyposażenie  boiska : bramki  aluminiowe do piłki ręcznej z siatką szt 2, aluminiowe słupki do siatkówki z siatką kpl 2, stojaki do koszykówki wraz z tablicą i koszem szt 4, ławki ogrodowe szt 4. Zmodernizowano oświetlenie z wymienionym okablowaniem oraz  osprzętem elektrycznym. Przy boisku zamontowano 2 szt  piłkochwytów wysokości 6m z siatką polipropylenową . Wykonano ogrodzenie wewnętrzne. Na długości boiska podwyższono ogrodzenie do wysokości 3m za pomocą siatek polipropylenowych. Zamontowano uzupełniający system monitoringu  z oprzyrządowaniem.</t>
  </si>
  <si>
    <t>Odstąpiono od realizacji zadania w 2012r.</t>
  </si>
  <si>
    <t>Wykonanie dokumentacji pod potrzeby termomodernizacji  dachu budynku Szkoły Podstawowej Nr 19 w Kielcach.  Dokumentacja gotowa do ogłoszenia przetargu.</t>
  </si>
  <si>
    <t>Maszty oświetleniowe aluminiowe w kolorze INOX o wysokości 4 m  z prefabrykowanymi fundamentami betonowymi  B-51 w ilości - 22 szt., lampy oświetleniowe sodowe E -27 o mocy 70W-22 szt.; obwody oświetleniowe: kable YKY 4x16 mm2  o łącznej długości 482 m , tablica rozdzielcza TŁ1, wewnętrzna linia zasilająca od rozdzielni głównej do tablicy TŁ1:  kabel YKY 5x16 mm2  o długości 8m.</t>
  </si>
  <si>
    <t>Zrealizowano. Roboty odebrane w dniu:14.11.2012r. Wykonano 4 boiska z wyposażeniem tj. boisko wielofunkcyjne, boisko do siatkówki, boisko do unihokeja, boisko do koszykówki.</t>
  </si>
  <si>
    <t>Wykonanie dokumentacji pod potrzeby termomodernizacji  obejmującej wymianę okien, drzwi, docieplenia elewacji, dachu, modernizacji wymiennikowni w budynku Gimnazjum nr 7  im. St. Moniuszki w Kielcach ul. Krzyżanowska 8.  w związku z koniecznością wykonania większego zakresu prac projektowych nie przewidzianych w audicie energetycznym wystąpiła konieczność wydłużenia terminu opracowania dokumentacji. Termin wykonania dokumentacji 28.02.2013 r. Platność w ramach wydatków niewygasjących - 36.770,- zl</t>
  </si>
  <si>
    <t>Wykonanie dokumentacji pod potrzeby termomodernizacji  obejmującej wymianę okien, drzwi, docieplenia elewacji, dachu IV LO im. H. Sawickiej w Kielcach ul. Radiowa 1. W związku z koniecznością wykonania większego zakresu prac projektowych nie przewidzianych w audicie energetycznym wystąpiła konieczność wydłużenia terminu opracowania dokumentacji. Termin wykonania dokumentacji 31.01.2013r. Płatność w ramach zobowiązań niewygasających - 24.477,- zl</t>
  </si>
  <si>
    <t xml:space="preserve">W ramach zadania wykonano m.in.: korektę układów instalacji ciepła technologicznego wraz  z towarzyszącymi robotami budowlanymi i instalacyjnymi,  usunięto uszkodzenie instalacji  wody w części zachodniej budynku  wraz z wykonaniem niezbędnych prac  budowlano wykończeniowych i instalacyjnych z tym związanych, zamontowano dodatkową obróbkę blacharską nad fasadami aluminiowo szklanymi budynku;  wymieniono 4 szyby w fasadach aluminiowo szklanych,  wykonano prace usprawniające działanie systemu wentylacji instalacji kanalizacji sanitarnej w części wschodniej budynku. 
</t>
  </si>
  <si>
    <t>Gmina Kielce odstąpiła od niewykonanej części umowy z winy Wykonawcy robót.  Na pozostałą część do wykonania tj. m.in. system oddymiania klatek schodowych, dostawę i montaż drzwi harmonijkowych Gmina Kielce ogłosiła przetarg nieograniczony. W  dniu 11.12.2012 r. została podpisana umowa z nowym Wykonawcą. Końcowe płatności w ramach zobowiązań niewygasjących / 241.983,- zł/</t>
  </si>
  <si>
    <t>W ramach inwestycji wykonano termomodernizację Żłobka Samorządowego nr 13 w Kielcach w zakresie docieplenia ścian budynku, wykonania izolacji przeciwwilgociowej, wymiany części stolarki okiennej i drzwiowej, demontaż starych i wykonanie nowych obróbek blacharskich i podokienników, otynkowania elewacji, obłożenie płytkami schodów do wózkowni, zamurowania otworu okiennego przy wózkowni, modernizację i remont tarasów od strony południowej i zachodniej, wykonanie nowych opasek wokół budynku</t>
  </si>
  <si>
    <t xml:space="preserve">Wykonanie dokumentacji projektowo - kosztorysowej pod potrzeby termomodernizacji dachu budynku Żłobka Samorządowego Nr 15 w Kielcach. Dokumentacja wykonana gotowa do ogłoszenia przetargu.   </t>
  </si>
  <si>
    <t>Apartamenty Solna Sp. z o.o. nie dostarczyła pozwolenia na budowę oraz dokumentację projektową.</t>
  </si>
  <si>
    <t>Wykonano dokumentację projektową na kanał sanitarny o łącznej długości 1146,50m oraz na dwa przyłącza kanalizacyjne. Dokumentacja w trakcie weryfikacji i odbioru. Odbiór zweryfikowanej dokumentacji w 2013r. Płatność w ramach zobowiązań niewygasjących 34.500,- zł</t>
  </si>
  <si>
    <t>Plac zabaw w Parku Dygasińskiego  o istniejącej nawierzchni trawiastej, strefy bezpieczne pod urządzeniami z piasku, wyposażony w urządzenia metalowe: huśtawki, zestaw rekreacyjny ze zjeżdżalnią BAMBINO,  zestaw gimnastyczny dla dzieci starszych FIP, piaskownicę betonową. Plac zabaw ogrodzony ogrodzeniem stalowym ocynkowanym i malowanym proszkowo wysokości 1,2 m z 2 furtkami długości bieżącej 104,41m. Zamontowane 2 szt ławek drewnianych na konstrukcji stalowej.</t>
  </si>
  <si>
    <t>Plac zabaw w Parku Ślichowice  o nawierzchni z piasku, wyposażony w urządzenia metalowe: huśtawki, karuzelę tarczową, zestaw rekreacyjny ze zjeżdżalnią BAMBINO, zestaw gimnastyczny dla dzieci starszych FIP oraz piaskownicę betonową. Plac zabaw ogrodzony ogrodzeniem stalowym ocynkowanym i malowanym proszkowo wysokości 1,2 m z 2 furtkami długości 85,84 m. Zamontowane 2 szt. ławek drewnianych na konstrukcji stalowej.</t>
  </si>
  <si>
    <t>Realizacja przewidziana w roku 2013, w trakcie przygotowywania dokumentacja projektowa</t>
  </si>
  <si>
    <t>Wykonano ciąg pieszy  z kostki betonowej  - 170,0 0m2, stanowiska postojowe  z płyt betonowych ażurowych - 51,00 m2, zjazd na ul. Zamkową z brukowca z rozbiórki - 21 m2, ciąg pieszy z nawierzchni z kruszywa kamiennego - 52,50 m2.</t>
  </si>
  <si>
    <t>Schody terenowe  wraz z podjazdem na wózki,  na podbudowie z gruntu stabilizowanego cementem, wykończone kostką betonową  wraz z przylegającymi chodnikami na podsypce piaskowej, wykończonymi płytami betonowymi, ciąg pieszy w rejonie tzw. ,, Okrąglaka’’ o powierzchni 45 m2 na podbudowie z kruszywa stabilizowanego mechanicznie  i podsypce cementowo-piaskowej,  wykończony kostką betonową.</t>
  </si>
  <si>
    <t>Zadanie na etapie wykonania dokumentacji projektowo-kosztorysowej. Podpisano aneks do umowy z terminem wykonania do 31.05.2013r. Uzgodniono w MZD i Wodociągach koncepcję przebiegou kanału sanitarnego. Wystąpiono do WŚiUK o wydanie  decyzji środowiskowej. Końcowe płatności w ramach wydatków niewygasających - 64.580,- zł</t>
  </si>
  <si>
    <t xml:space="preserve">Ogrodzenie placu zabaw w Parku Kadzielnia.  Ogrodzenie metalowe wysokości 120 cm. Długość ogrodzenia 100,4 mb. Przęsła z wypełnieniem wykonanym z pręta okrągłego o przekroju 122 mm, wysokości 117 cm, 
w kształcie odwróconej litery U, mocowane do kształtowników stalowych, słupki stalowe osadzone w fundamencie betonowym. Furtka szerokości 1,0 m wyposażona w 2 szt samozamykaczy. Wszystkie elementy stalowe ocynkowane ogniowo, powlekane metodą proszkową farbami do metalu. </t>
  </si>
  <si>
    <t xml:space="preserve"> Na boisku zlokalizowanym przy ul. Piekoszowskiej 287A w Kielcach  został zamontowany system automatycznego nawodnienia nawierzchni trawiastej płyty  boiska,  w skład którego  wchodzą m.in.  kompletny zestaw hydroforowy;  sieć podziemnych rurociągów PE o średnicy 63, 75 o łącznej długości 529,45 m, 24 szt.  zraszaczy, wraz z niezbędnym sterowaniem oraz zasilaniem elektrycznym systemu nawadniającego, oraz  kompresor do przedmuchiwania nowo wybudowanej sieci nawadniającej. </t>
  </si>
  <si>
    <t>Położono kostkę brukową na pow. 123,76 m², ułożono obrzeża betonowe, wykonano częściowe zadaszenie, wykonano skalniak oraz grill betonowy, wymieniono drzwi wyjściowe na patio.</t>
  </si>
  <si>
    <t>Wymiana centrali PPOŻ wraz z przyłączeniem jej do sieci monitoringu pożarowego, nadzór inwestorski nad realizacją prac związanych z wykonaniem systemu sygnalizacji pożaru</t>
  </si>
  <si>
    <t>Realizacja zadania: modernizacja pomieszczeń  z przeznaczeniem na warsztaty gospodarcze</t>
  </si>
  <si>
    <t>Wykonanie aktualizacji przedmiaru robót wraz z kosztorysem inwestorskim, roboty budowlane: demontaż stolarki okiennej, montaż 17 okien piwnicznych i 21 w pokojach mieszk., wykonanie obróbek blacharskich, docieplenie ścian zewnętrznych płytami styrop. pow. 478,6 m², nadzór inwestorski nad robotami budowlanymi</t>
  </si>
  <si>
    <t>Wykonanie robót budowlanych: elewacja wsch.- docieplenie ścian zewn.płytami styr. pow. 67.75 m², elewacja półn.- z got.suchych mieszanek mineralnych pow. 128,09 m², malowanie dachu - pow. 901,71 m², malowamie kominów - pow. 174,7 m², docieplenie ościeżnic, aktualizacja przedmiaru robót   i kosztorysu inwestorskiego</t>
  </si>
  <si>
    <t>Wykonanie przedmiaru robót i dokumentacji kosztorysowej, remont i adaptacja pokoju wraz z łazienką, przedpokojem, zakup i instalacja stacyjki blokującej drzwi, wykonanie systemu kontroli dostępu, zakupiono: grzejniki, termostaty, parapety, kompakty, wymieniono piony kanalizacyjne, grzejniki, wykonanie robót budowlanych</t>
  </si>
  <si>
    <t>Wykonanie ocieplenia elewacji wschodniej budynków, przygotowanie dokumentacji technicznej, przedmiarów i kosztorysu inwestorskiego, nadzór inwestorski nad wykonywanymi robotami budowlanymi</t>
  </si>
  <si>
    <t>Przygotowanie kosztorysu inwestorskiego oraz specyfikacji technicznej wykonania i odbioru robót, wykonanie rocznego przeglądu okresowego budynków, przygotowanie dokumentacji na wykonanie inwestycji</t>
  </si>
  <si>
    <t>Wykonano odwodnienie budynku, zakupiono i zamontowano przepompownię oraz centralkę sterowniczą, wykonano izolację fundamentów, wykonano istalację sanitarną i włączono ja do sieci.</t>
  </si>
  <si>
    <t>Wykonano projekt budowlany i uzyskano pozwolenie na budowę, wykonano nowe tynki, pomalowano pomieszczenia, wyburzono sciany i postawiono nowe, połączono pomieszczenie z częścia już użytkowaną, wstawiono nowe okna i drzwi, zmodernizowano instalację elektryczną i sanitarną.</t>
  </si>
  <si>
    <t>Wyburzono ściany i postawiono nowe, odgrzybiono pozostałe ściany, wykonano nowe tynki i pomalowano sciany, wymieniono drzwi, wykonano izolacje cieplne na podłogach, wykonano nowe wylewki, ułożono terakotę i glazurę,wymieniono instalację elektryczną i sanitarną, zamontowano nowe urządzenia sanitarne.</t>
  </si>
  <si>
    <t>Odgrzybiono i osuszono ściany i sufity, uzypełniono tynki, pomalowano ściany i sufity, wymieniono stare i zniszczone ogrodzenie, zagospodarowano patio,, wymieniono częściowo okna i instalację elektryczną.</t>
  </si>
  <si>
    <t>Wymieniono uszkodzone urządzenia, rozszerzono instalację alarmową na nowe pomieszczenia (czujki ruchu).</t>
  </si>
  <si>
    <t>Pomalowano ściany i sufity, wykonano nowe ścianki działowe, ułożono glazurę i terakotę, zamontowano urządzenia sanitarne, zamontowano pochwyty przy schodach.</t>
  </si>
  <si>
    <t>Wykonano nowe ścianki działowe, uzupełniono ubytki ścian, pomalowano ściany i sufity, położono glazurę i terakotę, wymieniono i wstawiono nową stolarkę okienną i drzwiową, zamontowano nowe urządzenia sanitarne, wymieniono częściowo inst. wod-kan oraz inst. elektryczną.</t>
  </si>
  <si>
    <t>Wyburzono ściany i postawiono nowe, wykonano nowe tynki i pomalowano pomieszczenia, wykoano nowe posadzki, ułożono glazurę i terakotę wymieniono drzwi, zmodernizowano instalacje sanitarną i elektryczną oraz komputerową, zamontowano podgrzewacze wody i sprzęt sanitarny.</t>
  </si>
  <si>
    <t>Wykonano dokumentacje projektową przedszkola, wyburzono istniejace budynki gospodarcze.</t>
  </si>
  <si>
    <t>Wybudowano budynek o pow. 29,80 m², wykonano posadzki, tynki, instalację elektryczną, co, stolarkę okienną i drzwiową, pomalowano pomieszczenie, wykonano pochylnię dla niepełnosprawnych oraz chodnik.</t>
  </si>
  <si>
    <t>W ramach modernizacji zakupiono i zamontowano dyski twarde, pamieć operacyjną, procesor, radiator.</t>
  </si>
  <si>
    <t>Wykonano izolacje przeciwilgociowe, wykonano nowe tynki i pomalowano pomieszczenia, wykonano wylewki i ułożono płytki ceramiczne, wymieniono drzwi, wymieniono częściowo inst. elektryczna i sanitarną.</t>
  </si>
  <si>
    <t>Wykonano projekt budowlany na potrzeby żłobka. Wykonano izolacje przeciwilgociowe, wykonano nowe tynki i pomalowano pomieszczenia, wykonano wylewki i ułożono płytki ceramiczne, wymieniono drzwi, wymieniono częściowo inst. elektryczna i sanitarną.</t>
  </si>
  <si>
    <t>Wykonano tynki i malowanie pomieszczeń, dostosowano inst. elektryczną do potrzeb Rejonu Opiekuńczego, wykonano nowe posadzki i ułożono wykładziny.</t>
  </si>
  <si>
    <t>Wykonano uzupełnienia ubytków w tynkach, wykonanie nowych gładzi, pomalowanie ścian.</t>
  </si>
  <si>
    <t>Przebudowano pomieszczenia o pow. 70,72 m² (zmywalnia, rozdzielnia posiłków, pom. termosów, szatnia, wc, pom. porządkowe). Wyburzono ściany i postawiono nowe, wymieniono okna i drzwi, wykonano nową inst. Elektryczną, sanitarną i wentylacyjną, wykonano izolację w posadzkach, ułożono glazurę i terakotę, wykonano nowe tynki i pomalowano pomieszczenia.</t>
  </si>
  <si>
    <t>Zakup, dostawa i montaż dźwigu osobowego</t>
  </si>
  <si>
    <t>Zakupiono łóżka rehabilitacyjne (7 szt.) oraz podnośnik wannowy.</t>
  </si>
  <si>
    <t>Zakupiono i zamontowano urządzenia i sprzęt służący do monitorowania, m.in.: kamery, rejestrator, dyst twardy, zasilacz, transformator, monitor.</t>
  </si>
  <si>
    <t>Zakupiono kserokopiarkę na potrzeby ŚDS ul. Krzeminokowa 1.</t>
  </si>
  <si>
    <t>Zakupiono urządzenie pragma służące do  rehabilitacji osób w ŚDS ul. Kołłataja 4 oraz ksero.</t>
  </si>
  <si>
    <t>Zakupiono urządzenie terapimaster służące do  rehabilitacji osób w ŚDS ul. Orzeszkowa 53.</t>
  </si>
  <si>
    <t>Zakupiono krosno tkackie i lustra na potrzeby zajęć prowadzonych w ŚDS ul. Orzeszkowa 53.</t>
  </si>
  <si>
    <t>Zakupiono i uruchomiono system zarządzania ruchem klientów w celu usprawnienia obsługi interesantów i poprawy organiazacji pracy.</t>
  </si>
  <si>
    <t>Zakupiono i zamontowano centralę telefoniczną na potrzeby RO KSM.</t>
  </si>
  <si>
    <t>Zakupiono i zamontowano urządzenia i sprzęt służący do monitorowania, m.in.: kamery, rejestrator, dyst twardy, zasilacz, transformator, monitor, czujki ruchu, nadajnik.</t>
  </si>
  <si>
    <t xml:space="preserve">Zakupiono i zamontowano klimatyzator na potrzeby MOPR. </t>
  </si>
  <si>
    <t>Zakupiono i zamontowano urządzenia i sprzęt gastronomiczny:stoły,stanowisko ze zlewem, szafę przelotową, kuchnię gazową.</t>
  </si>
  <si>
    <t>Zakupiono i zamontowano regały metalowe do przechowywania dokumentacji MOPR.</t>
  </si>
  <si>
    <t>Zakupiono i zamontowano urządzenia i sprzęt gastronomiczny:zmywarkę z podstawą, bemar z podstawką, szafki na odzież, zmiekczacz wody, stoły, spryskiwacz gastronomiczny, umywalkę, półki.</t>
  </si>
  <si>
    <t>Wykonano aktualizację kosztorysu inwestorskiego na zadanie inwestycyjne. Wykonano drogę z kostki brukowej o długości 61 m oraz wykonano ogrodzenie o powierzchni 53 m2 z siatki metalowej.</t>
  </si>
  <si>
    <t>Wykonano i zamontowano piłkochwyt na terenie placówki na potrzeby wychowanków.</t>
  </si>
  <si>
    <t>Uzyskano 1 pomieszczenie o powierzchni 24 m2. Zamontowano drzwi uchylne ocieplone. Pomieszczenie wykonano z pustaka, ocieplono styropianem oraz otynkowano i pomalowano. Pokryto dachem tj. z blachy dachówkowej.</t>
  </si>
  <si>
    <t xml:space="preserve">Wymieniono urządzenia sanitarne i inst. wod-kan, wykonano szafę, ułożono terakotę, wymieniono listwy przyścienne, wymieniono drzwi, wykonano gładzie na ścianach, pomalowano ściany i sufity, wymieniono inst. elektryczną, </t>
  </si>
  <si>
    <t>Wykonano adaptację pomieszczeń o łącznej powierzchni  324 m2. Przebudowano ściany, pomalowano pomieszczenia, położono wykładziny i tarket. Sfinanowano koszty za nadzór inwestorski.</t>
  </si>
  <si>
    <t>Zakupiono program do kosztorysowania Norma Pro</t>
  </si>
  <si>
    <t>W ramach zadania wykonano dokumentację: przebudowa ul. Sucharskiego, Wojska Polskiego, ul. Żółkiewskiego etap II, pętli i zatoki aotobusowej przy ul. Olszewskiego, aktualizacja studium wykonalności do nowych zadań mających wejść do projektu: Rozwój systemu komunikacji publicznej w Kieleckim Obszarze Metropolitalnym.</t>
  </si>
  <si>
    <t xml:space="preserve">Wykonano: zbiornik retencyjno-sedymentacyjny ZRS 1 i ZRS 2, separator ropopochodnych NG40 Dw=1500 mm, Komora połączeniowa, studzienka połączeniowa, kanały technologiczne i połączeniowe. W ramach robót drogowych wykonano drogę dojazdową, plac manewrowy. </t>
  </si>
  <si>
    <t>W ramach realizacji zadania wykonano operaty szacunkowe działek na ulicach: Domki, Łopianowa, Studziankowska, Chorzowska, Żółkiewskiego, al. Tysiąclecia PP  i Radiowa, Ostra Górka, Rejon Targów Kielce oraz podziały działek ul. Prosta.</t>
  </si>
  <si>
    <t>Wykonano: rozebranie kostki kamiennej 9 m2, roboty ziemne 6 m3, nawierzchnia z kostki 9 m2, izolacje przeciwwodne</t>
  </si>
  <si>
    <t>Stojaki zamontowano na następujących ulicach: Paderewskiego, Mała, Duża, Plac Artystów, Plac Moniuszki, Kościuszki, Bodzentyńska, Planty, Piotrkowska, Kozia, Plac zabaw przy placu Szarych Szeregów, Plac Wolności, Seminaryjska, Śniadeckich, Żytnia, Hipoteczna, Staszica.</t>
  </si>
  <si>
    <t xml:space="preserve">Wykonano: 2 jezdnie o nawierzchni bitumicznej 5794 m2, nawierzchnię zjazdów, zatoki postojowe oraz autobusowe z kostki brukowej. Oznakowanie pionowe i poziome. Przebudowano elementy kanalizacji deszczowej, kolizji wodociągowej i gazowej, zbudowano oświetlenie uliczne. </t>
  </si>
  <si>
    <t xml:space="preserve">Zadanie przeniesiono do wydatków niewygasających. Prace opóźniły się ze względu na:  czas oczekiwania na mapy do celów projektowych, brak dokumentacji geodezyjnej powykonawczej na ul. Polna (upadłość wykonawcy) – bez tej dokumentacji niemożliwe było przygotowanie map do celów projektowych i uzyskanie uzgodnień projektu.
    </t>
  </si>
  <si>
    <t xml:space="preserve">Wykonano drogę klasy L, chodniki obustronne, 26 zjazdów indywidulanych wykonanych z kostki betonowej kolorowej, nawierzchnia z betonu asfaltowego,oznakowanie pionowe i poziome, rurociąg kanalizacyjny, wpusty uliczne, regulacja pionowa istniejących studzienek kanalizacji sanitarnej i deszczowej wraz z wymianą włazów, ułożenie kabli w rurach, montaż skrzynek oraz tabliczek bezpiecznikowych,montaż opraw oświetleniowych. </t>
  </si>
  <si>
    <t>Zadanie zrealizowało ZRD. Wykonano remonty chodników na ul. W. Kadłubka, K. Wielkiego i Szajnowicza-Iwanowa, Leszczyńskiej, Zagórskiej, Bukowej, Żniwnej, Warszawskiej, Jagiellońskiej, Wróbla, Naruszewicza, Pieszej, Astronautów, Sikorskiego, Zamenhoffa. Rozebrano chodniki z płyt betonowych. Wykonano nowe koryta z wyprofilowaniem, podbudowę z kruszywa łamanego oraz z piasu stabilizowanego cementem. Nawierzchnia z kostki betonowej na podsypce z piasku łamanego</t>
  </si>
  <si>
    <t>Zadanie przeniesiono do  wydatków niewygasających.  W związku z niesprzyjającą sytuacją pogodową nie ma możliwości  wykonania podbudowy z gruntu stabilizowanego cementem i warstw bitumicznych nawierzchni. Roboty te należy wykonać w sprzyjających warunkach terenowych i pogodowych w nieprzekraczalnym terminie do 20 maja 2013roku.</t>
  </si>
  <si>
    <t>W ramach realizacji zadania zamontowano oprawy oświetleniowe typu SGS 103 70 W - 6 szt. oraz przewód ASXSn 2 x 25 mm2 - mb 192, Żerdź E 10,5/4,3 - 4 szt. , Żerdź ŻN 10 - 2 szt.</t>
  </si>
  <si>
    <t>W ramach realizacji inwestycji wykonano: montaż słupów stalowych H=8,0 m szt. 5, montaż opraw oświetleniowych, zbudowano linię kablową wykonaną kablem YAKY. Zamontowano uziemienie bondarką stalową ocynkowaną oraz szafę redukcyjną mocy RABIT - 1 kpl.</t>
  </si>
  <si>
    <t>W ramach realizacji zadania zamontowano oprawy oświetleniowe typu SGS 103 70 W - 3 szt. oraz przewód ASXSn 2 x 25 mm2 - mb 135</t>
  </si>
  <si>
    <t>W ramach realizacji inwestycji wykonano: montaż słupów stalowych H=5,0 m szt. 1, montaż opraw oświetleniowych typu OPA -1 AURIS, zbudowano linię kablową wykonaną kablem YAKY. Zamontowano uziemienie bondarką stalową ocynkowaną.</t>
  </si>
  <si>
    <t>Zadanie przeniesiono do wydatków niewygasających. Przetarg na wykonawstwo inwestycji ogłaszano dwukrotnie. W pierwszym przypadku złożona została jedna oferta z rażąco wysoką cenę. W drugim przypadku wpłynęły dwie oferty, lecz z przyczyn niezależnych, wynikających z nieuregulowania praw własności do terenu, należało unieważnić  procedurę przetargową. Obecnie dokonano korekty projektu, polegającej na zmianie trasy  linii kablowej oświetleniowej i miejsca jej zasilania. Po tych zmianach rozstrzygnięto przetarg w formie ,, zaprojektuj i wybuduj’’. Ze względu na krótki okres zadanie zostanie zrealizowane  w 2013r.</t>
  </si>
  <si>
    <t>W ramach realizacji inwestycji wykonano: montaż słupów ŻN 10  szt. 5, montaż opraw oświetleniowych typu SGS 101 100 W - 14 szt, zbudowano linię kablową wykonaną kablem YAKY. Zamontowano uziemienie bondarką stalową ocynkowaną. Zamontowano słup E-10,5/4,3 - 6 szt. oraz słup E-10,5/6 - 3 szt.</t>
  </si>
  <si>
    <t>W ramach realizacji inwestycji wykonano: montaż słupów parkowych stalowych  szt. 7, montaż opraw oświetleniowych typu OPA AURIS 70 W, zbudowano linię kablową wykonaną kablem YAKY. Zamontowano uziemienie bondarką stalową ocynkowaną</t>
  </si>
  <si>
    <t>W ramach realizacji zadania zamontowano oprawy oświetleniowe typu SGS 103 70 W - 2 szt. oraz przewód ASXSn 2 x 25 mm2 - mb 77, Żerdź E 10,5/4,3 - 2 szt.</t>
  </si>
  <si>
    <t>W ramach zadania wykonano jedynie dokumentację projektową.</t>
  </si>
  <si>
    <t>W ramach zadania  wykonano jedynie dokumentację projektową.</t>
  </si>
  <si>
    <t>W ramach zadania zlecono: zakup terminali kontrolerskich dla Strefy Płatnego Parkowania, komputerów, oprogramowania, sprzęt do labolatorium: łaźnia wodno - piknometryczna, ubijak, waga 2 szt., sterownik do pieca CO</t>
  </si>
  <si>
    <t xml:space="preserve">Zrealizowano zakup bieżni do ćwiczeń </t>
  </si>
  <si>
    <t>Zadanie zrealizowane</t>
  </si>
  <si>
    <t>Zakupino i zamontowano ogrodzenie z elementów zgrzewanych, ocynkowanych z furtką wejściową.</t>
  </si>
  <si>
    <t>Zakończono realizację zadania. Wykonano mapę akustyczną dla Miasta Kielce oraz Program ochrony przed hałasem.</t>
  </si>
  <si>
    <t>Zadanie w trakcie realizacji. Płatność w ramach wydatków niewygasających w wys. 211 560,00 zł z terminem płatności do 30.06.2013r.</t>
  </si>
  <si>
    <t>Zakończono realizację zadania. Dostarczono i zamontowano toaletę wolnostającą, wykonano modernizację instalacji elektrycznej przy szalecie             oraz remont chodnika prowadzącego do szaletu.</t>
  </si>
  <si>
    <t>Rezygnacja z realizacja zadania. Rozwiązano umowę.</t>
  </si>
  <si>
    <t xml:space="preserve">Zadanie w trakcie raealizacji. Ostatnia płatność w ramach wydatków nie wygasających w wys. 13 992,00 zł z terminem płatności do 30.06.2013r. </t>
  </si>
  <si>
    <t>Z powodu znacznych przesunięć w realizacji zadań już ujętych w WPF Miasta Kielce, nie było potrzeby rozpoczynania prac koncepcyjnych nad nowymi zadaniami inwestycyjnymi.</t>
  </si>
  <si>
    <t>Na wydatki inwestycyjne składają się  opłaty notarialne, sądowe  oraz koszty  nabycia  i zamiany nieruchomości zabudowanych i niezabudowanych  położonych w Kielcach przy ulicach: Legnickiej, Wrzosowej, Nałkowskiej, Toporowskiego, Popiełuszki, Ogrodowej, Prochownia. Dobromyśl, Radomskiej, Rajtarksiej, Chodkiewicza, Malików, Olszewskiego, Malachitowej Wislickiej, Wojska Polskiego</t>
  </si>
  <si>
    <t>Wykupionych zostało 2,9 ha nieruchomości pod cmentarz w Cedzynie                                 (w okresie od 2011 do 31.12.2012 r.). Planowana powierzchnia działek do nabycia ok. 3 ha.</t>
  </si>
  <si>
    <t>Zakup wentylatora oddymiającego z funkcją turbowentylatora został zrealizowany w całości.</t>
  </si>
  <si>
    <t xml:space="preserve">Plan w kwocie 100.000 zł nie został zrealizowany. Środki gminy zabezpieczone w 50 % przeznaczone na realizację w ramach rządowego programu ograniczania przestępczości i aspołecznych zachowań „Razem bezpieczniej”, projektu pn. „Wandalu zastanów się zanim coś zmalujesz” zostały zwrócone do budżetu miasta jako oszczędności, gdyż realizowane były najpilniejsze obligatoryjne zadania własne gminy i z w/w projektu zrezygnowano. </t>
  </si>
  <si>
    <t xml:space="preserve">Zaplanowane środki na dofinansowanie do zakupu samochodu ratownictwa technicznego dla JRG nr 3 w Kielcach przy ul. Grunwaldzkiej 49 w kwocie 200.000 zł zostały zaklasyfikowane jako wydatki niewygasające z upływem roku budżetowego 2012 z terminem realizacji do 30.06.2013r. </t>
  </si>
  <si>
    <t xml:space="preserve">Plan w kwocie 20.000 zł nie został zrealizowany, środki zostały  zwrócone jako oszczędności do budżetu miasta. </t>
  </si>
  <si>
    <t>Wydatki poniesiono na zakup urządzeń bezpieczeństwa infrastruktury sieciowej wraz z systemem centralnego logowania i raportowania celem rozbudowy istniejącej sieci komputerowej.</t>
  </si>
  <si>
    <t>Wydatki poniesiono na:
1/ zakup i wdrożenie aplikacji Ewidencji Miejscowości, Ulic i Adresów, zgodnej z Rozporządzeniem Ministra Administracji i Cyfryzacji z dnia 9 stycznia 2012r., 
2/ rozszerzenie funkcjonalności oprogramowania GEO INFO (Systherm Info) w celu zautomatyzowania eksportów niezbędnych do zasilania aplikacji Ewidencji Miejscowości, Ulic i Adresów</t>
  </si>
  <si>
    <t>Zadanie realizowane w ramach wydatków niewygasających z upływem roku 2012r.,  obejmuje zakup i wdrożenie podsystemów KSON i KAKSON ZSI OTAGO . Podsystemy te umożliwią kompleksowe ujęcie zagadnień związanych z nową ustawą o gospodarowaniu odpadami, tj. połaczenie prac wymiarowych ( decyzje) z windykacją i księgowością w tym zakresie.</t>
  </si>
  <si>
    <t>W ramach zadania zakupiono: licencję 2 letnią na oprogramowanie ORACLE, licencję na oprogramowanie systemowe MS Windows Serwer Enterprise 2008 R2, modyfikację modułu WPBUD ZSI OTAGO, oprogramowanie GEO  INFO  6 Mapa, licencję na rozbudowę switcha SAN o 8 portów wraz z wyposażeniem, licencję dla systemu Archiwum, w celu wdrożenia elektronicznego zarządzania archiwum zakładowym. Niewykorzystana kwota ok. 54 000 zł była planowana na zakup oprogramowania/ modyfikację systemu dla potrzeb systemu nowych dowodów osobistych ZMOKU. Termin wdrożenia ZMOKU został przesunięty przez MSW i A na 2014r.</t>
  </si>
  <si>
    <t xml:space="preserve">Zakupiono samochód terenowo - osobowy na potrzeby Sekcji geodezji i kartografii ZO i IUM ( wykonywanie przez pracowników Sekcji  czynności  pomiarów geodezyjnych nieruchomości w terenie). </t>
  </si>
  <si>
    <t xml:space="preserve">Zakupiono oprogramowanie do zarządzania i audytu 700 komputerów, spełniające zalecenia auditu Zintegrowanego Systemu Zarządzania. </t>
  </si>
  <si>
    <t>Wydatki dotyczą zakupu: oprogramowania GEO INFO 6  (moduły: Ośrodek +ZUDP, iNet, iKERG) i  GEO-INFO 6 Mapa - do obsługi zarządzania powiatowego zasobu geodezyjno - kartograficznego w GOD i K, urządzeń wielofunkcyjnych  (4 szt), oraz zakup serwerów, macierzy dyskowej, notebooków, stacji graficznych z wyposażeniem (realizowanych w ramach wydatków niewygasających z upływem roku 2012 na łączną kwotę 383 022 zł) na potrzeby Grodzkiego Ośrodka Dokumentacji Geodezyjno - Kartograficznej.</t>
  </si>
  <si>
    <t>Zadanie zrealizowane. Zakupiono 5 szt. drukarek</t>
  </si>
  <si>
    <t>Zadanie zrealizowane. Zakupiono 1 komplet (oprogramowanie, drukarka, czytnik)</t>
  </si>
  <si>
    <t>W drugim półroczu 2012r. zakupiono w ramach zakupów inwestycyjnych środki trwałe (sprzęt komputerowy, meble) i wartości niematerialne i prawne (oprogramowanie specjalistyczne do modelowania 3D) w celu wyposażenia LabDesign, oraz stoisko informacyjno-promocyjne</t>
  </si>
  <si>
    <t xml:space="preserve">W 2012r. w ramach projektu pn. „Akademia Młodego Biznesu”  zakupiono urządzenie wielofunkcyjne oraz tablicę multimedialną z projektorem oraz stół i krzesła w ramach zakupu sprzętu do treningu predyspozycji kreatywnego myślenia. </t>
  </si>
  <si>
    <t>W ramach zakupów inwestycyjnych przewidzianych w projekcie w 2012r. zakupiono komputer przenośny wraz z oprogramowaniem</t>
  </si>
  <si>
    <t>Wykonanie w mieszkaniach nr 1, 2, 3, 4, 5/6, 7A wydzielonych pomieszczeń łazienek: instalacja wod-kan z armaturą, wanna, wc; zlewozmywak, terma elektryczna, wodomierz</t>
  </si>
  <si>
    <t>Wykonanie w mieszkaniach nr 1, 2, 3  wydzielonych pomieszczeń łazienek: instalacja wod-kan z armaturą, wanna, wc; zlewozmywak, terma elektryczna, wodomierz</t>
  </si>
  <si>
    <t xml:space="preserve">Przyłącza wod-kan. do budynku: kanał Ø160 PVC - 21,5 m;  studzienki z tworzyw sztucznych Ø400 mm - 2 szt. </t>
  </si>
  <si>
    <t>Przebudowa dachu budynku mieszkalnego przy ul. Jagiellońskiej 26:  pokrycie 700 m2 blachą powlekaną dachówkową na łatach z zastosowaniem mat. z odzysku (35% blacha i łaty), rynny - 70 mb, wyłaz dachowy -1 kpl, ławy kominiarskie - 60 mb</t>
  </si>
  <si>
    <t>Wykonano dokumentację projektowo-kosztorysową na modernizację elewacji budynku</t>
  </si>
  <si>
    <t>Wykonano instalację oświetlenia administracyjnego w budynku mieszkalnym ul. Młoda 4:  oprawy z czujkami ruchu, przewód do opraw z czujkami i i do oświetlenia awaryjnego YDY 3x1,5 (piętra I-III)</t>
  </si>
  <si>
    <t xml:space="preserve">Izolacja i odwodnienie ścian piwnic budynku ul. Niecała 5:  powłoka bitumiczna, folia kubełkowa, styropian gr. 5 cm; opaska z kostki brukowej gr. 6 cm - 48,92 m2, ścieki z elem.bet.- 37 mb, wpust deszczowy z osadnikiem śr. 500 mm - 1 kpl, studzienka chłonna śr. 1200 mm - 1 kpl., przykanalik PCV Ø 200 - 7 mb  </t>
  </si>
  <si>
    <t>Wykonano dokumentację projektowo-kosztorysową na przebudowę kominów w budynku</t>
  </si>
  <si>
    <t>Wewnętrzna linia zasilająca energii elektrycznej do budynków ul. Piekoszowska 32, 32A, 32B:  złącza kablowe,  tablice rozdzielcze,  przewody  instalacja odgromowa  (1/3 w/w zakresu)</t>
  </si>
  <si>
    <t>Zagospodarowanie terenu nieruchomości ul. Piekoszowska 32, 32A, 32B:  nawierzchnia z kostki brukowej gr. 8 cm - 279,0 m2, krawiężniki 30x15 cm - 14,2 mb, chodniki z kostki brukowej gr. 6 cm - 200 m2, obrzeża trawnikowe 20x6 cm - 30,3 mb, gazony z krawężnika 25x12 - 87,5 mb</t>
  </si>
  <si>
    <t>Modernizacja systemów wentylacyjnych w budynku przy ul. Piekoszowskiej 57 - I etap: nasady wentylacyjne niskociśnieniowe VBP-900 - 6 kpl.</t>
  </si>
  <si>
    <t>Modernizacja elewacji budynku ul. Rynek 14 (elewacje frontowe):  tynk silikonowy barwiony w masie, tynk mozaikowy cokołu, docieplenie stropu bramy, gzyms styropianowy i elementy zdobnicze, obróbki blacharskie i inst.odgromowa, wymiana drzwi wejściowych wewn.i naświetla, okienka piwniczne, renowacja balkonów, impregnacja więźby dachowej, pokrycie dachu dachówką, częściowo papą termozgrzewalną</t>
  </si>
  <si>
    <t xml:space="preserve">Instalacja gazu w mieszkaniach budynku ul. Ściegiennego 270A:  rury stalowe spawane, szafki gazowe </t>
  </si>
  <si>
    <t>Przebudowa ściany szczytowej budynku przy ul. Skibińskiego 6: rozebranie elementów betonowych schodów i podestu, zamurowanie drzwi, wstawienie naświetla, ocieplenie ściany szczytowej, obróbka daszku i opaska chodnika.</t>
  </si>
  <si>
    <t>Wykonanie (m. 9, 16, 17) w dodatkowych pomieszczeniach bądź wydzielenie w ramach mieszkania (m. 10, 11, 13, 14, 15) łazienek: instalacja wod-kan z armaturą, wyposażenie łazienki: prysznic z kabiną, umywalka, wc; zlewozmywaki, wodomierze indywidualne, termy elektryczne; ścianki GK z drzwiami, izolacja p.wodna z wylewką cem, instal. elektr.z osprzętem</t>
  </si>
  <si>
    <t xml:space="preserve">Wykonanie węzła cieplnego w budynku ul. Skrajna 76 B - przystosowanie pomieszczeń po kotłowni olejowej dla potrzeb węzła cieplnego:  demontaż urzadzeń i instalacji kotłowni, przemurowania, roboty tynkarskie i malarskie, posadzkarskie, instalacja z.w. z wodomierzem; instalacja elektryczna: złącze pomiarowe, wlz, rozdzielnia el. zasilania węzła, inst. oświetlenia, inst. ochronna (uziemienie) </t>
  </si>
  <si>
    <t>Wykonano modernizację systemów ogrzewania w następujących lokalach mieszkalnych: Prosta 22/7, Piotrkowska 8/4, Okrzei 17A/2, Niecała 1/9, Sienkiewicza 68/42, Mickiewicza 1/14, 1-go Maja 60/11, Wojska Polskiego 22/28 m. 5, Toporowskiego 17/12A, Okrzei 56/2, Paderewskiego 7/24, Rynek 14/10 i Mała 10/7, 11 i 17.</t>
  </si>
  <si>
    <t>Wewnętrzna linia zasilająca energii elektrycznej do budynku ul. Turystyczna 1:  złącza kablowe, tablice rozdzielcze, przewody kabelkowe,  instalacja odgromowa, instalacja oświetlenia, instalacja siły i gniazd wtyczkowych</t>
  </si>
  <si>
    <t>Modernizacja elewacji parteru budynku przy ul. Warszawskiej 7, 9/11:  fasady - konstrukcja i okładziny  wraz z dociepleniem (płyty HPL, szkło, tynk silikonowy) i zabezpieczeniem antygraffiti, mural; zadaszenie fasad, stolarka drzwiowa i okienna, kurtyny powietrzne; elementy wykończeniowe wewnętrzne</t>
  </si>
  <si>
    <t>Wykonano dokumentację projektowo-kosztorysową na przebudowę budynku wraz ze zmianą sposobu użytkowania</t>
  </si>
  <si>
    <t>Przebudowa klatki schodowej (szt.2) w celu jej docieplenia: wymiana okien na mniejsze - szt. 18, podmurowanie okien, ocieplenie muru styropianem, otynkowanie, obróbki blacharskie</t>
  </si>
  <si>
    <t xml:space="preserve">Przebudowa ścian zewnętrznych budynku ul. Zagrodowa 17:  obudowa ścian zewnętrznych (90 m2) płytą OSB na ruszcie metalowym, stropian, tynk akrylowy, wymiana i wzmocnienie elementów więźby dachowej </t>
  </si>
  <si>
    <t>Zagospodarowanie terenu nieruchomości ul. Niecała 5: chodniki z kostki brukowej gr. 6 cm - 124 m2, obrzeża trawnikowe 20x6 cm - 102,8 mb, ścieki z elem.bet.- 86 mb, wiata śmietnikowa metalowa na wylewce betonowej - 1 kpl.</t>
  </si>
  <si>
    <t>Przyłącze wod-kan. ul. Tartaczna 4/1:  rurociąg PE Ø32 mm - 2,3 m, zasuwa Ø50 mm - 1 szt, zasuwa Ø25 mm - 1 szt., studzienka wodomierzowa Ø600 z osprzętem - 1 kpl.;  kanał  Ø160 PVC - 3,8 m: instal. wewn. wod-kan.</t>
  </si>
  <si>
    <t xml:space="preserve">Przebudowa zewnętrznej instalacji wody i centralnego ogrzewania w budynku przy ul. Piekoszowskiej 32A i 32B - przebudowa sieci zasilających budynek ul. Piekoszowska 32A z budynku ul. Piekoszowska 32B z nadziemnych na podziemne.  </t>
  </si>
  <si>
    <t>Modernizacja systemów wentylacyjnych w budynku przy ul. Piekoszowskiej 57 - II etap: nasady wentylacyjne niskociśnieniowe VBP-900 - 2 kpl., rozdzielnia elektryczna RW8 - 1 kpl., instalacja elektryczna</t>
  </si>
  <si>
    <t>Oświetlenie awaryjne w budynku ul. Grunwaldzka 43 A:  oprawy oświetleniowe, szafa zasilania awaryjnego, akumulator bezobsługowy - 8 szt., programator cyfrowy astronomiczny - 1 szt., przewody kabelkowe, oświetlenie administracyjne: oprawy 2x25 W z czujką ruchu - 161 szt., 28 W - 3 szt., programator cyfrowy astronomiczny</t>
  </si>
  <si>
    <t>zadanie zrealizowano</t>
  </si>
  <si>
    <t xml:space="preserve">Przyłącze kanalizacji deszczowej  Ø200 PVC - 17,0 m,  studzienki żelbetowe Ø1500 mm - 2 szt, odwodnienie liniowe z rusztem stalowym - 10 m,   studzienka odwodnieniowa - 1 kpl. </t>
  </si>
  <si>
    <t>Modernizacja instalacji elektrycznej w budynku ul. Warszawska 17:  zasilanie wlz;  tablica rozdzielcza T2 z osprzętem; instalacja oświetlenia i gniazd wtyczkowych, piece akumulacyjne - 7 szt.</t>
  </si>
  <si>
    <t>montaż 4 sztuk drzwi dymoszczelnych, zamontowanie systemu odddymiającego do drzwi wejściowych i okna</t>
  </si>
  <si>
    <t>montaż drzwi dymoszczelnych - 4 sztuki</t>
  </si>
  <si>
    <t>montaż drzwi dymoszczelnych na korytarzu - 1 sztuka</t>
  </si>
  <si>
    <t>montaż drzwi dymoszczelnych 2-skrzydłowych (4 sztuki)</t>
  </si>
  <si>
    <t>wymieniono 26 sztuk okien - korytarze, pokój nauczycielski, sale lekcyjne</t>
  </si>
  <si>
    <t>zamontowano 2 sztuki przegród z drzwiami dymoszczelnymi</t>
  </si>
  <si>
    <t>przebudowa kabin prysznicowych, modernizacja instalacji elektrycznej i wodno - kanalizacyjnej,  montaż sanitariatów</t>
  </si>
  <si>
    <t>ocieplenie sali gimnastycznej,  położenie nowych tynków wraz z malowaniem, położenie tarketu, zamontowanie systemu wentylacji podpodłogowej</t>
  </si>
  <si>
    <t>wykonanie przyłącza gazowego, montaż pieca gazowego c.o. wraz z osprzętem, modernizacja pomieszczeń kuchni</t>
  </si>
  <si>
    <t xml:space="preserve">demontaż pieca węglowego, wybudowanie ścianek działowych, wydzielenie pomieszczenia socjalnego dla personelu, wymiana stolarki okiennej,  wymiana oświetlenia, położenie terakoty i płytek ściennych  </t>
  </si>
  <si>
    <t>wymieniono 62 okna oraz wykonano 11 zaszkleń</t>
  </si>
  <si>
    <t>wymieniono 26 sztuk okien - 4 sale dziecięce, szatnia, sekretariat</t>
  </si>
  <si>
    <t>wymieniono 16 sztuk okien w 4 salach zajęć</t>
  </si>
  <si>
    <t>wymieniono 15 sztuk okien w 3 salach zajęć oraz na holu</t>
  </si>
  <si>
    <t>wyłożenie tarasu kostką wraz z wymianą izolacji</t>
  </si>
  <si>
    <t>zamontowano zasobnik ciepłej wody użytkowej i piec gazowy</t>
  </si>
  <si>
    <t>pokrycie dachu papą termozgrzewalną,  wymiana obróbek blacharskich, naprawa kominów, modernizacja instalacji odgromowej</t>
  </si>
  <si>
    <t>montaż 38 sztuk okien, wymiana parapetów, wymiana drzwi wejściowych, orynnowanie budynku, położenie płytek podłogowych na korytarzu, malowanie elewacji budynku</t>
  </si>
  <si>
    <t>zamontowano kratki stabilizujące oraz wycieraczki "plaster miodu"</t>
  </si>
  <si>
    <t>wymiana pokrycia dachowego, montaż ściany przeciwogniowej i 3 sztuk drzwi dymoszczelnych, malowanie elewacji budynku, modernizacja 6 łazienek uczniowskich</t>
  </si>
  <si>
    <t xml:space="preserve">zamontowano 4 sztuki drzwi dymoszczelnych </t>
  </si>
  <si>
    <t>wymiana obróbek blacharskich i rynien poziomych, pokrycie dachu papą perforowaną i nawierzchniową,  modernizacja kominów</t>
  </si>
  <si>
    <t>wykonanie przyłącza gazowego, demontaż starego kotła c.o., montaż kotła kondensacyjnego z oprzyrządowaniem</t>
  </si>
  <si>
    <t xml:space="preserve">wykonanie modernizacji kuchni w Żłobku Samrządowym Nr 15 </t>
  </si>
  <si>
    <t>wykonanie oddymiania klatki schodowej w Żłobku Samorządowym Nr 12 zgodnie z zaleceniem SANEPID</t>
  </si>
  <si>
    <t>wykonanie klimatyzacji w pomieszczeniach Żłobka Samorządowego Nr 17</t>
  </si>
  <si>
    <t>zakupiony infrazon znajduje się w sali fryzjerskiej w ZSZ Nr 8</t>
  </si>
  <si>
    <t>wykonanie podłączenia do węzła cieplnego, zamontowanie zasobnika ciepłej wody</t>
  </si>
  <si>
    <t>zamontowanie systemu wentylacyjnego,  hydroizolacja podłóg, budowa nowych kabin prysznicowych, wymiana sanitariatów</t>
  </si>
  <si>
    <t>wykonano projekt dostosowania klatki schodowej do wymogów p.poż.</t>
  </si>
  <si>
    <t>zakupiono szafę serwerową dla potrzeb ZSO Nr 27</t>
  </si>
  <si>
    <t>zakupiono automat czyszczący TT3450S</t>
  </si>
  <si>
    <t>zakupiono m.in. meble (szafki, krzesełka, stoliki, biurka, szafy ubraniowe), zabawki, telewizor, wykładzinę podłogową, koce, komputer, terminal, art. gospodarcze, itp.</t>
  </si>
  <si>
    <t>drzwi ogniotrwałe zamontowano w pomieszczeniach kotłowni</t>
  </si>
  <si>
    <t>zakupino: piec konwekcyjno-parowy, patelnię elektryczną, zestaw chłodniczy</t>
  </si>
  <si>
    <t>zakup kuchni gazowej z piekarnikiem gazowym - 1 sztuka</t>
  </si>
  <si>
    <t>zakup zmywarki z funkcją wyparzania</t>
  </si>
  <si>
    <t>zakupiono piec konwekcyjny do pracowni gastronomicznej</t>
  </si>
  <si>
    <t>w ramach zadania inwestycyjnego wykonano: instalację przewodowego systemu alarmowego, montaż 29 czujników i sygnalizatora zewnętrznego</t>
  </si>
  <si>
    <t>Wykonano zakres prac dotyczący przebudowy nadzoru wizyjnego, który potwierdzono protokołem odbioru</t>
  </si>
  <si>
    <t>opracowano projekt zamiennego systemu monitoringu wizyjnego wg którego wykonano roboty budowlane, dostarczono i zainstalowano oprogramowania oraz urządzenia rejestrujące ochronę na Stadionie Piłkarskim</t>
  </si>
  <si>
    <t>wykonano dokumentację projektową na podstawie której dokonano zmiany czynnika grzewczego</t>
  </si>
  <si>
    <t>odnowiono parkiet na hali sportowej, wymalowano linie wyznaczające linie boiska, wyczyszczono i zaimpregnowano drewniane zabudowania, wykonano roboty budowlane polegające na wykonaniu opaski z płyt betonowych od strony północnej obiektu, robót malarskich elementów betonowych balustrady, tarasu i inne</t>
  </si>
  <si>
    <t>wykonano wzmocnienie zadaszenia trybun oraz wymieniono uszkodzone uszczelnienia dylatacyjne na trybunach</t>
  </si>
  <si>
    <t>zadanie zostało zrealizowane, wybudowano przyłącze wodociągowe</t>
  </si>
  <si>
    <t>tablice i gabloty  znajdują się na Hali Legionów przy ul. Bocznej</t>
  </si>
  <si>
    <t>zakupiono licencję na oprogramowanie Windows Server 2012 standard, niezbędne do uruchomienia nowego programu kadrowo-płacowego SATURN.NET</t>
  </si>
  <si>
    <t>dostarczono i zamontowano klimatyzator awaryjny do pomieszczeń serwerowni w centrum dowodzenia</t>
  </si>
  <si>
    <t>dostarczono i zamontowano baterie akumulatorów do oświetlenia ewakuacyjno-awaryjnego zasilania systemów bezpieczeństwa</t>
  </si>
  <si>
    <t>zakup etc reflektor profilowy s4 douece four 70 zestaw - 4 szt., ect reflektor profilowy s4 source four 90 zestaw - 4szt.koloryzator DST NICK WASH 600 RGBW ZOOM - 2 sz</t>
  </si>
  <si>
    <t>zakup obrazów - 13 szt,, rzeżby - 2 szt., książki autortwa Radosława Nowakowskiego, program komputerowy adobe cs6 design standard</t>
  </si>
  <si>
    <t>Projekt i wykonanie systemu DSO (zaprojektowanie i wykonanie dźwiękowego systemu ostrzegawczego dla budynku KCK, opracowanie kompletnej dokumentacji projektowej)</t>
  </si>
  <si>
    <t>wymiana wykładziny podłogowej dywanowej obiektowej oraz pow. bocznych, wywóz i utylizacja starej wykładziny, demontaz czasowy i ponowny foteli, opraw oświetlenia przeszkodowego, kart układu wentylacji, przyg. podłoża pod wykładzinę bez ingerencji w warstwy podłogowe istn., odnowienie olistwowaniastopni i balustrad.</t>
  </si>
  <si>
    <t>usunięcie i wywóz nawierzchni chodnika ze starych płyt chodnikowych, profilowanie istn. nawierzchni wraz ze zmiana ukształtowania terenu przed wejściem do Galerii Winda, doprowadzenie podbudowy do nosnosci nie mniej niż 1,5 Mpa, uporządkowanie el. zagospodarowania terenu, wykonanie nowej nawierzchni chodnika z kostki betonowej wibroprasowanej, regulacja krawężników, włazów, studzienek</t>
  </si>
  <si>
    <t>uzupełnienie wewn. posadzek kamiennych wzdłuż fasady aluminiowej od strony zachodniej budynku, uzupełnienie okładziny ścian i sufitów wraz z usunięciem pozostałosci konstrukcji stalowej i dopasowaniem nowego przebiegu ślusarki aluminiowej, naprawa tynków.</t>
  </si>
  <si>
    <t>dostawa materiału atestowanego na okotarowanie dużej sceny</t>
  </si>
  <si>
    <t>Zakup stałego nagłośnienia elektroakustycznego, w tym m. in. Kolumny głosnikowe, mikser audio, mikrofon bezprzewodowy, statywy podłogowe z uchwytami, mównica z wbudowanym zestawem nagłasniajacym, odtwarzacz CD/MP3, mikrofon nagłowny, wzmacniacz, okablowanie i montaż.</t>
  </si>
  <si>
    <t>notebook DELL wraz z oprogramowaniem</t>
  </si>
  <si>
    <t>zakup 9 szt. telewizorów wraz z uchwytami</t>
  </si>
  <si>
    <t>wykonanie ocieplenia zewnetrznej części elewacji budynku, malowanie elewacji, wstawienie zewnetrznych parapetów metalowych, wykonanie cokołów z gresu, montaż i malowanie krat okiennych, skuwanie i naprawa tynków, naprawa ubytków w gzymsie, wymiana rur spustowych, czyszczenie i malowanie rur farbą olejną, wymiana kostki brukowej, wywiezienie gruzu.</t>
  </si>
  <si>
    <t>serwer hp - 1szt., zestaw komputerowy - 7szt., UPS Fideltronik-Ingo Lupus - 4szt., drukarka - 5szt., skaner - 2szt., Prestigio E-Book Reader - 5szt.</t>
  </si>
  <si>
    <t>wykonanie mebli biurowych i bibliotecznych, zakup regałów, krzeseł, foteli obrotowych, zakup sprzętu komputerowego, w tym m. in.: serwery, switzh, UPS, drukarki, skaner, czytnik kodów kreskowych</t>
  </si>
  <si>
    <t>adaptacja akustyczna studia nagrań</t>
  </si>
  <si>
    <t>zakup akordeonu</t>
  </si>
  <si>
    <t>zakup instumentów wirtualnych do programu Cubase</t>
  </si>
  <si>
    <t xml:space="preserve">zakup kompresora wokalowego Avalon do realizacji nagrań wokalowych </t>
  </si>
  <si>
    <t>zakup zestawu komputerowego iMac27 wraz z oprogramowaniem do realizacji dźwięku  i nagrań muzycznych</t>
  </si>
  <si>
    <t>zakup kompletu mikrofonów do perkusji</t>
  </si>
  <si>
    <t xml:space="preserve">zakup oprogramowania komputerowego do obróbki materiałów graficznych i wideo </t>
  </si>
  <si>
    <t>opracowanie dokumentacji, roboty budowlane (remont pomieszczeń wraz z węzłem sanitarnym), wykonanie robót elektrycznych, wykonanie sicei komputerowej, zakup sprzętu komputerowego</t>
  </si>
  <si>
    <t>zakup mikrofonów bezprzewodowych SHURE (nadajnik do ręki SM58) - 1 kpl</t>
  </si>
  <si>
    <t>zakup swiateł obrotowych scenicznych LED (głowy ruchome) - 1kpl</t>
  </si>
  <si>
    <t>zakup i montaż drzwi dwuskrzydłowych, modernizacja pomieszczeń kasy                      i szatni Muzeum</t>
  </si>
  <si>
    <t>wykonanie instalacji oświetleniowej sali wystawowej, zakup łączników, szynoprzewodów, uchwytów i opraw</t>
  </si>
  <si>
    <t>dostawa i montaż systemu monitorowania temperatury i wilgotności</t>
  </si>
  <si>
    <t>zakup obiektów do zbiorów</t>
  </si>
  <si>
    <t xml:space="preserve">zakup tablicy interaktywnej </t>
  </si>
  <si>
    <t>zakup ambulansu ratowniczego</t>
  </si>
  <si>
    <t>Wykonano wodociąg z rur z żeliwa sferoidalnego Ø 100 mm - 80,1 m, kanał sanitarny z rur kamionkowych Ø 200 mm - 323,5 m, wysięgniki kanalizacyjne z rur PVC Ø 160 mm -116,5 m.</t>
  </si>
  <si>
    <t>Wykonano kanał sanitarny z rur PP Ø 200 mm - 28 m, wysięgnik kanalizacyjny z rur PVC Ø 160 mm -7 m.</t>
  </si>
  <si>
    <t>Wykonano wodociąg z rur PE Ø 125 mm - 41,09 m, kanał sanitarny z rur PVC Ø 200 mm - 36,18 m, Końcowe płatności w ramach zobowiązań niewygasających - 62.108,-zł</t>
  </si>
  <si>
    <t>Wykonano wodociąg w ul. Jałowcowej z włączeniem na wysokości budynków nr 21 i 23 do wysokości działki nr 1808/11 z rur z żeliwa sferoidalnego ośrednicy 100mm i długości 34,55 mb: zasuwa odcinajaca kołnierzowa (Jafar) o śr. 50 mm-1szt., zasuwa odcinająca kołnierzowa ( Jafar) o śr. 80mm- 1 szt., hydrant podziemny (Jafar) o śr. 800mm-1szt.</t>
  </si>
  <si>
    <t xml:space="preserve">Wykonano wodociąg z rur z żeliwa sferoidalnego Ø 100 mm - 72,6 m, </t>
  </si>
  <si>
    <t xml:space="preserve">Wykonano kanał sanitarny w ulicy Skalistej od włączenia na wysokości budynku nr 67 do studni usytuowanej na wysokości budynku nr 69  z rur PCV fi 200 mm i długości 18,70 mb.; studnia betonowa fi 1200 mm- 1 szt. </t>
  </si>
  <si>
    <t xml:space="preserve">W ramach zadania wykonano m.in.: korektę układów instalacji ciepła technologicznego wraz  z towarzyszącymi robotami budowlanymi i instalacyjnymi, wymianę 4 głowic grzejników, montaż dodatkowej obróbki blacharskiej nad fasadami aluminiowo szklanymi budynku,  montaż klimatyzatora Mitsubishi Electric  składającego się z jednostki wewnętrznej MSZ-GE 71VA oraz jednostki zewnętrznej MUZ- GE 71VA . Zobowiązania niewygasające 7.005,- zł      </t>
  </si>
  <si>
    <t>Siłownia zewnętrzna w Lesie Komunalnym  wyposażona w  urządzenia: Orbitrek podwójny + pylon FIT D 11,Wyciąg górny + krzesło do wyciskania + pylon FIT F02,Prasa nożna + wioślarz + pylon FIT F11. Siłownia zewnętrzna w Parku Dygasińskiego  wyposażona w urządzenia: Orbitrek podwójny + pylon FIT D 11, Wyciąg górny + krzesło do wyciskania + pylon FIT F02, Prasa nożna + wioślarz + pylon FIT F11</t>
  </si>
  <si>
    <t xml:space="preserve">Wykonano przebudowę skrzyżowania al. Szajnowicza Iwanowa z ul. Massalskiego wraz z bud. K2D, oraz K3L, K1D, K6D (chodniki z kostki brukowej, jezdnia: wykonanie  podbudowy, wykonanie nawierzchni bitumicznej 2750 m2., oświetlenie uliczne), ul. Różyckiego - etap II (chodniki z kostki brukowej, jezdnia: wykonanie  podbudowy bitumicznej, nawierzchni z kostki betonowej 1488,10 m2, miejsca postojowe z płyt trawnikowych, ul. Lisowczyków (jezdnia o szer. 5,5 m o długości 154 m,  kanalizacja deszczowa). </t>
  </si>
  <si>
    <t>Zadanie zrealizowało ZRD. Wykonano: koryto z wyprofilowaniem gr 80cm - 74,25m2, oraz gr 40cm - 106,25m2; warstwę osączającą i odcinającą gr 10cm - 71,9m2, podbudowę z kruszywa łamanego, z piasku stablizowanego cementem. Ustawiono obrzeża betonowe, nawierzchnia z kostki betonowej na podsypce z piasku łamanego 30m2, roboty ziemne wykonane ręcznie 26,32m2.</t>
  </si>
  <si>
    <t>Zakupiono komputer przenośny wraz z oprogramowaniem</t>
  </si>
  <si>
    <t>Nawierzchnia z kostki brukowej gr.6cm - 207,5m2,  obrzeża betonowe 20x6cm - 82,8mb, elementy ściekowe gr.15cm - 12,0mb, gazony na zieleń - 40szt.</t>
  </si>
  <si>
    <t xml:space="preserve">montaż 4 sztuk drzwi dymoszczelnych, montaż 3 nowych sztuk hydrantów, przebudowa 8 sztuk hydrantów wewnętrznych </t>
  </si>
  <si>
    <t>naprawa i uzupełnienie powierzchni ścian i sufitów, wykonanie nowych powłok malarskich</t>
  </si>
  <si>
    <t>Tabela Nr 7</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</si>
</sst>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_ ;\-#,##0\ "/>
    <numFmt numFmtId="170" formatCode="[$-415]d\ mmmm\ yyyy"/>
  </numFmts>
  <fonts count="66">
    <font>
      <sz val="10"/>
      <name val="Arial"/>
      <family val="0"/>
    </font>
    <font>
      <b/>
      <sz val="16"/>
      <name val="Arial"/>
      <family val="2"/>
    </font>
    <font>
      <b/>
      <sz val="14"/>
      <name val="Arial"/>
      <family val="2"/>
    </font>
    <font>
      <sz val="11"/>
      <name val="Arial"/>
      <family val="2"/>
    </font>
    <font>
      <b/>
      <i/>
      <sz val="9"/>
      <name val="Arial"/>
      <family val="2"/>
    </font>
    <font>
      <sz val="8"/>
      <name val="Arial"/>
      <family val="2"/>
    </font>
    <font>
      <sz val="9"/>
      <name val="Arial"/>
      <family val="2"/>
    </font>
    <font>
      <sz val="9"/>
      <color indexed="8"/>
      <name val="Arial"/>
      <family val="2"/>
    </font>
    <font>
      <sz val="7"/>
      <name val="Arial"/>
      <family val="2"/>
    </font>
    <font>
      <i/>
      <sz val="11"/>
      <name val="Arial"/>
      <family val="2"/>
    </font>
    <font>
      <i/>
      <sz val="10"/>
      <name val="Arial"/>
      <family val="2"/>
    </font>
    <font>
      <i/>
      <sz val="9"/>
      <name val="Arial"/>
      <family val="2"/>
    </font>
    <font>
      <b/>
      <i/>
      <sz val="12"/>
      <name val="Arial"/>
      <family val="2"/>
    </font>
    <font>
      <u val="single"/>
      <sz val="10"/>
      <color indexed="12"/>
      <name val="Arial"/>
      <family val="2"/>
    </font>
    <font>
      <u val="single"/>
      <sz val="10"/>
      <color indexed="36"/>
      <name val="Arial"/>
      <family val="2"/>
    </font>
    <font>
      <b/>
      <i/>
      <sz val="11"/>
      <name val="Arial"/>
      <family val="2"/>
    </font>
    <font>
      <b/>
      <sz val="10"/>
      <name val="Arial"/>
      <family val="2"/>
    </font>
    <font>
      <u val="single"/>
      <sz val="10"/>
      <name val="Arial"/>
      <family val="2"/>
    </font>
    <font>
      <i/>
      <sz val="9"/>
      <color indexed="8"/>
      <name val="Arial"/>
      <family val="2"/>
    </font>
    <font>
      <i/>
      <sz val="7"/>
      <name val="Arial"/>
      <family val="2"/>
    </font>
    <font>
      <b/>
      <i/>
      <sz val="13"/>
      <name val="Arial"/>
      <family val="2"/>
    </font>
    <font>
      <b/>
      <i/>
      <sz val="13"/>
      <color indexed="8"/>
      <name val="Arial"/>
      <family val="2"/>
    </font>
    <font>
      <b/>
      <i/>
      <sz val="12"/>
      <color indexed="8"/>
      <name val="Arial"/>
      <family val="2"/>
    </font>
    <font>
      <b/>
      <i/>
      <sz val="11"/>
      <color indexed="8"/>
      <name val="Arial"/>
      <family val="2"/>
    </font>
    <font>
      <b/>
      <u val="single"/>
      <sz val="11"/>
      <name val="Arial"/>
      <family val="2"/>
    </font>
    <font>
      <b/>
      <i/>
      <u val="single"/>
      <sz val="10"/>
      <name val="Arial"/>
      <family val="2"/>
    </font>
    <font>
      <b/>
      <i/>
      <sz val="10"/>
      <name val="Arial"/>
      <family val="2"/>
    </font>
    <font>
      <b/>
      <i/>
      <sz val="10"/>
      <color indexed="8"/>
      <name val="Arial"/>
      <family val="2"/>
    </font>
    <font>
      <i/>
      <sz val="11"/>
      <color indexed="8"/>
      <name val="Arial"/>
      <family val="2"/>
    </font>
    <font>
      <i/>
      <sz val="10"/>
      <color indexed="8"/>
      <name val="Arial"/>
      <family val="2"/>
    </font>
    <font>
      <b/>
      <sz val="8"/>
      <name val="Arial"/>
      <family val="2"/>
    </font>
    <font>
      <b/>
      <u val="single"/>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54" fillId="0" borderId="3" applyNumberFormat="0" applyFill="0" applyAlignment="0" applyProtection="0"/>
    <xf numFmtId="0" fontId="55" fillId="29"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27"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2" borderId="0" applyNumberFormat="0" applyBorder="0" applyAlignment="0" applyProtection="0"/>
  </cellStyleXfs>
  <cellXfs count="224">
    <xf numFmtId="0" fontId="0" fillId="0" borderId="0" xfId="0" applyAlignment="1">
      <alignment/>
    </xf>
    <xf numFmtId="0" fontId="0" fillId="0" borderId="0" xfId="0" applyFont="1" applyFill="1" applyAlignment="1">
      <alignment vertical="center"/>
    </xf>
    <xf numFmtId="0" fontId="0" fillId="0" borderId="0" xfId="0"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49" fontId="5" fillId="0" borderId="10" xfId="0" applyNumberFormat="1" applyFont="1" applyBorder="1" applyAlignment="1">
      <alignment horizontal="center" vertical="center"/>
    </xf>
    <xf numFmtId="0" fontId="5" fillId="0" borderId="0" xfId="0" applyFont="1" applyAlignment="1">
      <alignment vertical="center"/>
    </xf>
    <xf numFmtId="4" fontId="0" fillId="0" borderId="0" xfId="0" applyNumberFormat="1" applyFont="1" applyFill="1" applyAlignment="1">
      <alignment vertical="center"/>
    </xf>
    <xf numFmtId="4" fontId="5" fillId="0" borderId="10" xfId="0" applyNumberFormat="1" applyFont="1" applyFill="1" applyBorder="1" applyAlignment="1">
      <alignment horizontal="center" vertical="center"/>
    </xf>
    <xf numFmtId="4" fontId="0" fillId="0" borderId="0" xfId="0" applyNumberFormat="1" applyAlignment="1">
      <alignment/>
    </xf>
    <xf numFmtId="0" fontId="3" fillId="0" borderId="0" xfId="0" applyFont="1" applyFill="1" applyAlignment="1">
      <alignment horizontal="right" vertical="center"/>
    </xf>
    <xf numFmtId="0" fontId="17" fillId="0" borderId="10" xfId="0" applyFont="1" applyFill="1" applyBorder="1" applyAlignment="1">
      <alignment horizontal="center" vertical="center"/>
    </xf>
    <xf numFmtId="0" fontId="17" fillId="0" borderId="10" xfId="0" applyFont="1" applyFill="1" applyBorder="1" applyAlignment="1">
      <alignment vertical="center"/>
    </xf>
    <xf numFmtId="4" fontId="17" fillId="0" borderId="10" xfId="0" applyNumberFormat="1" applyFont="1" applyFill="1" applyBorder="1" applyAlignment="1">
      <alignment horizontal="right" vertical="center"/>
    </xf>
    <xf numFmtId="164" fontId="17" fillId="0" borderId="10" xfId="0" applyNumberFormat="1" applyFont="1" applyFill="1" applyBorder="1" applyAlignment="1">
      <alignment horizontal="center" vertical="center"/>
    </xf>
    <xf numFmtId="0" fontId="17" fillId="0" borderId="0" xfId="0" applyFont="1" applyFill="1" applyAlignment="1">
      <alignment vertical="center"/>
    </xf>
    <xf numFmtId="0" fontId="10" fillId="0" borderId="0" xfId="0" applyFont="1" applyAlignment="1">
      <alignment vertical="center"/>
    </xf>
    <xf numFmtId="0" fontId="20" fillId="33" borderId="0" xfId="0" applyFont="1" applyFill="1" applyAlignment="1">
      <alignment vertical="center"/>
    </xf>
    <xf numFmtId="0" fontId="20" fillId="33" borderId="12" xfId="0" applyFont="1" applyFill="1" applyBorder="1" applyAlignment="1">
      <alignment horizontal="center" vertical="center" wrapText="1"/>
    </xf>
    <xf numFmtId="0" fontId="20" fillId="33" borderId="12" xfId="0" applyFont="1" applyFill="1" applyBorder="1" applyAlignment="1">
      <alignment horizontal="left" vertical="center" wrapText="1" indent="1"/>
    </xf>
    <xf numFmtId="0" fontId="20" fillId="33" borderId="12" xfId="0" applyFont="1" applyFill="1" applyBorder="1" applyAlignment="1">
      <alignment horizontal="center" vertical="center"/>
    </xf>
    <xf numFmtId="4" fontId="20" fillId="33" borderId="12" xfId="0" applyNumberFormat="1" applyFont="1" applyFill="1" applyBorder="1" applyAlignment="1">
      <alignment horizontal="right" vertical="center"/>
    </xf>
    <xf numFmtId="164" fontId="21" fillId="33" borderId="12" xfId="0" applyNumberFormat="1" applyFont="1" applyFill="1" applyBorder="1" applyAlignment="1">
      <alignment horizontal="center" vertical="center"/>
    </xf>
    <xf numFmtId="0" fontId="20" fillId="33" borderId="12" xfId="0" applyFont="1" applyFill="1" applyBorder="1" applyAlignment="1">
      <alignment vertical="center" wrapText="1"/>
    </xf>
    <xf numFmtId="0" fontId="12" fillId="34" borderId="0" xfId="0" applyFont="1" applyFill="1" applyAlignment="1">
      <alignment vertical="center"/>
    </xf>
    <xf numFmtId="0" fontId="12" fillId="34" borderId="12" xfId="0" applyFont="1" applyFill="1" applyBorder="1" applyAlignment="1">
      <alignment horizontal="center" vertical="center" wrapText="1"/>
    </xf>
    <xf numFmtId="0" fontId="12" fillId="34" borderId="12" xfId="0" applyFont="1" applyFill="1" applyBorder="1" applyAlignment="1">
      <alignment horizontal="left" vertical="center" wrapText="1" indent="1"/>
    </xf>
    <xf numFmtId="0" fontId="12" fillId="34" borderId="12" xfId="0" applyFont="1" applyFill="1" applyBorder="1" applyAlignment="1">
      <alignment horizontal="center" vertical="center"/>
    </xf>
    <xf numFmtId="4" fontId="12" fillId="34" borderId="12" xfId="0" applyNumberFormat="1" applyFont="1" applyFill="1" applyBorder="1" applyAlignment="1">
      <alignment horizontal="right" vertical="center"/>
    </xf>
    <xf numFmtId="164" fontId="22" fillId="34" borderId="12" xfId="0" applyNumberFormat="1" applyFont="1" applyFill="1" applyBorder="1" applyAlignment="1">
      <alignment horizontal="center" vertical="center"/>
    </xf>
    <xf numFmtId="0" fontId="12" fillId="34" borderId="12" xfId="0" applyFont="1" applyFill="1" applyBorder="1" applyAlignment="1">
      <alignment vertical="center" wrapText="1"/>
    </xf>
    <xf numFmtId="0" fontId="15" fillId="35" borderId="0" xfId="0" applyFont="1" applyFill="1" applyAlignment="1">
      <alignment vertical="center"/>
    </xf>
    <xf numFmtId="0" fontId="15" fillId="35" borderId="12" xfId="0" applyFont="1" applyFill="1" applyBorder="1" applyAlignment="1">
      <alignment horizontal="center" vertical="center" wrapText="1"/>
    </xf>
    <xf numFmtId="0" fontId="15" fillId="35" borderId="12" xfId="0" applyFont="1" applyFill="1" applyBorder="1" applyAlignment="1">
      <alignment horizontal="left" vertical="center" wrapText="1" indent="1"/>
    </xf>
    <xf numFmtId="0" fontId="15" fillId="35" borderId="12" xfId="0" applyFont="1" applyFill="1" applyBorder="1" applyAlignment="1">
      <alignment horizontal="center" vertical="center"/>
    </xf>
    <xf numFmtId="4" fontId="15" fillId="35" borderId="12" xfId="0" applyNumberFormat="1" applyFont="1" applyFill="1" applyBorder="1" applyAlignment="1">
      <alignment horizontal="right" vertical="center"/>
    </xf>
    <xf numFmtId="164" fontId="23" fillId="35" borderId="12" xfId="0" applyNumberFormat="1" applyFont="1" applyFill="1" applyBorder="1" applyAlignment="1">
      <alignment horizontal="center" vertical="center"/>
    </xf>
    <xf numFmtId="0" fontId="15" fillId="35" borderId="12" xfId="0" applyFont="1" applyFill="1" applyBorder="1" applyAlignment="1">
      <alignment vertical="center" wrapText="1"/>
    </xf>
    <xf numFmtId="0" fontId="11" fillId="0" borderId="13" xfId="0" applyFont="1" applyFill="1" applyBorder="1" applyAlignment="1">
      <alignment horizontal="center" vertical="center" wrapText="1"/>
    </xf>
    <xf numFmtId="0" fontId="11" fillId="0" borderId="13" xfId="0" applyFont="1" applyFill="1" applyBorder="1" applyAlignment="1">
      <alignment horizontal="left" vertical="center" wrapText="1" indent="1"/>
    </xf>
    <xf numFmtId="4" fontId="11" fillId="0" borderId="13" xfId="0" applyNumberFormat="1" applyFont="1" applyFill="1" applyBorder="1" applyAlignment="1">
      <alignment horizontal="right" vertical="center"/>
    </xf>
    <xf numFmtId="164" fontId="18" fillId="0" borderId="13" xfId="0" applyNumberFormat="1" applyFont="1" applyBorder="1" applyAlignment="1">
      <alignment horizontal="center" vertical="center"/>
    </xf>
    <xf numFmtId="0" fontId="11" fillId="0" borderId="12" xfId="0" applyFont="1" applyFill="1" applyBorder="1" applyAlignment="1">
      <alignment horizontal="center" vertical="center" wrapText="1"/>
    </xf>
    <xf numFmtId="0" fontId="11" fillId="0" borderId="12" xfId="0" applyFont="1" applyFill="1" applyBorder="1" applyAlignment="1">
      <alignment horizontal="left" vertical="center" wrapText="1" indent="1"/>
    </xf>
    <xf numFmtId="0" fontId="11" fillId="0" borderId="12" xfId="0" applyFont="1" applyFill="1" applyBorder="1" applyAlignment="1">
      <alignment horizontal="center" vertical="center"/>
    </xf>
    <xf numFmtId="0" fontId="11" fillId="0" borderId="12" xfId="0" applyFont="1" applyBorder="1" applyAlignment="1">
      <alignment horizontal="center" vertical="center" wrapText="1"/>
    </xf>
    <xf numFmtId="4" fontId="11" fillId="0" borderId="12" xfId="0" applyNumberFormat="1" applyFont="1" applyFill="1" applyBorder="1" applyAlignment="1">
      <alignment horizontal="right" vertical="center"/>
    </xf>
    <xf numFmtId="164" fontId="18" fillId="0" borderId="12" xfId="0" applyNumberFormat="1" applyFont="1" applyBorder="1" applyAlignment="1">
      <alignment horizontal="center" vertical="center"/>
    </xf>
    <xf numFmtId="0" fontId="19" fillId="0" borderId="12" xfId="0" applyFont="1" applyBorder="1" applyAlignment="1">
      <alignment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4" fontId="6" fillId="0" borderId="13" xfId="0" applyNumberFormat="1" applyFont="1" applyFill="1" applyBorder="1" applyAlignment="1">
      <alignment horizontal="right" vertical="center"/>
    </xf>
    <xf numFmtId="164" fontId="7" fillId="0" borderId="13" xfId="0" applyNumberFormat="1" applyFont="1" applyBorder="1" applyAlignment="1">
      <alignment horizontal="center" vertical="center"/>
    </xf>
    <xf numFmtId="0" fontId="24" fillId="33" borderId="13" xfId="0" applyFont="1" applyFill="1" applyBorder="1" applyAlignment="1">
      <alignment vertical="center" wrapText="1"/>
    </xf>
    <xf numFmtId="0" fontId="9" fillId="33" borderId="13" xfId="0" applyFont="1" applyFill="1" applyBorder="1" applyAlignment="1">
      <alignment horizontal="center" vertical="center"/>
    </xf>
    <xf numFmtId="4" fontId="24" fillId="33" borderId="13" xfId="0" applyNumberFormat="1" applyFont="1" applyFill="1" applyBorder="1" applyAlignment="1">
      <alignment horizontal="right" vertical="center"/>
    </xf>
    <xf numFmtId="164" fontId="24" fillId="33" borderId="13" xfId="0" applyNumberFormat="1" applyFont="1" applyFill="1" applyBorder="1" applyAlignment="1">
      <alignment horizontal="center" vertical="center"/>
    </xf>
    <xf numFmtId="0" fontId="3" fillId="33" borderId="13" xfId="0" applyFont="1" applyFill="1" applyBorder="1" applyAlignment="1">
      <alignment vertical="center"/>
    </xf>
    <xf numFmtId="0" fontId="3" fillId="33" borderId="0" xfId="0" applyFont="1" applyFill="1" applyAlignment="1">
      <alignment vertical="center"/>
    </xf>
    <xf numFmtId="0" fontId="25" fillId="34" borderId="13" xfId="0" applyFont="1" applyFill="1" applyBorder="1" applyAlignment="1">
      <alignment horizontal="center" vertical="center"/>
    </xf>
    <xf numFmtId="0" fontId="25" fillId="34" borderId="13" xfId="0" applyFont="1" applyFill="1" applyBorder="1" applyAlignment="1">
      <alignment vertical="center" wrapText="1"/>
    </xf>
    <xf numFmtId="0" fontId="10" fillId="34" borderId="13" xfId="0" applyFont="1" applyFill="1" applyBorder="1" applyAlignment="1">
      <alignment horizontal="center" vertical="center"/>
    </xf>
    <xf numFmtId="4" fontId="25" fillId="34" borderId="13" xfId="0" applyNumberFormat="1" applyFont="1" applyFill="1" applyBorder="1" applyAlignment="1">
      <alignment horizontal="right" vertical="center"/>
    </xf>
    <xf numFmtId="164" fontId="25" fillId="34" borderId="13" xfId="0" applyNumberFormat="1" applyFont="1" applyFill="1" applyBorder="1" applyAlignment="1">
      <alignment horizontal="center" vertical="center"/>
    </xf>
    <xf numFmtId="0" fontId="0" fillId="34" borderId="13" xfId="0" applyFont="1" applyFill="1" applyBorder="1" applyAlignment="1">
      <alignment vertical="center"/>
    </xf>
    <xf numFmtId="0" fontId="0" fillId="34" borderId="0" xfId="0" applyFont="1" applyFill="1" applyAlignment="1">
      <alignment vertical="center"/>
    </xf>
    <xf numFmtId="0" fontId="10" fillId="34" borderId="0" xfId="0" applyFont="1" applyFill="1" applyAlignment="1">
      <alignment vertical="center"/>
    </xf>
    <xf numFmtId="0" fontId="26" fillId="34" borderId="0" xfId="0" applyFont="1" applyFill="1" applyAlignment="1">
      <alignment vertical="center"/>
    </xf>
    <xf numFmtId="0" fontId="16" fillId="35" borderId="13" xfId="0" applyFont="1" applyFill="1" applyBorder="1" applyAlignment="1">
      <alignment horizontal="center" vertical="center"/>
    </xf>
    <xf numFmtId="0" fontId="16" fillId="36" borderId="13" xfId="0" applyFont="1" applyFill="1" applyBorder="1" applyAlignment="1">
      <alignment horizontal="center" vertical="center"/>
    </xf>
    <xf numFmtId="4" fontId="16" fillId="36" borderId="13" xfId="0" applyNumberFormat="1" applyFont="1" applyFill="1" applyBorder="1" applyAlignment="1">
      <alignment horizontal="right" vertical="center"/>
    </xf>
    <xf numFmtId="164" fontId="16" fillId="36" borderId="13" xfId="0" applyNumberFormat="1" applyFont="1" applyFill="1" applyBorder="1" applyAlignment="1">
      <alignment horizontal="center" vertical="center"/>
    </xf>
    <xf numFmtId="0" fontId="0" fillId="36" borderId="13" xfId="0" applyFont="1" applyFill="1" applyBorder="1" applyAlignment="1">
      <alignment vertical="center"/>
    </xf>
    <xf numFmtId="0" fontId="0" fillId="36" borderId="0" xfId="0" applyFont="1" applyFill="1" applyAlignment="1">
      <alignment vertical="center"/>
    </xf>
    <xf numFmtId="0" fontId="16" fillId="36" borderId="0" xfId="0" applyFont="1" applyFill="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lignment vertical="center"/>
    </xf>
    <xf numFmtId="4" fontId="26" fillId="0" borderId="10" xfId="0" applyNumberFormat="1" applyFont="1" applyFill="1" applyBorder="1" applyAlignment="1">
      <alignment horizontal="right" vertical="center"/>
    </xf>
    <xf numFmtId="164" fontId="26" fillId="0" borderId="10" xfId="0" applyNumberFormat="1" applyFont="1" applyFill="1" applyBorder="1" applyAlignment="1">
      <alignment horizontal="center" vertical="center"/>
    </xf>
    <xf numFmtId="0" fontId="26" fillId="0" borderId="0" xfId="0" applyFont="1" applyFill="1" applyAlignment="1">
      <alignment vertical="center"/>
    </xf>
    <xf numFmtId="0" fontId="26" fillId="34" borderId="12" xfId="0" applyFont="1" applyFill="1" applyBorder="1" applyAlignment="1">
      <alignment horizontal="center" vertical="center" wrapText="1"/>
    </xf>
    <xf numFmtId="0" fontId="26" fillId="34" borderId="12" xfId="0" applyFont="1" applyFill="1" applyBorder="1" applyAlignment="1">
      <alignment horizontal="left" vertical="center" wrapText="1" indent="1"/>
    </xf>
    <xf numFmtId="0" fontId="26" fillId="34" borderId="12" xfId="0" applyFont="1" applyFill="1" applyBorder="1" applyAlignment="1">
      <alignment horizontal="center" vertical="center"/>
    </xf>
    <xf numFmtId="4" fontId="26" fillId="34" borderId="12" xfId="0" applyNumberFormat="1" applyFont="1" applyFill="1" applyBorder="1" applyAlignment="1">
      <alignment horizontal="right" vertical="center"/>
    </xf>
    <xf numFmtId="164" fontId="27" fillId="34" borderId="12" xfId="0" applyNumberFormat="1" applyFont="1" applyFill="1" applyBorder="1" applyAlignment="1">
      <alignment horizontal="center" vertical="center"/>
    </xf>
    <xf numFmtId="0" fontId="26" fillId="34" borderId="12" xfId="0" applyFont="1" applyFill="1" applyBorder="1" applyAlignment="1">
      <alignment vertical="center" wrapText="1"/>
    </xf>
    <xf numFmtId="0" fontId="16" fillId="35" borderId="13" xfId="0" applyFont="1" applyFill="1" applyBorder="1" applyAlignment="1">
      <alignment horizontal="center" vertical="center"/>
    </xf>
    <xf numFmtId="0" fontId="16" fillId="36" borderId="13" xfId="0" applyFont="1" applyFill="1" applyBorder="1" applyAlignment="1">
      <alignment vertical="center"/>
    </xf>
    <xf numFmtId="0" fontId="16" fillId="36" borderId="13" xfId="0" applyFont="1" applyFill="1" applyBorder="1" applyAlignment="1">
      <alignment horizontal="center" vertical="center"/>
    </xf>
    <xf numFmtId="4" fontId="16" fillId="36" borderId="13" xfId="0" applyNumberFormat="1" applyFont="1" applyFill="1" applyBorder="1" applyAlignment="1">
      <alignment horizontal="right" vertical="center"/>
    </xf>
    <xf numFmtId="164" fontId="16" fillId="36" borderId="13" xfId="0" applyNumberFormat="1" applyFont="1" applyFill="1" applyBorder="1" applyAlignment="1">
      <alignment horizontal="center" vertical="center"/>
    </xf>
    <xf numFmtId="0" fontId="0" fillId="36" borderId="13" xfId="0" applyFont="1" applyFill="1" applyBorder="1" applyAlignment="1">
      <alignment vertical="center"/>
    </xf>
    <xf numFmtId="0" fontId="0" fillId="36" borderId="0" xfId="0" applyFont="1" applyFill="1" applyAlignment="1">
      <alignment vertical="center"/>
    </xf>
    <xf numFmtId="0" fontId="16" fillId="36" borderId="0" xfId="0" applyFont="1" applyFill="1" applyAlignment="1">
      <alignment vertical="center"/>
    </xf>
    <xf numFmtId="164" fontId="27" fillId="35" borderId="13" xfId="0" applyNumberFormat="1" applyFont="1" applyFill="1" applyBorder="1" applyAlignment="1">
      <alignment horizontal="center" vertical="center"/>
    </xf>
    <xf numFmtId="0" fontId="26" fillId="35" borderId="0" xfId="0" applyFont="1" applyFill="1" applyAlignment="1">
      <alignment vertical="center"/>
    </xf>
    <xf numFmtId="0" fontId="26" fillId="35" borderId="12" xfId="0" applyFont="1" applyFill="1" applyBorder="1" applyAlignment="1">
      <alignment horizontal="center" vertical="center" wrapText="1"/>
    </xf>
    <xf numFmtId="0" fontId="26" fillId="35" borderId="12" xfId="0" applyFont="1" applyFill="1" applyBorder="1" applyAlignment="1">
      <alignment horizontal="left" vertical="center" wrapText="1" indent="1"/>
    </xf>
    <xf numFmtId="0" fontId="26" fillId="35" borderId="12" xfId="0" applyFont="1" applyFill="1" applyBorder="1" applyAlignment="1">
      <alignment horizontal="center" vertical="center"/>
    </xf>
    <xf numFmtId="4" fontId="26" fillId="35" borderId="12" xfId="0" applyNumberFormat="1" applyFont="1" applyFill="1" applyBorder="1" applyAlignment="1">
      <alignment horizontal="right" vertical="center"/>
    </xf>
    <xf numFmtId="164" fontId="27" fillId="35" borderId="12" xfId="0" applyNumberFormat="1" applyFont="1" applyFill="1" applyBorder="1" applyAlignment="1">
      <alignment horizontal="center" vertical="center"/>
    </xf>
    <xf numFmtId="0" fontId="26" fillId="35" borderId="12" xfId="0" applyFont="1" applyFill="1" applyBorder="1" applyAlignment="1">
      <alignment vertical="center" wrapText="1"/>
    </xf>
    <xf numFmtId="0" fontId="1" fillId="0" borderId="0" xfId="0" applyFont="1" applyAlignment="1">
      <alignment/>
    </xf>
    <xf numFmtId="4" fontId="1" fillId="0" borderId="0" xfId="0" applyNumberFormat="1" applyFont="1" applyAlignment="1">
      <alignment/>
    </xf>
    <xf numFmtId="0" fontId="0" fillId="0" borderId="0" xfId="0" applyFont="1" applyAlignment="1">
      <alignment horizontal="right"/>
    </xf>
    <xf numFmtId="0" fontId="9" fillId="33" borderId="13" xfId="0" applyFont="1" applyFill="1" applyBorder="1" applyAlignment="1">
      <alignment horizontal="center" vertical="center" wrapText="1"/>
    </xf>
    <xf numFmtId="0" fontId="9" fillId="33" borderId="13" xfId="0" applyFont="1" applyFill="1" applyBorder="1" applyAlignment="1">
      <alignment horizontal="left" vertical="center" wrapText="1" indent="1"/>
    </xf>
    <xf numFmtId="0" fontId="9" fillId="33" borderId="13" xfId="0" applyFont="1" applyFill="1" applyBorder="1" applyAlignment="1">
      <alignment horizontal="center" vertical="center"/>
    </xf>
    <xf numFmtId="4" fontId="9" fillId="33" borderId="13" xfId="0" applyNumberFormat="1" applyFont="1" applyFill="1" applyBorder="1" applyAlignment="1">
      <alignment horizontal="right" vertical="center"/>
    </xf>
    <xf numFmtId="164" fontId="28" fillId="33" borderId="13" xfId="0" applyNumberFormat="1" applyFont="1" applyFill="1" applyBorder="1" applyAlignment="1">
      <alignment horizontal="center" vertical="center"/>
    </xf>
    <xf numFmtId="0" fontId="9" fillId="33" borderId="13" xfId="0" applyFont="1" applyFill="1" applyBorder="1" applyAlignment="1">
      <alignment vertical="center" wrapText="1"/>
    </xf>
    <xf numFmtId="0" fontId="9" fillId="33" borderId="0" xfId="0" applyFont="1" applyFill="1" applyAlignment="1">
      <alignment vertical="center"/>
    </xf>
    <xf numFmtId="0" fontId="10" fillId="34" borderId="13" xfId="0" applyFont="1" applyFill="1" applyBorder="1" applyAlignment="1">
      <alignment horizontal="center" vertical="center" wrapText="1"/>
    </xf>
    <xf numFmtId="0" fontId="10" fillId="34" borderId="13" xfId="0" applyFont="1" applyFill="1" applyBorder="1" applyAlignment="1">
      <alignment horizontal="left" vertical="center" wrapText="1" indent="1"/>
    </xf>
    <xf numFmtId="4" fontId="10" fillId="34" borderId="13" xfId="0" applyNumberFormat="1" applyFont="1" applyFill="1" applyBorder="1" applyAlignment="1">
      <alignment horizontal="right" vertical="center"/>
    </xf>
    <xf numFmtId="164" fontId="29" fillId="34" borderId="13" xfId="0" applyNumberFormat="1" applyFont="1" applyFill="1" applyBorder="1" applyAlignment="1">
      <alignment horizontal="center" vertical="center"/>
    </xf>
    <xf numFmtId="0" fontId="10" fillId="34" borderId="13" xfId="0" applyFont="1" applyFill="1" applyBorder="1" applyAlignment="1">
      <alignment vertical="center" wrapText="1"/>
    </xf>
    <xf numFmtId="0" fontId="10" fillId="35" borderId="13" xfId="0" applyFont="1" applyFill="1" applyBorder="1" applyAlignment="1">
      <alignment horizontal="center" vertical="center" wrapText="1"/>
    </xf>
    <xf numFmtId="0" fontId="10" fillId="35" borderId="13" xfId="0" applyFont="1" applyFill="1" applyBorder="1" applyAlignment="1">
      <alignment horizontal="left" vertical="center" wrapText="1" indent="1"/>
    </xf>
    <xf numFmtId="0" fontId="10" fillId="35" borderId="13" xfId="0" applyFont="1" applyFill="1" applyBorder="1" applyAlignment="1">
      <alignment horizontal="center" vertical="center"/>
    </xf>
    <xf numFmtId="4" fontId="10" fillId="35" borderId="13" xfId="0" applyNumberFormat="1" applyFont="1" applyFill="1" applyBorder="1" applyAlignment="1">
      <alignment horizontal="right" vertical="center"/>
    </xf>
    <xf numFmtId="164" fontId="29" fillId="35" borderId="13" xfId="0" applyNumberFormat="1" applyFont="1" applyFill="1" applyBorder="1" applyAlignment="1">
      <alignment horizontal="center" vertical="center"/>
    </xf>
    <xf numFmtId="0" fontId="10" fillId="35" borderId="13" xfId="0" applyFont="1" applyFill="1" applyBorder="1" applyAlignment="1">
      <alignment vertical="center" wrapText="1"/>
    </xf>
    <xf numFmtId="0" fontId="10" fillId="35" borderId="0" xfId="0" applyFont="1" applyFill="1" applyAlignment="1">
      <alignment vertical="center"/>
    </xf>
    <xf numFmtId="0" fontId="16" fillId="0" borderId="0" xfId="0" applyFont="1" applyAlignment="1">
      <alignment/>
    </xf>
    <xf numFmtId="0" fontId="30" fillId="0" borderId="0" xfId="0" applyFont="1" applyAlignment="1">
      <alignment/>
    </xf>
    <xf numFmtId="0" fontId="6" fillId="0" borderId="13" xfId="0" applyFont="1" applyFill="1" applyBorder="1" applyAlignment="1">
      <alignment horizontal="center" vertical="center"/>
    </xf>
    <xf numFmtId="0" fontId="6" fillId="0" borderId="13" xfId="0" applyFont="1" applyBorder="1" applyAlignment="1">
      <alignment horizontal="center" vertical="center" wrapText="1"/>
    </xf>
    <xf numFmtId="0" fontId="8" fillId="0" borderId="13" xfId="0" applyFont="1" applyBorder="1" applyAlignment="1">
      <alignment vertical="center" wrapText="1"/>
    </xf>
    <xf numFmtId="0" fontId="10" fillId="0" borderId="14" xfId="0" applyFont="1" applyBorder="1" applyAlignment="1">
      <alignment vertical="center"/>
    </xf>
    <xf numFmtId="0" fontId="17" fillId="0" borderId="10" xfId="0" applyFont="1" applyFill="1" applyBorder="1" applyAlignment="1">
      <alignment vertical="center" wrapText="1"/>
    </xf>
    <xf numFmtId="0" fontId="6" fillId="0" borderId="12" xfId="0" applyFont="1" applyBorder="1" applyAlignment="1">
      <alignment horizontal="center" vertical="center" wrapText="1"/>
    </xf>
    <xf numFmtId="0" fontId="8" fillId="0" borderId="12" xfId="0" applyFont="1" applyBorder="1" applyAlignment="1">
      <alignment vertical="center" wrapText="1"/>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5" xfId="0" applyFont="1" applyBorder="1" applyAlignment="1">
      <alignment horizontal="center" vertical="center" wrapText="1"/>
    </xf>
    <xf numFmtId="0" fontId="8" fillId="0" borderId="15" xfId="0" applyFont="1" applyBorder="1" applyAlignment="1">
      <alignment vertical="center" wrapText="1"/>
    </xf>
    <xf numFmtId="0" fontId="8" fillId="0" borderId="15" xfId="0" applyFont="1" applyFill="1" applyBorder="1" applyAlignment="1">
      <alignment vertical="center" wrapText="1"/>
    </xf>
    <xf numFmtId="0" fontId="10" fillId="0" borderId="0" xfId="0" applyFont="1" applyBorder="1" applyAlignment="1">
      <alignment vertical="center"/>
    </xf>
    <xf numFmtId="0" fontId="17" fillId="0" borderId="15" xfId="0" applyFont="1" applyFill="1" applyBorder="1" applyAlignment="1">
      <alignment horizontal="center" vertical="center"/>
    </xf>
    <xf numFmtId="0" fontId="17" fillId="0" borderId="15" xfId="0" applyFont="1" applyFill="1" applyBorder="1" applyAlignment="1">
      <alignment vertical="center"/>
    </xf>
    <xf numFmtId="4" fontId="17" fillId="0" borderId="15" xfId="0" applyNumberFormat="1" applyFont="1" applyFill="1" applyBorder="1" applyAlignment="1">
      <alignment horizontal="right" vertical="center"/>
    </xf>
    <xf numFmtId="164" fontId="17" fillId="0" borderId="15" xfId="0" applyNumberFormat="1"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5" xfId="0" applyFont="1" applyFill="1" applyBorder="1" applyAlignment="1">
      <alignment horizontal="left" vertical="center" wrapText="1" indent="1"/>
    </xf>
    <xf numFmtId="4" fontId="11" fillId="0" borderId="15" xfId="0" applyNumberFormat="1" applyFont="1" applyFill="1" applyBorder="1" applyAlignment="1">
      <alignment horizontal="right" vertical="center"/>
    </xf>
    <xf numFmtId="164" fontId="18" fillId="0" borderId="15" xfId="0" applyNumberFormat="1" applyFont="1" applyBorder="1" applyAlignment="1">
      <alignment horizontal="center" vertical="center"/>
    </xf>
    <xf numFmtId="0" fontId="6" fillId="0" borderId="12" xfId="0" applyFont="1" applyFill="1" applyBorder="1" applyAlignment="1">
      <alignment vertical="center"/>
    </xf>
    <xf numFmtId="0" fontId="6" fillId="0" borderId="15" xfId="0" applyFont="1" applyFill="1" applyBorder="1" applyAlignment="1">
      <alignment vertical="center"/>
    </xf>
    <xf numFmtId="0" fontId="0" fillId="0" borderId="12" xfId="0" applyBorder="1" applyAlignment="1">
      <alignment horizontal="center" vertical="center"/>
    </xf>
    <xf numFmtId="0" fontId="0" fillId="0" borderId="12" xfId="0" applyBorder="1" applyAlignment="1">
      <alignment vertical="center" wrapText="1"/>
    </xf>
    <xf numFmtId="0" fontId="0" fillId="0" borderId="12" xfId="0" applyBorder="1" applyAlignment="1">
      <alignment horizontal="center" vertical="center" wrapText="1"/>
    </xf>
    <xf numFmtId="0" fontId="16" fillId="37" borderId="13" xfId="0" applyFont="1" applyFill="1" applyBorder="1" applyAlignment="1">
      <alignment vertical="center"/>
    </xf>
    <xf numFmtId="0" fontId="0" fillId="0" borderId="15" xfId="0" applyBorder="1" applyAlignment="1">
      <alignment vertical="center" wrapText="1"/>
    </xf>
    <xf numFmtId="0" fontId="10" fillId="38" borderId="13"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5" xfId="0" applyFont="1" applyFill="1" applyBorder="1" applyAlignment="1">
      <alignment vertical="center"/>
    </xf>
    <xf numFmtId="4" fontId="31" fillId="0" borderId="15" xfId="0" applyNumberFormat="1" applyFont="1" applyFill="1" applyBorder="1" applyAlignment="1">
      <alignment horizontal="right" vertical="center"/>
    </xf>
    <xf numFmtId="164" fontId="31" fillId="0" borderId="15" xfId="0" applyNumberFormat="1" applyFont="1" applyFill="1" applyBorder="1" applyAlignment="1">
      <alignment horizontal="center" vertical="center"/>
    </xf>
    <xf numFmtId="0" fontId="16" fillId="35" borderId="15" xfId="0" applyFont="1" applyFill="1" applyBorder="1" applyAlignment="1">
      <alignment horizontal="center" vertical="center"/>
    </xf>
    <xf numFmtId="0" fontId="16" fillId="36" borderId="15" xfId="0" applyFont="1" applyFill="1" applyBorder="1" applyAlignment="1">
      <alignment horizontal="center" vertical="center"/>
    </xf>
    <xf numFmtId="4" fontId="16" fillId="36" borderId="15" xfId="0" applyNumberFormat="1" applyFont="1" applyFill="1" applyBorder="1" applyAlignment="1">
      <alignment horizontal="right" vertical="center"/>
    </xf>
    <xf numFmtId="164" fontId="16" fillId="36" borderId="15" xfId="0" applyNumberFormat="1" applyFont="1" applyFill="1" applyBorder="1" applyAlignment="1">
      <alignment horizontal="center" vertical="center"/>
    </xf>
    <xf numFmtId="0" fontId="0" fillId="36" borderId="15" xfId="0" applyFont="1" applyFill="1" applyBorder="1" applyAlignment="1">
      <alignment vertical="center"/>
    </xf>
    <xf numFmtId="0" fontId="10" fillId="0" borderId="16" xfId="0" applyFont="1" applyBorder="1" applyAlignment="1">
      <alignment vertical="center"/>
    </xf>
    <xf numFmtId="0" fontId="10" fillId="37" borderId="13" xfId="0" applyFont="1" applyFill="1" applyBorder="1" applyAlignment="1">
      <alignment horizontal="left" vertical="center" wrapText="1" indent="1"/>
    </xf>
    <xf numFmtId="0" fontId="16" fillId="37" borderId="15" xfId="0" applyFont="1" applyFill="1" applyBorder="1" applyAlignment="1">
      <alignment vertical="center"/>
    </xf>
    <xf numFmtId="0" fontId="16" fillId="37" borderId="13" xfId="0" applyFont="1" applyFill="1" applyBorder="1" applyAlignment="1">
      <alignment vertical="center"/>
    </xf>
    <xf numFmtId="0" fontId="8" fillId="0" borderId="15" xfId="0" applyFont="1" applyBorder="1" applyAlignment="1">
      <alignment horizontal="left" vertical="center" wrapText="1"/>
    </xf>
    <xf numFmtId="3" fontId="24" fillId="33" borderId="13" xfId="0" applyNumberFormat="1" applyFont="1" applyFill="1" applyBorder="1" applyAlignment="1">
      <alignment horizontal="right" vertical="center"/>
    </xf>
    <xf numFmtId="3" fontId="9" fillId="33" borderId="13" xfId="0" applyNumberFormat="1" applyFont="1" applyFill="1" applyBorder="1" applyAlignment="1">
      <alignment horizontal="right" vertical="center"/>
    </xf>
    <xf numFmtId="3" fontId="20" fillId="33" borderId="12" xfId="0" applyNumberFormat="1" applyFont="1" applyFill="1" applyBorder="1" applyAlignment="1">
      <alignment horizontal="right" vertical="center"/>
    </xf>
    <xf numFmtId="3" fontId="25" fillId="34" borderId="13" xfId="0" applyNumberFormat="1" applyFont="1" applyFill="1" applyBorder="1" applyAlignment="1">
      <alignment horizontal="right" vertical="center"/>
    </xf>
    <xf numFmtId="3" fontId="10" fillId="34" borderId="13" xfId="0" applyNumberFormat="1" applyFont="1" applyFill="1" applyBorder="1" applyAlignment="1">
      <alignment horizontal="right" vertical="center"/>
    </xf>
    <xf numFmtId="3" fontId="12" fillId="34" borderId="12" xfId="0" applyNumberFormat="1" applyFont="1" applyFill="1" applyBorder="1" applyAlignment="1">
      <alignment horizontal="right" vertical="center"/>
    </xf>
    <xf numFmtId="3" fontId="16" fillId="36" borderId="13" xfId="0" applyNumberFormat="1" applyFont="1" applyFill="1" applyBorder="1" applyAlignment="1">
      <alignment horizontal="right" vertical="center"/>
    </xf>
    <xf numFmtId="3" fontId="10" fillId="35" borderId="13" xfId="0" applyNumberFormat="1" applyFont="1" applyFill="1" applyBorder="1" applyAlignment="1">
      <alignment horizontal="right" vertical="center"/>
    </xf>
    <xf numFmtId="3" fontId="15" fillId="35" borderId="12" xfId="0" applyNumberFormat="1" applyFont="1" applyFill="1" applyBorder="1" applyAlignment="1">
      <alignment horizontal="right" vertical="center"/>
    </xf>
    <xf numFmtId="3" fontId="26" fillId="0" borderId="10" xfId="0" applyNumberFormat="1" applyFont="1" applyFill="1" applyBorder="1" applyAlignment="1">
      <alignment horizontal="right" vertical="center"/>
    </xf>
    <xf numFmtId="3" fontId="17" fillId="0" borderId="10" xfId="0" applyNumberFormat="1" applyFont="1" applyFill="1" applyBorder="1" applyAlignment="1">
      <alignment horizontal="right" vertical="center"/>
    </xf>
    <xf numFmtId="3" fontId="17" fillId="0" borderId="15" xfId="0" applyNumberFormat="1" applyFont="1" applyFill="1" applyBorder="1" applyAlignment="1">
      <alignment horizontal="right" vertical="center"/>
    </xf>
    <xf numFmtId="3" fontId="6" fillId="0" borderId="13" xfId="0" applyNumberFormat="1" applyFont="1" applyFill="1" applyBorder="1" applyAlignment="1">
      <alignment horizontal="right" vertical="center"/>
    </xf>
    <xf numFmtId="3" fontId="11" fillId="0" borderId="13" xfId="0" applyNumberFormat="1" applyFont="1" applyFill="1" applyBorder="1" applyAlignment="1">
      <alignment horizontal="right" vertical="center"/>
    </xf>
    <xf numFmtId="3" fontId="11" fillId="0" borderId="12" xfId="0" applyNumberFormat="1" applyFont="1" applyFill="1" applyBorder="1" applyAlignment="1">
      <alignment horizontal="right" vertical="center"/>
    </xf>
    <xf numFmtId="3" fontId="11" fillId="0" borderId="15" xfId="0" applyNumberFormat="1" applyFont="1" applyFill="1" applyBorder="1" applyAlignment="1">
      <alignment horizontal="right" vertical="center"/>
    </xf>
    <xf numFmtId="3" fontId="16" fillId="36" borderId="15" xfId="0" applyNumberFormat="1" applyFont="1" applyFill="1" applyBorder="1" applyAlignment="1">
      <alignment horizontal="right" vertical="center"/>
    </xf>
    <xf numFmtId="3" fontId="26" fillId="34" borderId="12" xfId="0" applyNumberFormat="1" applyFont="1" applyFill="1" applyBorder="1" applyAlignment="1">
      <alignment horizontal="right" vertical="center"/>
    </xf>
    <xf numFmtId="3" fontId="16" fillId="36" borderId="13" xfId="0" applyNumberFormat="1" applyFont="1" applyFill="1" applyBorder="1" applyAlignment="1">
      <alignment horizontal="right" vertical="center"/>
    </xf>
    <xf numFmtId="3" fontId="26" fillId="35" borderId="12" xfId="0" applyNumberFormat="1" applyFont="1" applyFill="1" applyBorder="1" applyAlignment="1">
      <alignment horizontal="right" vertical="center"/>
    </xf>
    <xf numFmtId="3" fontId="31" fillId="0" borderId="15" xfId="0" applyNumberFormat="1" applyFont="1" applyFill="1" applyBorder="1" applyAlignment="1">
      <alignment horizontal="right" vertical="center"/>
    </xf>
    <xf numFmtId="0" fontId="16" fillId="36" borderId="13" xfId="0" applyFont="1" applyFill="1" applyBorder="1" applyAlignment="1">
      <alignment vertical="center" wrapText="1"/>
    </xf>
    <xf numFmtId="0" fontId="25" fillId="38" borderId="13" xfId="0" applyFont="1" applyFill="1" applyBorder="1" applyAlignment="1">
      <alignment horizontal="center" vertical="center"/>
    </xf>
    <xf numFmtId="0" fontId="24" fillId="39" borderId="13" xfId="0" applyFont="1" applyFill="1" applyBorder="1" applyAlignment="1">
      <alignment horizontal="center" vertical="center"/>
    </xf>
    <xf numFmtId="0" fontId="16" fillId="37" borderId="13" xfId="0" applyFont="1" applyFill="1" applyBorder="1" applyAlignment="1">
      <alignment horizontal="center" vertical="center"/>
    </xf>
    <xf numFmtId="0" fontId="8" fillId="0" borderId="13"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0" fillId="0" borderId="13" xfId="0" applyBorder="1" applyAlignment="1">
      <alignment vertical="center" wrapText="1"/>
    </xf>
    <xf numFmtId="0" fontId="0" fillId="0" borderId="12" xfId="0" applyBorder="1" applyAlignment="1">
      <alignment vertical="center" wrapText="1"/>
    </xf>
    <xf numFmtId="0" fontId="6" fillId="0" borderId="13" xfId="0" applyFont="1" applyFill="1" applyBorder="1" applyAlignment="1">
      <alignment horizontal="center" vertical="center"/>
    </xf>
    <xf numFmtId="0" fontId="6" fillId="0" borderId="13" xfId="0" applyFont="1" applyBorder="1" applyAlignment="1">
      <alignment horizontal="center" vertical="center" wrapText="1"/>
    </xf>
    <xf numFmtId="0" fontId="8" fillId="0" borderId="13" xfId="0" applyFont="1" applyFill="1" applyBorder="1" applyAlignment="1">
      <alignment vertical="center" wrapText="1"/>
    </xf>
    <xf numFmtId="0" fontId="8" fillId="0" borderId="12" xfId="0" applyFont="1" applyFill="1" applyBorder="1" applyAlignment="1">
      <alignment vertical="center" wrapText="1"/>
    </xf>
    <xf numFmtId="4" fontId="4" fillId="0" borderId="10" xfId="0" applyNumberFormat="1" applyFont="1" applyFill="1" applyBorder="1" applyAlignment="1">
      <alignment horizontal="center" vertical="center" wrapText="1"/>
    </xf>
    <xf numFmtId="4" fontId="4" fillId="0" borderId="17" xfId="0" applyNumberFormat="1" applyFont="1" applyBorder="1" applyAlignment="1">
      <alignment horizontal="center" vertical="center" wrapText="1"/>
    </xf>
    <xf numFmtId="4" fontId="4" fillId="0" borderId="16" xfId="0" applyNumberFormat="1" applyFont="1" applyBorder="1" applyAlignment="1">
      <alignment horizontal="center" vertical="center" wrapText="1"/>
    </xf>
    <xf numFmtId="4" fontId="4" fillId="0" borderId="18"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0" xfId="0" applyFont="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30" fillId="0" borderId="0" xfId="0" applyFont="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336"/>
  <sheetViews>
    <sheetView tabSelected="1" zoomScaleSheetLayoutView="115" workbookViewId="0" topLeftCell="A180">
      <pane ySplit="1635" topLeftCell="A1" activePane="bottomLeft" state="split"/>
      <selection pane="topLeft" activeCell="B262" sqref="B262"/>
      <selection pane="bottomLeft" activeCell="H3" sqref="H3"/>
    </sheetView>
  </sheetViews>
  <sheetFormatPr defaultColWidth="9.140625" defaultRowHeight="12.75" outlineLevelRow="2"/>
  <cols>
    <col min="1" max="1" width="5.28125" style="0" customWidth="1"/>
    <col min="2" max="2" width="69.28125" style="0" customWidth="1"/>
    <col min="3" max="3" width="4.8515625" style="0" customWidth="1"/>
    <col min="4" max="4" width="7.8515625" style="0" customWidth="1"/>
    <col min="5" max="5" width="11.7109375" style="12" customWidth="1"/>
    <col min="6" max="6" width="14.28125" style="12" customWidth="1"/>
    <col min="7" max="7" width="6.7109375" style="0" customWidth="1"/>
    <col min="8" max="8" width="48.28125" style="0" customWidth="1"/>
  </cols>
  <sheetData>
    <row r="1" spans="5:8" s="105" customFormat="1" ht="12.75" customHeight="1">
      <c r="E1" s="106"/>
      <c r="F1" s="106"/>
      <c r="H1" s="128"/>
    </row>
    <row r="2" spans="5:8" s="105" customFormat="1" ht="12.75" customHeight="1">
      <c r="E2" s="106"/>
      <c r="F2" s="106"/>
      <c r="H2" s="128"/>
    </row>
    <row r="3" ht="12.75">
      <c r="H3" s="223" t="s">
        <v>691</v>
      </c>
    </row>
    <row r="4" spans="1:8" ht="12.75">
      <c r="A4" s="127" t="s">
        <v>33</v>
      </c>
      <c r="H4" s="107"/>
    </row>
    <row r="6" spans="1:8" s="2" customFormat="1" ht="18">
      <c r="A6" s="219" t="s">
        <v>0</v>
      </c>
      <c r="B6" s="219"/>
      <c r="C6" s="219"/>
      <c r="D6" s="219"/>
      <c r="E6" s="219"/>
      <c r="F6" s="219"/>
      <c r="G6" s="219"/>
      <c r="H6" s="219"/>
    </row>
    <row r="7" spans="1:9" s="2" customFormat="1" ht="14.25">
      <c r="A7" s="1"/>
      <c r="B7" s="3"/>
      <c r="C7" s="1"/>
      <c r="D7" s="1"/>
      <c r="E7" s="10"/>
      <c r="F7" s="10"/>
      <c r="G7" s="4"/>
      <c r="H7" s="13" t="s">
        <v>12</v>
      </c>
      <c r="I7" s="1"/>
    </row>
    <row r="8" spans="1:8" s="2" customFormat="1" ht="18" customHeight="1">
      <c r="A8" s="220" t="s">
        <v>5</v>
      </c>
      <c r="B8" s="221" t="s">
        <v>4</v>
      </c>
      <c r="C8" s="220" t="s">
        <v>8</v>
      </c>
      <c r="D8" s="221" t="s">
        <v>7</v>
      </c>
      <c r="E8" s="209" t="s">
        <v>344</v>
      </c>
      <c r="F8" s="210" t="s">
        <v>345</v>
      </c>
      <c r="G8" s="213" t="s">
        <v>13</v>
      </c>
      <c r="H8" s="216" t="s">
        <v>34</v>
      </c>
    </row>
    <row r="9" spans="1:8" s="2" customFormat="1" ht="18" customHeight="1">
      <c r="A9" s="220"/>
      <c r="B9" s="221"/>
      <c r="C9" s="220"/>
      <c r="D9" s="221"/>
      <c r="E9" s="209"/>
      <c r="F9" s="211"/>
      <c r="G9" s="214"/>
      <c r="H9" s="217"/>
    </row>
    <row r="10" spans="1:8" s="2" customFormat="1" ht="18" customHeight="1">
      <c r="A10" s="220"/>
      <c r="B10" s="221"/>
      <c r="C10" s="220"/>
      <c r="D10" s="221"/>
      <c r="E10" s="209"/>
      <c r="F10" s="212"/>
      <c r="G10" s="215"/>
      <c r="H10" s="218"/>
    </row>
    <row r="11" spans="1:8" s="9" customFormat="1" ht="15" customHeight="1">
      <c r="A11" s="5" t="s">
        <v>14</v>
      </c>
      <c r="B11" s="6" t="s">
        <v>15</v>
      </c>
      <c r="C11" s="5" t="s">
        <v>16</v>
      </c>
      <c r="D11" s="5" t="s">
        <v>17</v>
      </c>
      <c r="E11" s="11" t="s">
        <v>18</v>
      </c>
      <c r="F11" s="11" t="s">
        <v>19</v>
      </c>
      <c r="G11" s="7" t="s">
        <v>20</v>
      </c>
      <c r="H11" s="8" t="s">
        <v>21</v>
      </c>
    </row>
    <row r="12" spans="1:8" s="61" customFormat="1" ht="24.75" customHeight="1">
      <c r="A12" s="195"/>
      <c r="B12" s="56" t="s">
        <v>22</v>
      </c>
      <c r="C12" s="57"/>
      <c r="D12" s="57"/>
      <c r="E12" s="172">
        <f>SUM(E13:E17)</f>
        <v>40012233</v>
      </c>
      <c r="F12" s="58">
        <f>SUM(F13:F17)</f>
        <v>33748270.93000001</v>
      </c>
      <c r="G12" s="59">
        <f aca="true" t="shared" si="0" ref="G12:G17">IF(E12&gt;0,F12/E12*100,"-")</f>
        <v>84.34488255129376</v>
      </c>
      <c r="H12" s="60"/>
    </row>
    <row r="13" spans="1:8" s="114" customFormat="1" ht="15" customHeight="1">
      <c r="A13" s="108" t="s">
        <v>1</v>
      </c>
      <c r="B13" s="109" t="s">
        <v>27</v>
      </c>
      <c r="C13" s="110"/>
      <c r="D13" s="108"/>
      <c r="E13" s="173">
        <f aca="true" t="shared" si="1" ref="E13:F17">E20+E1907</f>
        <v>37759777</v>
      </c>
      <c r="F13" s="111">
        <f t="shared" si="1"/>
        <v>31540599.950000003</v>
      </c>
      <c r="G13" s="112">
        <f t="shared" si="0"/>
        <v>83.52962452611943</v>
      </c>
      <c r="H13" s="113"/>
    </row>
    <row r="14" spans="1:8" s="114" customFormat="1" ht="15" customHeight="1">
      <c r="A14" s="108" t="s">
        <v>2</v>
      </c>
      <c r="B14" s="109" t="s">
        <v>28</v>
      </c>
      <c r="C14" s="110"/>
      <c r="D14" s="108"/>
      <c r="E14" s="173">
        <f t="shared" si="1"/>
        <v>175500</v>
      </c>
      <c r="F14" s="111">
        <f t="shared" si="1"/>
        <v>171635.32</v>
      </c>
      <c r="G14" s="112">
        <f t="shared" si="0"/>
        <v>97.79790313390315</v>
      </c>
      <c r="H14" s="113"/>
    </row>
    <row r="15" spans="1:8" s="114" customFormat="1" ht="15" customHeight="1">
      <c r="A15" s="108" t="s">
        <v>3</v>
      </c>
      <c r="B15" s="109" t="s">
        <v>29</v>
      </c>
      <c r="C15" s="110"/>
      <c r="D15" s="108"/>
      <c r="E15" s="173">
        <f t="shared" si="1"/>
        <v>1680000</v>
      </c>
      <c r="F15" s="111">
        <f t="shared" si="1"/>
        <v>1680000</v>
      </c>
      <c r="G15" s="112">
        <f t="shared" si="0"/>
        <v>100</v>
      </c>
      <c r="H15" s="113"/>
    </row>
    <row r="16" spans="1:8" s="114" customFormat="1" ht="15" customHeight="1">
      <c r="A16" s="108" t="s">
        <v>25</v>
      </c>
      <c r="B16" s="109" t="s">
        <v>149</v>
      </c>
      <c r="C16" s="110"/>
      <c r="D16" s="108"/>
      <c r="E16" s="173">
        <f t="shared" si="1"/>
        <v>239982</v>
      </c>
      <c r="F16" s="111">
        <f t="shared" si="1"/>
        <v>221698.88</v>
      </c>
      <c r="G16" s="112">
        <f t="shared" si="0"/>
        <v>92.38146194297906</v>
      </c>
      <c r="H16" s="113"/>
    </row>
    <row r="17" spans="1:8" s="114" customFormat="1" ht="15" customHeight="1">
      <c r="A17" s="108" t="s">
        <v>32</v>
      </c>
      <c r="B17" s="109" t="s">
        <v>31</v>
      </c>
      <c r="C17" s="110"/>
      <c r="D17" s="108"/>
      <c r="E17" s="173">
        <f t="shared" si="1"/>
        <v>156974</v>
      </c>
      <c r="F17" s="111">
        <f t="shared" si="1"/>
        <v>134336.78</v>
      </c>
      <c r="G17" s="112">
        <f t="shared" si="0"/>
        <v>85.57900034400602</v>
      </c>
      <c r="H17" s="113"/>
    </row>
    <row r="18" spans="1:8" s="20" customFormat="1" ht="3" customHeight="1">
      <c r="A18" s="21"/>
      <c r="B18" s="22"/>
      <c r="C18" s="23"/>
      <c r="D18" s="21"/>
      <c r="E18" s="174"/>
      <c r="F18" s="24"/>
      <c r="G18" s="25"/>
      <c r="H18" s="26"/>
    </row>
    <row r="19" spans="1:9" s="69" customFormat="1" ht="18.75" customHeight="1">
      <c r="A19" s="194" t="s">
        <v>11</v>
      </c>
      <c r="B19" s="63" t="s">
        <v>6</v>
      </c>
      <c r="C19" s="64"/>
      <c r="D19" s="64"/>
      <c r="E19" s="175">
        <f>SUM(E20:E24)</f>
        <v>36551133</v>
      </c>
      <c r="F19" s="65">
        <f>SUM(F20:F24)</f>
        <v>30350182.280000005</v>
      </c>
      <c r="G19" s="66">
        <f aca="true" t="shared" si="2" ref="G19:G24">IF(E19&gt;0,F19/E19*100,"-")</f>
        <v>83.03486045152145</v>
      </c>
      <c r="H19" s="67"/>
      <c r="I19" s="68"/>
    </row>
    <row r="20" spans="1:8" s="69" customFormat="1" ht="14.25" customHeight="1">
      <c r="A20" s="115" t="s">
        <v>1</v>
      </c>
      <c r="B20" s="116" t="s">
        <v>27</v>
      </c>
      <c r="C20" s="64"/>
      <c r="D20" s="115"/>
      <c r="E20" s="176">
        <f aca="true" t="shared" si="3" ref="E20:F24">E27+E358+E375+E748+E956+E981+E1038+E1055+E1080+E1124+E1192+E1241+E1282+E1558+E1890</f>
        <v>34298677</v>
      </c>
      <c r="F20" s="117">
        <f t="shared" si="3"/>
        <v>28142511.300000004</v>
      </c>
      <c r="G20" s="118">
        <f t="shared" si="2"/>
        <v>82.05130273683736</v>
      </c>
      <c r="H20" s="119"/>
    </row>
    <row r="21" spans="1:8" s="69" customFormat="1" ht="14.25" customHeight="1">
      <c r="A21" s="115" t="s">
        <v>2</v>
      </c>
      <c r="B21" s="116" t="s">
        <v>28</v>
      </c>
      <c r="C21" s="64"/>
      <c r="D21" s="115"/>
      <c r="E21" s="176">
        <f t="shared" si="3"/>
        <v>175500</v>
      </c>
      <c r="F21" s="117">
        <f t="shared" si="3"/>
        <v>171635.32</v>
      </c>
      <c r="G21" s="118">
        <f t="shared" si="2"/>
        <v>97.79790313390315</v>
      </c>
      <c r="H21" s="119"/>
    </row>
    <row r="22" spans="1:8" s="69" customFormat="1" ht="14.25" customHeight="1">
      <c r="A22" s="115" t="s">
        <v>3</v>
      </c>
      <c r="B22" s="116" t="s">
        <v>29</v>
      </c>
      <c r="C22" s="64"/>
      <c r="D22" s="115"/>
      <c r="E22" s="176">
        <f t="shared" si="3"/>
        <v>1680000</v>
      </c>
      <c r="F22" s="117">
        <f t="shared" si="3"/>
        <v>1680000</v>
      </c>
      <c r="G22" s="118">
        <f t="shared" si="2"/>
        <v>100</v>
      </c>
      <c r="H22" s="119"/>
    </row>
    <row r="23" spans="1:8" s="69" customFormat="1" ht="14.25" customHeight="1">
      <c r="A23" s="115" t="s">
        <v>25</v>
      </c>
      <c r="B23" s="116" t="s">
        <v>149</v>
      </c>
      <c r="C23" s="64"/>
      <c r="D23" s="115"/>
      <c r="E23" s="176">
        <f t="shared" si="3"/>
        <v>239982</v>
      </c>
      <c r="F23" s="117">
        <f t="shared" si="3"/>
        <v>221698.88</v>
      </c>
      <c r="G23" s="118">
        <f t="shared" si="2"/>
        <v>92.38146194297906</v>
      </c>
      <c r="H23" s="119"/>
    </row>
    <row r="24" spans="1:8" s="69" customFormat="1" ht="14.25" customHeight="1">
      <c r="A24" s="115" t="s">
        <v>32</v>
      </c>
      <c r="B24" s="116" t="s">
        <v>31</v>
      </c>
      <c r="C24" s="64"/>
      <c r="D24" s="115"/>
      <c r="E24" s="176">
        <f t="shared" si="3"/>
        <v>156974</v>
      </c>
      <c r="F24" s="117">
        <f t="shared" si="3"/>
        <v>134336.78</v>
      </c>
      <c r="G24" s="118">
        <f t="shared" si="2"/>
        <v>85.57900034400602</v>
      </c>
      <c r="H24" s="119"/>
    </row>
    <row r="25" spans="1:8" s="27" customFormat="1" ht="3" customHeight="1">
      <c r="A25" s="28"/>
      <c r="B25" s="29"/>
      <c r="C25" s="30"/>
      <c r="D25" s="28"/>
      <c r="E25" s="177"/>
      <c r="F25" s="31"/>
      <c r="G25" s="32"/>
      <c r="H25" s="33"/>
    </row>
    <row r="26" spans="1:9" s="77" customFormat="1" ht="16.5" customHeight="1">
      <c r="A26" s="196" t="s">
        <v>10</v>
      </c>
      <c r="B26" s="155" t="s">
        <v>249</v>
      </c>
      <c r="C26" s="72"/>
      <c r="D26" s="72"/>
      <c r="E26" s="178">
        <f>SUM(E27:E31)</f>
        <v>6681834</v>
      </c>
      <c r="F26" s="73">
        <f>SUM(F27:F31)</f>
        <v>4509859.46</v>
      </c>
      <c r="G26" s="74">
        <f aca="true" t="shared" si="4" ref="G26:G31">IF(E26&gt;0,F26/E26*100,"-")</f>
        <v>67.49433553721927</v>
      </c>
      <c r="H26" s="75"/>
      <c r="I26" s="76"/>
    </row>
    <row r="27" spans="1:8" s="126" customFormat="1" ht="13.5" customHeight="1">
      <c r="A27" s="120" t="s">
        <v>1</v>
      </c>
      <c r="B27" s="168" t="s">
        <v>27</v>
      </c>
      <c r="C27" s="122"/>
      <c r="D27" s="120"/>
      <c r="E27" s="179">
        <f>E37+E45+E53+E61+E69+E77+E85+E93+E101+E109+E117+E125+E133+E141+E149+E158+E167+E175+E183+E191+E199+E207+E215+E223+E231+E239+E247+E255+E263+E271+E279+E287+E295+E303+E311+E319+E327+E335+E343+E351</f>
        <v>6350179</v>
      </c>
      <c r="F27" s="123">
        <f>F37+F45+F53+F61+F69+F77+F85+F93+F101+F109+F117+F125+F133+F141+F149+F158+F167+F175+F183+F191+F199+F207+F215+F223+F231+F239+F247+F255+F263+F271+F279+F287+F295+F303+F311+F319+F327+F335+F343+F351</f>
        <v>4184657.5799999996</v>
      </c>
      <c r="G27" s="124">
        <f t="shared" si="4"/>
        <v>65.89826176553449</v>
      </c>
      <c r="H27" s="125"/>
    </row>
    <row r="28" spans="1:8" s="126" customFormat="1" ht="13.5" customHeight="1">
      <c r="A28" s="120" t="s">
        <v>2</v>
      </c>
      <c r="B28" s="121" t="s">
        <v>28</v>
      </c>
      <c r="C28" s="122"/>
      <c r="D28" s="120"/>
      <c r="E28" s="179">
        <f aca="true" t="shared" si="5" ref="E28:F31">E38+E46+E54+E62+E70+E78+E86+E94+E102+E110+E118+E126+E134+E142+E150+E159+E168+E176+E184+E192+E200+E208+E216+E224+E232+E240+E248+E256+E264+E272+E280+E288+E296+E304+E312+E320+E328+E336+E344+E352</f>
        <v>120000</v>
      </c>
      <c r="F28" s="123">
        <f t="shared" si="5"/>
        <v>120000</v>
      </c>
      <c r="G28" s="124">
        <f t="shared" si="4"/>
        <v>100</v>
      </c>
      <c r="H28" s="125"/>
    </row>
    <row r="29" spans="1:8" s="126" customFormat="1" ht="13.5" customHeight="1" hidden="1" outlineLevel="1">
      <c r="A29" s="120" t="s">
        <v>3</v>
      </c>
      <c r="B29" s="121" t="s">
        <v>29</v>
      </c>
      <c r="C29" s="122"/>
      <c r="D29" s="120"/>
      <c r="E29" s="179">
        <f t="shared" si="5"/>
        <v>0</v>
      </c>
      <c r="F29" s="123">
        <f t="shared" si="5"/>
        <v>0</v>
      </c>
      <c r="G29" s="124" t="str">
        <f t="shared" si="4"/>
        <v>-</v>
      </c>
      <c r="H29" s="125"/>
    </row>
    <row r="30" spans="1:8" s="126" customFormat="1" ht="13.5" customHeight="1" collapsed="1">
      <c r="A30" s="120" t="s">
        <v>25</v>
      </c>
      <c r="B30" s="121" t="s">
        <v>149</v>
      </c>
      <c r="C30" s="122"/>
      <c r="D30" s="120"/>
      <c r="E30" s="179">
        <f t="shared" si="5"/>
        <v>211655</v>
      </c>
      <c r="F30" s="123">
        <f t="shared" si="5"/>
        <v>205201.88</v>
      </c>
      <c r="G30" s="124">
        <f t="shared" si="4"/>
        <v>96.95111384092037</v>
      </c>
      <c r="H30" s="125"/>
    </row>
    <row r="31" spans="1:8" s="126" customFormat="1" ht="13.5" customHeight="1" hidden="1" outlineLevel="1">
      <c r="A31" s="120" t="s">
        <v>32</v>
      </c>
      <c r="B31" s="121" t="s">
        <v>31</v>
      </c>
      <c r="C31" s="122"/>
      <c r="D31" s="120"/>
      <c r="E31" s="179">
        <f t="shared" si="5"/>
        <v>0</v>
      </c>
      <c r="F31" s="123">
        <f t="shared" si="5"/>
        <v>0</v>
      </c>
      <c r="G31" s="124" t="str">
        <f t="shared" si="4"/>
        <v>-</v>
      </c>
      <c r="H31" s="125"/>
    </row>
    <row r="32" spans="1:8" s="34" customFormat="1" ht="3" customHeight="1" collapsed="1">
      <c r="A32" s="35"/>
      <c r="B32" s="36"/>
      <c r="C32" s="37"/>
      <c r="D32" s="35"/>
      <c r="E32" s="180"/>
      <c r="F32" s="38"/>
      <c r="G32" s="39"/>
      <c r="H32" s="40"/>
    </row>
    <row r="33" spans="1:8" s="82" customFormat="1" ht="15.75" customHeight="1" outlineLevel="1">
      <c r="A33" s="78" t="s">
        <v>49</v>
      </c>
      <c r="B33" s="79" t="s">
        <v>48</v>
      </c>
      <c r="C33" s="78"/>
      <c r="D33" s="78"/>
      <c r="E33" s="181">
        <f>E34+E155+E164</f>
        <v>6681834</v>
      </c>
      <c r="F33" s="80">
        <f>F34+F155+F164</f>
        <v>4509859.46</v>
      </c>
      <c r="G33" s="81">
        <f>IF(E33&gt;0,F33/E33*100,"-")</f>
        <v>67.49433553721927</v>
      </c>
      <c r="H33" s="79"/>
    </row>
    <row r="34" spans="1:8" s="18" customFormat="1" ht="15.75" customHeight="1" outlineLevel="1">
      <c r="A34" s="14" t="s">
        <v>9</v>
      </c>
      <c r="B34" s="15" t="s">
        <v>88</v>
      </c>
      <c r="C34" s="14"/>
      <c r="D34" s="14"/>
      <c r="E34" s="182">
        <f>E36+E44+E52+E60+E68+E76+E84+E92+E100+E108+E116+E124+E132+E140+E148</f>
        <v>1749551</v>
      </c>
      <c r="F34" s="16">
        <f>F36+F44+F52+F60+F68+F76+F84+F92+F100+F108+F116+F124+F132+F140+F148</f>
        <v>1447991.2899999998</v>
      </c>
      <c r="G34" s="17">
        <f>IF(E34&gt;0,F34/E34*100,"-")</f>
        <v>82.76359420216957</v>
      </c>
      <c r="H34" s="15"/>
    </row>
    <row r="35" spans="1:8" s="18" customFormat="1" ht="3" customHeight="1" outlineLevel="1">
      <c r="A35" s="142"/>
      <c r="B35" s="143"/>
      <c r="C35" s="142"/>
      <c r="D35" s="142"/>
      <c r="E35" s="183"/>
      <c r="F35" s="144"/>
      <c r="G35" s="145"/>
      <c r="H35" s="143"/>
    </row>
    <row r="36" spans="1:8" s="2" customFormat="1" ht="13.5" customHeight="1" outlineLevel="1">
      <c r="A36" s="52" t="s">
        <v>26</v>
      </c>
      <c r="B36" s="53" t="s">
        <v>268</v>
      </c>
      <c r="C36" s="205">
        <v>900</v>
      </c>
      <c r="D36" s="206">
        <v>90095</v>
      </c>
      <c r="E36" s="184">
        <f>SUM(E37:E41)</f>
        <v>166092</v>
      </c>
      <c r="F36" s="54">
        <f>SUM(F37:F41)</f>
        <v>166008.11000000002</v>
      </c>
      <c r="G36" s="55">
        <f aca="true" t="shared" si="6" ref="G36:G41">IF(E36&gt;0,F36/E36*100,"-")</f>
        <v>99.94949184789154</v>
      </c>
      <c r="H36" s="197" t="s">
        <v>446</v>
      </c>
    </row>
    <row r="37" spans="1:8" s="19" customFormat="1" ht="12" customHeight="1" outlineLevel="1">
      <c r="A37" s="41" t="s">
        <v>1</v>
      </c>
      <c r="B37" s="42" t="s">
        <v>27</v>
      </c>
      <c r="C37" s="205"/>
      <c r="D37" s="206"/>
      <c r="E37" s="185">
        <v>143889</v>
      </c>
      <c r="F37" s="43">
        <v>143805.23</v>
      </c>
      <c r="G37" s="44">
        <f t="shared" si="6"/>
        <v>99.94178151213784</v>
      </c>
      <c r="H37" s="197"/>
    </row>
    <row r="38" spans="1:8" s="19" customFormat="1" ht="12" customHeight="1" hidden="1" outlineLevel="2">
      <c r="A38" s="41" t="s">
        <v>2</v>
      </c>
      <c r="B38" s="42" t="s">
        <v>28</v>
      </c>
      <c r="C38" s="205"/>
      <c r="D38" s="206"/>
      <c r="E38" s="185">
        <v>0</v>
      </c>
      <c r="F38" s="43">
        <v>0</v>
      </c>
      <c r="G38" s="44" t="str">
        <f t="shared" si="6"/>
        <v>-</v>
      </c>
      <c r="H38" s="197"/>
    </row>
    <row r="39" spans="1:8" s="19" customFormat="1" ht="12" customHeight="1" hidden="1" outlineLevel="2">
      <c r="A39" s="41" t="s">
        <v>3</v>
      </c>
      <c r="B39" s="42" t="s">
        <v>29</v>
      </c>
      <c r="C39" s="205"/>
      <c r="D39" s="206"/>
      <c r="E39" s="185">
        <v>0</v>
      </c>
      <c r="F39" s="43">
        <v>0</v>
      </c>
      <c r="G39" s="44" t="str">
        <f t="shared" si="6"/>
        <v>-</v>
      </c>
      <c r="H39" s="197"/>
    </row>
    <row r="40" spans="1:8" s="19" customFormat="1" ht="12" customHeight="1" outlineLevel="1" collapsed="1">
      <c r="A40" s="41" t="s">
        <v>25</v>
      </c>
      <c r="B40" s="42" t="s">
        <v>149</v>
      </c>
      <c r="C40" s="205"/>
      <c r="D40" s="206"/>
      <c r="E40" s="185">
        <v>22203</v>
      </c>
      <c r="F40" s="43">
        <v>22202.88</v>
      </c>
      <c r="G40" s="44">
        <f t="shared" si="6"/>
        <v>99.99945953249562</v>
      </c>
      <c r="H40" s="197"/>
    </row>
    <row r="41" spans="1:9" s="141" customFormat="1" ht="12" customHeight="1" hidden="1" outlineLevel="2">
      <c r="A41" s="41" t="s">
        <v>32</v>
      </c>
      <c r="B41" s="42" t="s">
        <v>31</v>
      </c>
      <c r="C41" s="205"/>
      <c r="D41" s="206"/>
      <c r="E41" s="185">
        <v>0</v>
      </c>
      <c r="F41" s="43">
        <v>0</v>
      </c>
      <c r="G41" s="44" t="str">
        <f t="shared" si="6"/>
        <v>-</v>
      </c>
      <c r="H41" s="197"/>
      <c r="I41" s="167"/>
    </row>
    <row r="42" spans="1:8" s="141" customFormat="1" ht="3" customHeight="1" outlineLevel="1" collapsed="1">
      <c r="A42" s="45"/>
      <c r="B42" s="46"/>
      <c r="C42" s="136"/>
      <c r="D42" s="134"/>
      <c r="E42" s="186"/>
      <c r="F42" s="49"/>
      <c r="G42" s="50"/>
      <c r="H42" s="135"/>
    </row>
    <row r="43" spans="1:8" s="18" customFormat="1" ht="3" customHeight="1" outlineLevel="1">
      <c r="A43" s="142"/>
      <c r="B43" s="143"/>
      <c r="C43" s="142"/>
      <c r="D43" s="142"/>
      <c r="E43" s="183"/>
      <c r="F43" s="144"/>
      <c r="G43" s="145"/>
      <c r="H43" s="143"/>
    </row>
    <row r="44" spans="1:8" s="2" customFormat="1" ht="13.5" customHeight="1" outlineLevel="1">
      <c r="A44" s="52" t="s">
        <v>51</v>
      </c>
      <c r="B44" s="53" t="s">
        <v>269</v>
      </c>
      <c r="C44" s="205">
        <v>900</v>
      </c>
      <c r="D44" s="206">
        <v>90095</v>
      </c>
      <c r="E44" s="184">
        <f>SUM(E45:E49)</f>
        <v>30000</v>
      </c>
      <c r="F44" s="54">
        <f>SUM(F45:F49)</f>
        <v>0</v>
      </c>
      <c r="G44" s="55">
        <f aca="true" t="shared" si="7" ref="G44:G49">IF(E44&gt;0,F44/E44*100,"-")</f>
        <v>0</v>
      </c>
      <c r="H44" s="197" t="s">
        <v>447</v>
      </c>
    </row>
    <row r="45" spans="1:8" s="19" customFormat="1" ht="12" customHeight="1" outlineLevel="1">
      <c r="A45" s="41" t="s">
        <v>1</v>
      </c>
      <c r="B45" s="42" t="s">
        <v>27</v>
      </c>
      <c r="C45" s="205"/>
      <c r="D45" s="206"/>
      <c r="E45" s="185">
        <v>30000</v>
      </c>
      <c r="F45" s="43">
        <v>0</v>
      </c>
      <c r="G45" s="44">
        <f t="shared" si="7"/>
        <v>0</v>
      </c>
      <c r="H45" s="197"/>
    </row>
    <row r="46" spans="1:8" s="19" customFormat="1" ht="12" customHeight="1" hidden="1" outlineLevel="2">
      <c r="A46" s="41" t="s">
        <v>2</v>
      </c>
      <c r="B46" s="42" t="s">
        <v>28</v>
      </c>
      <c r="C46" s="205"/>
      <c r="D46" s="206"/>
      <c r="E46" s="185">
        <v>0</v>
      </c>
      <c r="F46" s="43">
        <v>0</v>
      </c>
      <c r="G46" s="44" t="str">
        <f t="shared" si="7"/>
        <v>-</v>
      </c>
      <c r="H46" s="197"/>
    </row>
    <row r="47" spans="1:8" s="19" customFormat="1" ht="12" customHeight="1" hidden="1" outlineLevel="2">
      <c r="A47" s="41" t="s">
        <v>3</v>
      </c>
      <c r="B47" s="42" t="s">
        <v>29</v>
      </c>
      <c r="C47" s="205"/>
      <c r="D47" s="206"/>
      <c r="E47" s="185">
        <v>0</v>
      </c>
      <c r="F47" s="43">
        <v>0</v>
      </c>
      <c r="G47" s="44" t="str">
        <f t="shared" si="7"/>
        <v>-</v>
      </c>
      <c r="H47" s="197"/>
    </row>
    <row r="48" spans="1:8" s="19" customFormat="1" ht="12" customHeight="1" outlineLevel="1" collapsed="1">
      <c r="A48" s="41" t="s">
        <v>25</v>
      </c>
      <c r="B48" s="42" t="s">
        <v>149</v>
      </c>
      <c r="C48" s="205"/>
      <c r="D48" s="206"/>
      <c r="E48" s="185">
        <v>0</v>
      </c>
      <c r="F48" s="43">
        <v>0</v>
      </c>
      <c r="G48" s="44" t="str">
        <f t="shared" si="7"/>
        <v>-</v>
      </c>
      <c r="H48" s="197"/>
    </row>
    <row r="49" spans="1:9" s="141" customFormat="1" ht="12" customHeight="1" hidden="1" outlineLevel="2">
      <c r="A49" s="41" t="s">
        <v>32</v>
      </c>
      <c r="B49" s="42" t="s">
        <v>31</v>
      </c>
      <c r="C49" s="205"/>
      <c r="D49" s="206"/>
      <c r="E49" s="185">
        <v>0</v>
      </c>
      <c r="F49" s="43">
        <v>0</v>
      </c>
      <c r="G49" s="44" t="str">
        <f t="shared" si="7"/>
        <v>-</v>
      </c>
      <c r="H49" s="197"/>
      <c r="I49" s="167"/>
    </row>
    <row r="50" spans="1:8" s="141" customFormat="1" ht="3" customHeight="1" outlineLevel="1" collapsed="1">
      <c r="A50" s="45"/>
      <c r="B50" s="46"/>
      <c r="C50" s="136"/>
      <c r="D50" s="134"/>
      <c r="E50" s="186"/>
      <c r="F50" s="49"/>
      <c r="G50" s="50"/>
      <c r="H50" s="135"/>
    </row>
    <row r="51" spans="1:8" s="18" customFormat="1" ht="3" customHeight="1" outlineLevel="1">
      <c r="A51" s="142"/>
      <c r="B51" s="143"/>
      <c r="C51" s="142"/>
      <c r="D51" s="142"/>
      <c r="E51" s="183"/>
      <c r="F51" s="144"/>
      <c r="G51" s="145"/>
      <c r="H51" s="143"/>
    </row>
    <row r="52" spans="1:8" s="2" customFormat="1" ht="13.5" customHeight="1" outlineLevel="1">
      <c r="A52" s="52" t="s">
        <v>52</v>
      </c>
      <c r="B52" s="53" t="s">
        <v>270</v>
      </c>
      <c r="C52" s="205">
        <v>900</v>
      </c>
      <c r="D52" s="206">
        <v>90095</v>
      </c>
      <c r="E52" s="184">
        <f>SUM(E53:E57)</f>
        <v>321523</v>
      </c>
      <c r="F52" s="54">
        <f>SUM(F53:F57)</f>
        <v>309982.53</v>
      </c>
      <c r="G52" s="55">
        <f aca="true" t="shared" si="8" ref="G52:G57">IF(E52&gt;0,F52/E52*100,"-")</f>
        <v>96.41068601624147</v>
      </c>
      <c r="H52" s="197" t="s">
        <v>677</v>
      </c>
    </row>
    <row r="53" spans="1:8" s="19" customFormat="1" ht="12" customHeight="1" outlineLevel="1">
      <c r="A53" s="41" t="s">
        <v>1</v>
      </c>
      <c r="B53" s="42" t="s">
        <v>27</v>
      </c>
      <c r="C53" s="205"/>
      <c r="D53" s="206"/>
      <c r="E53" s="185">
        <v>307372</v>
      </c>
      <c r="F53" s="43">
        <v>295831.53</v>
      </c>
      <c r="G53" s="44">
        <f t="shared" si="8"/>
        <v>96.24543875174058</v>
      </c>
      <c r="H53" s="197"/>
    </row>
    <row r="54" spans="1:8" s="19" customFormat="1" ht="12" customHeight="1" hidden="1" outlineLevel="2">
      <c r="A54" s="41" t="s">
        <v>2</v>
      </c>
      <c r="B54" s="42" t="s">
        <v>28</v>
      </c>
      <c r="C54" s="205"/>
      <c r="D54" s="206"/>
      <c r="E54" s="185">
        <v>0</v>
      </c>
      <c r="F54" s="43">
        <v>0</v>
      </c>
      <c r="G54" s="44" t="str">
        <f t="shared" si="8"/>
        <v>-</v>
      </c>
      <c r="H54" s="197"/>
    </row>
    <row r="55" spans="1:8" s="19" customFormat="1" ht="12" customHeight="1" hidden="1" outlineLevel="2">
      <c r="A55" s="41" t="s">
        <v>3</v>
      </c>
      <c r="B55" s="42" t="s">
        <v>29</v>
      </c>
      <c r="C55" s="205"/>
      <c r="D55" s="206"/>
      <c r="E55" s="185">
        <v>0</v>
      </c>
      <c r="F55" s="43">
        <v>0</v>
      </c>
      <c r="G55" s="44" t="str">
        <f t="shared" si="8"/>
        <v>-</v>
      </c>
      <c r="H55" s="197"/>
    </row>
    <row r="56" spans="1:8" s="19" customFormat="1" ht="12" customHeight="1" outlineLevel="1" collapsed="1">
      <c r="A56" s="41" t="s">
        <v>25</v>
      </c>
      <c r="B56" s="42" t="s">
        <v>149</v>
      </c>
      <c r="C56" s="205"/>
      <c r="D56" s="206"/>
      <c r="E56" s="185">
        <v>14151</v>
      </c>
      <c r="F56" s="43">
        <v>14151</v>
      </c>
      <c r="G56" s="44">
        <f t="shared" si="8"/>
        <v>100</v>
      </c>
      <c r="H56" s="197"/>
    </row>
    <row r="57" spans="1:9" s="141" customFormat="1" ht="12" customHeight="1" hidden="1" outlineLevel="2">
      <c r="A57" s="41" t="s">
        <v>32</v>
      </c>
      <c r="B57" s="42" t="s">
        <v>31</v>
      </c>
      <c r="C57" s="205"/>
      <c r="D57" s="206"/>
      <c r="E57" s="185">
        <v>0</v>
      </c>
      <c r="F57" s="43">
        <v>0</v>
      </c>
      <c r="G57" s="44" t="str">
        <f t="shared" si="8"/>
        <v>-</v>
      </c>
      <c r="H57" s="197"/>
      <c r="I57" s="167"/>
    </row>
    <row r="58" spans="1:8" s="141" customFormat="1" ht="3" customHeight="1" outlineLevel="1" collapsed="1">
      <c r="A58" s="45"/>
      <c r="B58" s="46"/>
      <c r="C58" s="136"/>
      <c r="D58" s="134"/>
      <c r="E58" s="186"/>
      <c r="F58" s="49"/>
      <c r="G58" s="50"/>
      <c r="H58" s="135"/>
    </row>
    <row r="59" spans="1:8" s="18" customFormat="1" ht="3" customHeight="1" outlineLevel="1">
      <c r="A59" s="142"/>
      <c r="B59" s="143"/>
      <c r="C59" s="142"/>
      <c r="D59" s="142"/>
      <c r="E59" s="183"/>
      <c r="F59" s="144"/>
      <c r="G59" s="145"/>
      <c r="H59" s="143"/>
    </row>
    <row r="60" spans="1:8" s="2" customFormat="1" ht="13.5" customHeight="1" outlineLevel="1">
      <c r="A60" s="52" t="s">
        <v>53</v>
      </c>
      <c r="B60" s="53" t="s">
        <v>271</v>
      </c>
      <c r="C60" s="205">
        <v>900</v>
      </c>
      <c r="D60" s="206">
        <v>90095</v>
      </c>
      <c r="E60" s="184">
        <f>SUM(E61:E65)</f>
        <v>53595</v>
      </c>
      <c r="F60" s="54">
        <f>SUM(F61:F65)</f>
        <v>53574.61</v>
      </c>
      <c r="G60" s="55">
        <f aca="true" t="shared" si="9" ref="G60:G65">IF(E60&gt;0,F60/E60*100,"-")</f>
        <v>99.9619554062879</v>
      </c>
      <c r="H60" s="199" t="s">
        <v>448</v>
      </c>
    </row>
    <row r="61" spans="1:8" s="19" customFormat="1" ht="12" customHeight="1" outlineLevel="1">
      <c r="A61" s="41" t="s">
        <v>1</v>
      </c>
      <c r="B61" s="42" t="s">
        <v>27</v>
      </c>
      <c r="C61" s="205"/>
      <c r="D61" s="206"/>
      <c r="E61" s="185">
        <v>36054</v>
      </c>
      <c r="F61" s="43">
        <v>36033.61</v>
      </c>
      <c r="G61" s="44">
        <f t="shared" si="9"/>
        <v>99.94344594219781</v>
      </c>
      <c r="H61" s="199"/>
    </row>
    <row r="62" spans="1:8" s="19" customFormat="1" ht="12" customHeight="1" hidden="1" outlineLevel="2">
      <c r="A62" s="41" t="s">
        <v>2</v>
      </c>
      <c r="B62" s="42" t="s">
        <v>28</v>
      </c>
      <c r="C62" s="205"/>
      <c r="D62" s="206"/>
      <c r="E62" s="185">
        <v>0</v>
      </c>
      <c r="F62" s="43">
        <v>0</v>
      </c>
      <c r="G62" s="44" t="str">
        <f t="shared" si="9"/>
        <v>-</v>
      </c>
      <c r="H62" s="199"/>
    </row>
    <row r="63" spans="1:8" s="19" customFormat="1" ht="12" customHeight="1" hidden="1" outlineLevel="2">
      <c r="A63" s="41" t="s">
        <v>3</v>
      </c>
      <c r="B63" s="42" t="s">
        <v>29</v>
      </c>
      <c r="C63" s="205"/>
      <c r="D63" s="206"/>
      <c r="E63" s="185">
        <v>0</v>
      </c>
      <c r="F63" s="43">
        <v>0</v>
      </c>
      <c r="G63" s="44" t="str">
        <f t="shared" si="9"/>
        <v>-</v>
      </c>
      <c r="H63" s="199"/>
    </row>
    <row r="64" spans="1:8" s="19" customFormat="1" ht="12" customHeight="1" outlineLevel="1" collapsed="1">
      <c r="A64" s="41" t="s">
        <v>25</v>
      </c>
      <c r="B64" s="42" t="s">
        <v>149</v>
      </c>
      <c r="C64" s="205"/>
      <c r="D64" s="206"/>
      <c r="E64" s="185">
        <v>17541</v>
      </c>
      <c r="F64" s="43">
        <v>17541</v>
      </c>
      <c r="G64" s="44">
        <f t="shared" si="9"/>
        <v>100</v>
      </c>
      <c r="H64" s="199"/>
    </row>
    <row r="65" spans="1:9" s="141" customFormat="1" ht="12" customHeight="1" hidden="1" outlineLevel="2">
      <c r="A65" s="41" t="s">
        <v>32</v>
      </c>
      <c r="B65" s="42" t="s">
        <v>31</v>
      </c>
      <c r="C65" s="205"/>
      <c r="D65" s="206"/>
      <c r="E65" s="185">
        <v>0</v>
      </c>
      <c r="F65" s="43">
        <v>0</v>
      </c>
      <c r="G65" s="44" t="str">
        <f t="shared" si="9"/>
        <v>-</v>
      </c>
      <c r="H65" s="199"/>
      <c r="I65" s="167"/>
    </row>
    <row r="66" spans="1:8" s="141" customFormat="1" ht="3.75" customHeight="1" outlineLevel="1" collapsed="1">
      <c r="A66" s="45"/>
      <c r="B66" s="46"/>
      <c r="C66" s="136"/>
      <c r="D66" s="134"/>
      <c r="E66" s="186"/>
      <c r="F66" s="49"/>
      <c r="G66" s="50"/>
      <c r="H66" s="200"/>
    </row>
    <row r="67" spans="1:8" s="18" customFormat="1" ht="3" customHeight="1" outlineLevel="1">
      <c r="A67" s="142"/>
      <c r="B67" s="143"/>
      <c r="C67" s="142"/>
      <c r="D67" s="142"/>
      <c r="E67" s="183"/>
      <c r="F67" s="144"/>
      <c r="G67" s="145"/>
      <c r="H67" s="143"/>
    </row>
    <row r="68" spans="1:8" s="2" customFormat="1" ht="13.5" customHeight="1" outlineLevel="1">
      <c r="A68" s="52" t="s">
        <v>54</v>
      </c>
      <c r="B68" s="53" t="s">
        <v>272</v>
      </c>
      <c r="C68" s="205">
        <v>900</v>
      </c>
      <c r="D68" s="206">
        <v>90095</v>
      </c>
      <c r="E68" s="184">
        <f>SUM(E69:E73)</f>
        <v>425454</v>
      </c>
      <c r="F68" s="54">
        <f>SUM(F69:F73)</f>
        <v>363566.68</v>
      </c>
      <c r="G68" s="55">
        <f aca="true" t="shared" si="10" ref="G68:G73">IF(E68&gt;0,F68/E68*100,"-")</f>
        <v>85.45381639378171</v>
      </c>
      <c r="H68" s="197" t="s">
        <v>449</v>
      </c>
    </row>
    <row r="69" spans="1:8" s="19" customFormat="1" ht="12" customHeight="1" outlineLevel="1">
      <c r="A69" s="41" t="s">
        <v>1</v>
      </c>
      <c r="B69" s="42" t="s">
        <v>27</v>
      </c>
      <c r="C69" s="205"/>
      <c r="D69" s="206"/>
      <c r="E69" s="185">
        <v>378743</v>
      </c>
      <c r="F69" s="43">
        <v>323308.68</v>
      </c>
      <c r="G69" s="44">
        <f t="shared" si="10"/>
        <v>85.3636053999678</v>
      </c>
      <c r="H69" s="197"/>
    </row>
    <row r="70" spans="1:8" s="19" customFormat="1" ht="12" customHeight="1" hidden="1" outlineLevel="2">
      <c r="A70" s="41" t="s">
        <v>2</v>
      </c>
      <c r="B70" s="42" t="s">
        <v>28</v>
      </c>
      <c r="C70" s="205"/>
      <c r="D70" s="206"/>
      <c r="E70" s="185">
        <v>0</v>
      </c>
      <c r="F70" s="43">
        <v>0</v>
      </c>
      <c r="G70" s="44" t="str">
        <f t="shared" si="10"/>
        <v>-</v>
      </c>
      <c r="H70" s="197"/>
    </row>
    <row r="71" spans="1:8" s="19" customFormat="1" ht="12" customHeight="1" hidden="1" outlineLevel="2">
      <c r="A71" s="41" t="s">
        <v>3</v>
      </c>
      <c r="B71" s="42" t="s">
        <v>29</v>
      </c>
      <c r="C71" s="205"/>
      <c r="D71" s="206"/>
      <c r="E71" s="185">
        <v>0</v>
      </c>
      <c r="F71" s="43">
        <v>0</v>
      </c>
      <c r="G71" s="44" t="str">
        <f t="shared" si="10"/>
        <v>-</v>
      </c>
      <c r="H71" s="197"/>
    </row>
    <row r="72" spans="1:8" s="19" customFormat="1" ht="12" customHeight="1" outlineLevel="1" collapsed="1">
      <c r="A72" s="41" t="s">
        <v>25</v>
      </c>
      <c r="B72" s="42" t="s">
        <v>149</v>
      </c>
      <c r="C72" s="205"/>
      <c r="D72" s="206"/>
      <c r="E72" s="185">
        <v>46711</v>
      </c>
      <c r="F72" s="43">
        <v>40258</v>
      </c>
      <c r="G72" s="44">
        <f t="shared" si="10"/>
        <v>86.1852668536319</v>
      </c>
      <c r="H72" s="197"/>
    </row>
    <row r="73" spans="1:9" s="141" customFormat="1" ht="12" customHeight="1" hidden="1" outlineLevel="2">
      <c r="A73" s="41" t="s">
        <v>32</v>
      </c>
      <c r="B73" s="42" t="s">
        <v>31</v>
      </c>
      <c r="C73" s="205"/>
      <c r="D73" s="206"/>
      <c r="E73" s="185">
        <v>0</v>
      </c>
      <c r="F73" s="43">
        <v>0</v>
      </c>
      <c r="G73" s="44" t="str">
        <f t="shared" si="10"/>
        <v>-</v>
      </c>
      <c r="H73" s="197"/>
      <c r="I73" s="167"/>
    </row>
    <row r="74" spans="1:8" s="141" customFormat="1" ht="33" customHeight="1" outlineLevel="1" collapsed="1">
      <c r="A74" s="45"/>
      <c r="B74" s="46"/>
      <c r="C74" s="136"/>
      <c r="D74" s="134"/>
      <c r="E74" s="186"/>
      <c r="F74" s="49"/>
      <c r="G74" s="50"/>
      <c r="H74" s="198"/>
    </row>
    <row r="75" spans="1:8" s="18" customFormat="1" ht="3" customHeight="1" outlineLevel="1">
      <c r="A75" s="142"/>
      <c r="B75" s="143"/>
      <c r="C75" s="142"/>
      <c r="D75" s="142"/>
      <c r="E75" s="183"/>
      <c r="F75" s="144"/>
      <c r="G75" s="145"/>
      <c r="H75" s="143"/>
    </row>
    <row r="76" spans="1:8" s="2" customFormat="1" ht="13.5" customHeight="1" outlineLevel="1">
      <c r="A76" s="52" t="s">
        <v>55</v>
      </c>
      <c r="B76" s="53" t="s">
        <v>273</v>
      </c>
      <c r="C76" s="205">
        <v>900</v>
      </c>
      <c r="D76" s="206">
        <v>90095</v>
      </c>
      <c r="E76" s="184">
        <f>SUM(E77:E81)</f>
        <v>54766</v>
      </c>
      <c r="F76" s="54">
        <f>SUM(F77:F81)</f>
        <v>52647.38</v>
      </c>
      <c r="G76" s="55">
        <f aca="true" t="shared" si="11" ref="G76:G81">IF(E76&gt;0,F76/E76*100,"-")</f>
        <v>96.1315049483256</v>
      </c>
      <c r="H76" s="197" t="s">
        <v>450</v>
      </c>
    </row>
    <row r="77" spans="1:8" s="19" customFormat="1" ht="12" customHeight="1" outlineLevel="1">
      <c r="A77" s="41" t="s">
        <v>1</v>
      </c>
      <c r="B77" s="42" t="s">
        <v>27</v>
      </c>
      <c r="C77" s="205"/>
      <c r="D77" s="206"/>
      <c r="E77" s="185">
        <v>48644</v>
      </c>
      <c r="F77" s="43">
        <v>46525.38</v>
      </c>
      <c r="G77" s="44">
        <f t="shared" si="11"/>
        <v>95.64464271030343</v>
      </c>
      <c r="H77" s="197"/>
    </row>
    <row r="78" spans="1:8" s="19" customFormat="1" ht="12" customHeight="1" hidden="1" outlineLevel="2">
      <c r="A78" s="41" t="s">
        <v>2</v>
      </c>
      <c r="B78" s="42" t="s">
        <v>28</v>
      </c>
      <c r="C78" s="205"/>
      <c r="D78" s="206"/>
      <c r="E78" s="185">
        <v>0</v>
      </c>
      <c r="F78" s="43">
        <v>0</v>
      </c>
      <c r="G78" s="44" t="str">
        <f t="shared" si="11"/>
        <v>-</v>
      </c>
      <c r="H78" s="197"/>
    </row>
    <row r="79" spans="1:8" s="19" customFormat="1" ht="12" customHeight="1" hidden="1" outlineLevel="2">
      <c r="A79" s="41" t="s">
        <v>3</v>
      </c>
      <c r="B79" s="42" t="s">
        <v>29</v>
      </c>
      <c r="C79" s="205"/>
      <c r="D79" s="206"/>
      <c r="E79" s="185">
        <v>0</v>
      </c>
      <c r="F79" s="43">
        <v>0</v>
      </c>
      <c r="G79" s="44" t="str">
        <f t="shared" si="11"/>
        <v>-</v>
      </c>
      <c r="H79" s="197"/>
    </row>
    <row r="80" spans="1:8" s="19" customFormat="1" ht="12" customHeight="1" outlineLevel="1" collapsed="1">
      <c r="A80" s="41" t="s">
        <v>25</v>
      </c>
      <c r="B80" s="42" t="s">
        <v>149</v>
      </c>
      <c r="C80" s="205"/>
      <c r="D80" s="206"/>
      <c r="E80" s="185">
        <v>6122</v>
      </c>
      <c r="F80" s="43">
        <v>6122</v>
      </c>
      <c r="G80" s="44">
        <f t="shared" si="11"/>
        <v>100</v>
      </c>
      <c r="H80" s="197"/>
    </row>
    <row r="81" spans="1:9" s="141" customFormat="1" ht="12" customHeight="1" hidden="1" outlineLevel="2">
      <c r="A81" s="41" t="s">
        <v>32</v>
      </c>
      <c r="B81" s="42" t="s">
        <v>31</v>
      </c>
      <c r="C81" s="205"/>
      <c r="D81" s="206"/>
      <c r="E81" s="185">
        <v>0</v>
      </c>
      <c r="F81" s="43">
        <v>0</v>
      </c>
      <c r="G81" s="44" t="str">
        <f t="shared" si="11"/>
        <v>-</v>
      </c>
      <c r="H81" s="197"/>
      <c r="I81" s="167"/>
    </row>
    <row r="82" spans="1:8" s="141" customFormat="1" ht="3" customHeight="1" outlineLevel="1" collapsed="1">
      <c r="A82" s="45"/>
      <c r="B82" s="46"/>
      <c r="C82" s="136"/>
      <c r="D82" s="134"/>
      <c r="E82" s="186"/>
      <c r="F82" s="49"/>
      <c r="G82" s="50"/>
      <c r="H82" s="135"/>
    </row>
    <row r="83" spans="1:8" s="18" customFormat="1" ht="3" customHeight="1" outlineLevel="1">
      <c r="A83" s="142"/>
      <c r="B83" s="143"/>
      <c r="C83" s="142"/>
      <c r="D83" s="142"/>
      <c r="E83" s="183"/>
      <c r="F83" s="144"/>
      <c r="G83" s="145"/>
      <c r="H83" s="143"/>
    </row>
    <row r="84" spans="1:8" s="2" customFormat="1" ht="13.5" customHeight="1" outlineLevel="1">
      <c r="A84" s="52" t="s">
        <v>60</v>
      </c>
      <c r="B84" s="53" t="s">
        <v>274</v>
      </c>
      <c r="C84" s="205">
        <v>900</v>
      </c>
      <c r="D84" s="206">
        <v>90095</v>
      </c>
      <c r="E84" s="184">
        <f>SUM(E85:E89)</f>
        <v>1000</v>
      </c>
      <c r="F84" s="54">
        <f>SUM(F85:F89)</f>
        <v>0</v>
      </c>
      <c r="G84" s="55">
        <f aca="true" t="shared" si="12" ref="G84:G89">IF(E84&gt;0,F84/E84*100,"-")</f>
        <v>0</v>
      </c>
      <c r="H84" s="197" t="s">
        <v>451</v>
      </c>
    </row>
    <row r="85" spans="1:8" s="19" customFormat="1" ht="12" customHeight="1" outlineLevel="1">
      <c r="A85" s="41" t="s">
        <v>1</v>
      </c>
      <c r="B85" s="42" t="s">
        <v>27</v>
      </c>
      <c r="C85" s="205"/>
      <c r="D85" s="206"/>
      <c r="E85" s="185">
        <v>1000</v>
      </c>
      <c r="F85" s="43">
        <v>0</v>
      </c>
      <c r="G85" s="44">
        <f t="shared" si="12"/>
        <v>0</v>
      </c>
      <c r="H85" s="197"/>
    </row>
    <row r="86" spans="1:8" s="19" customFormat="1" ht="12" customHeight="1" hidden="1" outlineLevel="2">
      <c r="A86" s="41" t="s">
        <v>2</v>
      </c>
      <c r="B86" s="42" t="s">
        <v>28</v>
      </c>
      <c r="C86" s="205"/>
      <c r="D86" s="206"/>
      <c r="E86" s="185">
        <v>0</v>
      </c>
      <c r="F86" s="43">
        <v>0</v>
      </c>
      <c r="G86" s="44" t="str">
        <f t="shared" si="12"/>
        <v>-</v>
      </c>
      <c r="H86" s="197"/>
    </row>
    <row r="87" spans="1:8" s="19" customFormat="1" ht="12" customHeight="1" hidden="1" outlineLevel="2">
      <c r="A87" s="41" t="s">
        <v>3</v>
      </c>
      <c r="B87" s="42" t="s">
        <v>29</v>
      </c>
      <c r="C87" s="205"/>
      <c r="D87" s="206"/>
      <c r="E87" s="185">
        <v>0</v>
      </c>
      <c r="F87" s="43">
        <v>0</v>
      </c>
      <c r="G87" s="44" t="str">
        <f t="shared" si="12"/>
        <v>-</v>
      </c>
      <c r="H87" s="197"/>
    </row>
    <row r="88" spans="1:8" s="19" customFormat="1" ht="12" customHeight="1" hidden="1" outlineLevel="2">
      <c r="A88" s="41" t="s">
        <v>25</v>
      </c>
      <c r="B88" s="42" t="s">
        <v>149</v>
      </c>
      <c r="C88" s="205"/>
      <c r="D88" s="206"/>
      <c r="E88" s="185">
        <v>0</v>
      </c>
      <c r="F88" s="43">
        <v>0</v>
      </c>
      <c r="G88" s="44" t="str">
        <f t="shared" si="12"/>
        <v>-</v>
      </c>
      <c r="H88" s="197"/>
    </row>
    <row r="89" spans="1:9" s="141" customFormat="1" ht="12" customHeight="1" hidden="1" outlineLevel="2">
      <c r="A89" s="41" t="s">
        <v>32</v>
      </c>
      <c r="B89" s="42" t="s">
        <v>31</v>
      </c>
      <c r="C89" s="205"/>
      <c r="D89" s="206"/>
      <c r="E89" s="185">
        <v>0</v>
      </c>
      <c r="F89" s="43">
        <v>0</v>
      </c>
      <c r="G89" s="44" t="str">
        <f t="shared" si="12"/>
        <v>-</v>
      </c>
      <c r="H89" s="197"/>
      <c r="I89" s="167"/>
    </row>
    <row r="90" spans="1:8" s="141" customFormat="1" ht="3" customHeight="1" outlineLevel="1" collapsed="1">
      <c r="A90" s="45"/>
      <c r="B90" s="46"/>
      <c r="C90" s="136"/>
      <c r="D90" s="134"/>
      <c r="E90" s="186"/>
      <c r="F90" s="49"/>
      <c r="G90" s="50"/>
      <c r="H90" s="135"/>
    </row>
    <row r="91" spans="1:8" s="18" customFormat="1" ht="3" customHeight="1" outlineLevel="1">
      <c r="A91" s="142"/>
      <c r="B91" s="143"/>
      <c r="C91" s="142"/>
      <c r="D91" s="142"/>
      <c r="E91" s="183"/>
      <c r="F91" s="144"/>
      <c r="G91" s="145"/>
      <c r="H91" s="143"/>
    </row>
    <row r="92" spans="1:8" s="2" customFormat="1" ht="13.5" customHeight="1" outlineLevel="1">
      <c r="A92" s="52" t="s">
        <v>61</v>
      </c>
      <c r="B92" s="53" t="s">
        <v>275</v>
      </c>
      <c r="C92" s="205">
        <v>900</v>
      </c>
      <c r="D92" s="206">
        <v>90095</v>
      </c>
      <c r="E92" s="184">
        <f>SUM(E93:E97)</f>
        <v>40187</v>
      </c>
      <c r="F92" s="54">
        <f>SUM(F93:F97)</f>
        <v>40186.1</v>
      </c>
      <c r="G92" s="55">
        <f aca="true" t="shared" si="13" ref="G92:G97">IF(E92&gt;0,F92/E92*100,"-")</f>
        <v>99.99776046980367</v>
      </c>
      <c r="H92" s="197" t="s">
        <v>452</v>
      </c>
    </row>
    <row r="93" spans="1:8" s="19" customFormat="1" ht="12" customHeight="1" outlineLevel="1">
      <c r="A93" s="41" t="s">
        <v>1</v>
      </c>
      <c r="B93" s="42" t="s">
        <v>27</v>
      </c>
      <c r="C93" s="205"/>
      <c r="D93" s="206"/>
      <c r="E93" s="185">
        <v>29757</v>
      </c>
      <c r="F93" s="43">
        <v>29756.1</v>
      </c>
      <c r="G93" s="44">
        <f t="shared" si="13"/>
        <v>99.99697550156266</v>
      </c>
      <c r="H93" s="197"/>
    </row>
    <row r="94" spans="1:8" s="19" customFormat="1" ht="12" customHeight="1" hidden="1" outlineLevel="2">
      <c r="A94" s="41" t="s">
        <v>2</v>
      </c>
      <c r="B94" s="42" t="s">
        <v>28</v>
      </c>
      <c r="C94" s="205"/>
      <c r="D94" s="206"/>
      <c r="E94" s="185">
        <v>0</v>
      </c>
      <c r="F94" s="43">
        <v>0</v>
      </c>
      <c r="G94" s="44" t="str">
        <f t="shared" si="13"/>
        <v>-</v>
      </c>
      <c r="H94" s="197"/>
    </row>
    <row r="95" spans="1:8" s="19" customFormat="1" ht="12" customHeight="1" hidden="1" outlineLevel="2">
      <c r="A95" s="41" t="s">
        <v>3</v>
      </c>
      <c r="B95" s="42" t="s">
        <v>29</v>
      </c>
      <c r="C95" s="205"/>
      <c r="D95" s="206"/>
      <c r="E95" s="185">
        <v>0</v>
      </c>
      <c r="F95" s="43">
        <v>0</v>
      </c>
      <c r="G95" s="44" t="str">
        <f t="shared" si="13"/>
        <v>-</v>
      </c>
      <c r="H95" s="197"/>
    </row>
    <row r="96" spans="1:8" s="19" customFormat="1" ht="12" customHeight="1" outlineLevel="1" collapsed="1">
      <c r="A96" s="41" t="s">
        <v>25</v>
      </c>
      <c r="B96" s="42" t="s">
        <v>149</v>
      </c>
      <c r="C96" s="205"/>
      <c r="D96" s="206"/>
      <c r="E96" s="185">
        <v>10430</v>
      </c>
      <c r="F96" s="43">
        <v>10430</v>
      </c>
      <c r="G96" s="44">
        <f t="shared" si="13"/>
        <v>100</v>
      </c>
      <c r="H96" s="197"/>
    </row>
    <row r="97" spans="1:9" s="141" customFormat="1" ht="12" customHeight="1" hidden="1" outlineLevel="2">
      <c r="A97" s="41" t="s">
        <v>32</v>
      </c>
      <c r="B97" s="42" t="s">
        <v>31</v>
      </c>
      <c r="C97" s="205"/>
      <c r="D97" s="206"/>
      <c r="E97" s="185">
        <v>0</v>
      </c>
      <c r="F97" s="43">
        <v>0</v>
      </c>
      <c r="G97" s="44" t="str">
        <f t="shared" si="13"/>
        <v>-</v>
      </c>
      <c r="H97" s="197"/>
      <c r="I97" s="167"/>
    </row>
    <row r="98" spans="1:8" s="141" customFormat="1" ht="3" customHeight="1" outlineLevel="1" collapsed="1">
      <c r="A98" s="45"/>
      <c r="B98" s="46"/>
      <c r="C98" s="136"/>
      <c r="D98" s="134"/>
      <c r="E98" s="186"/>
      <c r="F98" s="49"/>
      <c r="G98" s="50"/>
      <c r="H98" s="135"/>
    </row>
    <row r="99" spans="1:8" s="18" customFormat="1" ht="3" customHeight="1" outlineLevel="1">
      <c r="A99" s="142"/>
      <c r="B99" s="143"/>
      <c r="C99" s="142"/>
      <c r="D99" s="142"/>
      <c r="E99" s="183"/>
      <c r="F99" s="144"/>
      <c r="G99" s="145"/>
      <c r="H99" s="143"/>
    </row>
    <row r="100" spans="1:8" s="2" customFormat="1" ht="13.5" customHeight="1" outlineLevel="1">
      <c r="A100" s="52" t="s">
        <v>62</v>
      </c>
      <c r="B100" s="53" t="s">
        <v>276</v>
      </c>
      <c r="C100" s="205">
        <v>900</v>
      </c>
      <c r="D100" s="206">
        <v>90095</v>
      </c>
      <c r="E100" s="184">
        <f>SUM(E101:E105)</f>
        <v>113146</v>
      </c>
      <c r="F100" s="54">
        <f>SUM(F101:F105)</f>
        <v>76235.8</v>
      </c>
      <c r="G100" s="55">
        <f aca="true" t="shared" si="14" ref="G100:G105">IF(E100&gt;0,F100/E100*100,"-")</f>
        <v>67.3782546444417</v>
      </c>
      <c r="H100" s="197" t="s">
        <v>453</v>
      </c>
    </row>
    <row r="101" spans="1:8" s="19" customFormat="1" ht="12" customHeight="1" outlineLevel="1">
      <c r="A101" s="41" t="s">
        <v>1</v>
      </c>
      <c r="B101" s="42" t="s">
        <v>27</v>
      </c>
      <c r="C101" s="205"/>
      <c r="D101" s="206"/>
      <c r="E101" s="185">
        <v>110046</v>
      </c>
      <c r="F101" s="43">
        <v>73135.8</v>
      </c>
      <c r="G101" s="44">
        <f t="shared" si="14"/>
        <v>66.45929883866746</v>
      </c>
      <c r="H101" s="197"/>
    </row>
    <row r="102" spans="1:8" s="19" customFormat="1" ht="12" customHeight="1" hidden="1" outlineLevel="2">
      <c r="A102" s="41" t="s">
        <v>2</v>
      </c>
      <c r="B102" s="42" t="s">
        <v>28</v>
      </c>
      <c r="C102" s="205"/>
      <c r="D102" s="206"/>
      <c r="E102" s="185">
        <v>0</v>
      </c>
      <c r="F102" s="43">
        <v>0</v>
      </c>
      <c r="G102" s="44" t="str">
        <f t="shared" si="14"/>
        <v>-</v>
      </c>
      <c r="H102" s="197"/>
    </row>
    <row r="103" spans="1:8" s="19" customFormat="1" ht="12" customHeight="1" hidden="1" outlineLevel="2">
      <c r="A103" s="41" t="s">
        <v>3</v>
      </c>
      <c r="B103" s="42" t="s">
        <v>29</v>
      </c>
      <c r="C103" s="205"/>
      <c r="D103" s="206"/>
      <c r="E103" s="185">
        <v>0</v>
      </c>
      <c r="F103" s="43">
        <v>0</v>
      </c>
      <c r="G103" s="44" t="str">
        <f t="shared" si="14"/>
        <v>-</v>
      </c>
      <c r="H103" s="197"/>
    </row>
    <row r="104" spans="1:8" s="19" customFormat="1" ht="12" customHeight="1" outlineLevel="1" collapsed="1">
      <c r="A104" s="41" t="s">
        <v>25</v>
      </c>
      <c r="B104" s="42" t="s">
        <v>149</v>
      </c>
      <c r="C104" s="205"/>
      <c r="D104" s="206"/>
      <c r="E104" s="185">
        <v>3100</v>
      </c>
      <c r="F104" s="43">
        <v>3100</v>
      </c>
      <c r="G104" s="44">
        <f t="shared" si="14"/>
        <v>100</v>
      </c>
      <c r="H104" s="197"/>
    </row>
    <row r="105" spans="1:9" s="141" customFormat="1" ht="12" customHeight="1" hidden="1" outlineLevel="2">
      <c r="A105" s="41" t="s">
        <v>32</v>
      </c>
      <c r="B105" s="42" t="s">
        <v>31</v>
      </c>
      <c r="C105" s="205"/>
      <c r="D105" s="206"/>
      <c r="E105" s="185">
        <v>0</v>
      </c>
      <c r="F105" s="43">
        <v>0</v>
      </c>
      <c r="G105" s="44" t="str">
        <f t="shared" si="14"/>
        <v>-</v>
      </c>
      <c r="H105" s="197"/>
      <c r="I105" s="167"/>
    </row>
    <row r="106" spans="1:8" s="141" customFormat="1" ht="3" customHeight="1" outlineLevel="1" collapsed="1">
      <c r="A106" s="45"/>
      <c r="B106" s="46"/>
      <c r="C106" s="136"/>
      <c r="D106" s="134"/>
      <c r="E106" s="186"/>
      <c r="F106" s="49"/>
      <c r="G106" s="50"/>
      <c r="H106" s="135"/>
    </row>
    <row r="107" spans="1:8" s="18" customFormat="1" ht="3" customHeight="1" outlineLevel="1">
      <c r="A107" s="142"/>
      <c r="B107" s="143"/>
      <c r="C107" s="142"/>
      <c r="D107" s="142"/>
      <c r="E107" s="183"/>
      <c r="F107" s="144"/>
      <c r="G107" s="145"/>
      <c r="H107" s="143"/>
    </row>
    <row r="108" spans="1:8" s="2" customFormat="1" ht="13.5" customHeight="1" outlineLevel="1">
      <c r="A108" s="52" t="s">
        <v>63</v>
      </c>
      <c r="B108" s="53" t="s">
        <v>277</v>
      </c>
      <c r="C108" s="205">
        <v>900</v>
      </c>
      <c r="D108" s="206">
        <v>90095</v>
      </c>
      <c r="E108" s="184">
        <f>SUM(E109:E113)</f>
        <v>177153</v>
      </c>
      <c r="F108" s="54">
        <f>SUM(F109:F113)</f>
        <v>176151.53</v>
      </c>
      <c r="G108" s="55">
        <f aca="true" t="shared" si="15" ref="G108:G113">IF(E108&gt;0,F108/E108*100,"-")</f>
        <v>99.43468640102058</v>
      </c>
      <c r="H108" s="197" t="s">
        <v>454</v>
      </c>
    </row>
    <row r="109" spans="1:8" s="19" customFormat="1" ht="12" customHeight="1" outlineLevel="1">
      <c r="A109" s="41" t="s">
        <v>1</v>
      </c>
      <c r="B109" s="42" t="s">
        <v>27</v>
      </c>
      <c r="C109" s="205"/>
      <c r="D109" s="206"/>
      <c r="E109" s="185">
        <v>121850</v>
      </c>
      <c r="F109" s="43">
        <v>120848.53</v>
      </c>
      <c r="G109" s="44">
        <f t="shared" si="15"/>
        <v>99.17811243331965</v>
      </c>
      <c r="H109" s="197"/>
    </row>
    <row r="110" spans="1:8" s="19" customFormat="1" ht="12" customHeight="1" hidden="1" outlineLevel="2">
      <c r="A110" s="41" t="s">
        <v>2</v>
      </c>
      <c r="B110" s="42" t="s">
        <v>28</v>
      </c>
      <c r="C110" s="205"/>
      <c r="D110" s="206"/>
      <c r="E110" s="185">
        <v>0</v>
      </c>
      <c r="F110" s="43">
        <v>0</v>
      </c>
      <c r="G110" s="44" t="str">
        <f t="shared" si="15"/>
        <v>-</v>
      </c>
      <c r="H110" s="197"/>
    </row>
    <row r="111" spans="1:8" s="19" customFormat="1" ht="12" customHeight="1" hidden="1" outlineLevel="2">
      <c r="A111" s="41" t="s">
        <v>3</v>
      </c>
      <c r="B111" s="42" t="s">
        <v>29</v>
      </c>
      <c r="C111" s="205"/>
      <c r="D111" s="206"/>
      <c r="E111" s="185">
        <v>0</v>
      </c>
      <c r="F111" s="43">
        <v>0</v>
      </c>
      <c r="G111" s="44" t="str">
        <f t="shared" si="15"/>
        <v>-</v>
      </c>
      <c r="H111" s="197"/>
    </row>
    <row r="112" spans="1:8" s="19" customFormat="1" ht="12" customHeight="1" outlineLevel="1" collapsed="1">
      <c r="A112" s="41" t="s">
        <v>25</v>
      </c>
      <c r="B112" s="42" t="s">
        <v>149</v>
      </c>
      <c r="C112" s="205"/>
      <c r="D112" s="206"/>
      <c r="E112" s="185">
        <v>55303</v>
      </c>
      <c r="F112" s="43">
        <v>55303</v>
      </c>
      <c r="G112" s="44">
        <f t="shared" si="15"/>
        <v>100</v>
      </c>
      <c r="H112" s="197"/>
    </row>
    <row r="113" spans="1:9" s="141" customFormat="1" ht="12" customHeight="1" hidden="1" outlineLevel="2">
      <c r="A113" s="41" t="s">
        <v>32</v>
      </c>
      <c r="B113" s="42" t="s">
        <v>31</v>
      </c>
      <c r="C113" s="205"/>
      <c r="D113" s="206"/>
      <c r="E113" s="185">
        <v>0</v>
      </c>
      <c r="F113" s="43">
        <v>0</v>
      </c>
      <c r="G113" s="44" t="str">
        <f t="shared" si="15"/>
        <v>-</v>
      </c>
      <c r="H113" s="197"/>
      <c r="I113" s="167"/>
    </row>
    <row r="114" spans="1:8" s="141" customFormat="1" ht="3" customHeight="1" outlineLevel="1" collapsed="1">
      <c r="A114" s="45"/>
      <c r="B114" s="46"/>
      <c r="C114" s="136"/>
      <c r="D114" s="134"/>
      <c r="E114" s="186"/>
      <c r="F114" s="49"/>
      <c r="G114" s="50"/>
      <c r="H114" s="135"/>
    </row>
    <row r="115" spans="1:8" s="18" customFormat="1" ht="3" customHeight="1" outlineLevel="1">
      <c r="A115" s="142"/>
      <c r="B115" s="143"/>
      <c r="C115" s="142"/>
      <c r="D115" s="142"/>
      <c r="E115" s="183"/>
      <c r="F115" s="144"/>
      <c r="G115" s="145"/>
      <c r="H115" s="143"/>
    </row>
    <row r="116" spans="1:8" s="2" customFormat="1" ht="13.5" customHeight="1" outlineLevel="1">
      <c r="A116" s="52" t="s">
        <v>64</v>
      </c>
      <c r="B116" s="53" t="s">
        <v>278</v>
      </c>
      <c r="C116" s="205">
        <v>900</v>
      </c>
      <c r="D116" s="206">
        <v>90095</v>
      </c>
      <c r="E116" s="184">
        <f>SUM(E117:E121)</f>
        <v>37305</v>
      </c>
      <c r="F116" s="54">
        <f>SUM(F117:F121)</f>
        <v>30283.41</v>
      </c>
      <c r="G116" s="55">
        <f aca="true" t="shared" si="16" ref="G116:G121">IF(E116&gt;0,F116/E116*100,"-")</f>
        <v>81.17788500201046</v>
      </c>
      <c r="H116" s="197" t="s">
        <v>678</v>
      </c>
    </row>
    <row r="117" spans="1:8" s="19" customFormat="1" ht="12" customHeight="1" outlineLevel="1">
      <c r="A117" s="41" t="s">
        <v>1</v>
      </c>
      <c r="B117" s="42" t="s">
        <v>27</v>
      </c>
      <c r="C117" s="205"/>
      <c r="D117" s="206"/>
      <c r="E117" s="185">
        <v>32361</v>
      </c>
      <c r="F117" s="43">
        <v>25339.41</v>
      </c>
      <c r="G117" s="44">
        <f t="shared" si="16"/>
        <v>78.30230833410586</v>
      </c>
      <c r="H117" s="197"/>
    </row>
    <row r="118" spans="1:8" s="19" customFormat="1" ht="12" customHeight="1" hidden="1" outlineLevel="2">
      <c r="A118" s="41" t="s">
        <v>2</v>
      </c>
      <c r="B118" s="42" t="s">
        <v>28</v>
      </c>
      <c r="C118" s="205"/>
      <c r="D118" s="206"/>
      <c r="E118" s="185">
        <v>0</v>
      </c>
      <c r="F118" s="43">
        <v>0</v>
      </c>
      <c r="G118" s="44" t="str">
        <f t="shared" si="16"/>
        <v>-</v>
      </c>
      <c r="H118" s="197"/>
    </row>
    <row r="119" spans="1:8" s="19" customFormat="1" ht="12" customHeight="1" hidden="1" outlineLevel="2">
      <c r="A119" s="41" t="s">
        <v>3</v>
      </c>
      <c r="B119" s="42" t="s">
        <v>29</v>
      </c>
      <c r="C119" s="205"/>
      <c r="D119" s="206"/>
      <c r="E119" s="185">
        <v>0</v>
      </c>
      <c r="F119" s="43">
        <v>0</v>
      </c>
      <c r="G119" s="44" t="str">
        <f t="shared" si="16"/>
        <v>-</v>
      </c>
      <c r="H119" s="197"/>
    </row>
    <row r="120" spans="1:8" s="19" customFormat="1" ht="12" customHeight="1" outlineLevel="1" collapsed="1">
      <c r="A120" s="41" t="s">
        <v>25</v>
      </c>
      <c r="B120" s="42" t="s">
        <v>149</v>
      </c>
      <c r="C120" s="205"/>
      <c r="D120" s="206"/>
      <c r="E120" s="185">
        <v>4944</v>
      </c>
      <c r="F120" s="43">
        <v>4944</v>
      </c>
      <c r="G120" s="44">
        <f t="shared" si="16"/>
        <v>100</v>
      </c>
      <c r="H120" s="197"/>
    </row>
    <row r="121" spans="1:9" s="141" customFormat="1" ht="12" customHeight="1" hidden="1" outlineLevel="2">
      <c r="A121" s="41" t="s">
        <v>32</v>
      </c>
      <c r="B121" s="42" t="s">
        <v>31</v>
      </c>
      <c r="C121" s="205"/>
      <c r="D121" s="206"/>
      <c r="E121" s="185">
        <v>0</v>
      </c>
      <c r="F121" s="43">
        <v>0</v>
      </c>
      <c r="G121" s="44" t="str">
        <f t="shared" si="16"/>
        <v>-</v>
      </c>
      <c r="H121" s="197"/>
      <c r="I121" s="167"/>
    </row>
    <row r="122" spans="1:8" s="141" customFormat="1" ht="3" customHeight="1" outlineLevel="1" collapsed="1">
      <c r="A122" s="45"/>
      <c r="B122" s="46"/>
      <c r="C122" s="136"/>
      <c r="D122" s="134"/>
      <c r="E122" s="186"/>
      <c r="F122" s="49"/>
      <c r="G122" s="50"/>
      <c r="H122" s="135"/>
    </row>
    <row r="123" spans="1:8" s="18" customFormat="1" ht="3" customHeight="1" outlineLevel="1">
      <c r="A123" s="142"/>
      <c r="B123" s="143"/>
      <c r="C123" s="142"/>
      <c r="D123" s="142"/>
      <c r="E123" s="183"/>
      <c r="F123" s="144"/>
      <c r="G123" s="145"/>
      <c r="H123" s="143"/>
    </row>
    <row r="124" spans="1:8" s="2" customFormat="1" ht="13.5" customHeight="1" outlineLevel="1">
      <c r="A124" s="52" t="s">
        <v>65</v>
      </c>
      <c r="B124" s="53" t="s">
        <v>279</v>
      </c>
      <c r="C124" s="205">
        <v>900</v>
      </c>
      <c r="D124" s="206">
        <v>90095</v>
      </c>
      <c r="E124" s="184">
        <f>SUM(E125:E129)</f>
        <v>181093</v>
      </c>
      <c r="F124" s="54">
        <f>SUM(F125:F129)</f>
        <v>73282.04000000001</v>
      </c>
      <c r="G124" s="55">
        <f aca="true" t="shared" si="17" ref="G124:G129">IF(E124&gt;0,F124/E124*100,"-")</f>
        <v>40.466522725892226</v>
      </c>
      <c r="H124" s="197" t="s">
        <v>679</v>
      </c>
    </row>
    <row r="125" spans="1:8" s="19" customFormat="1" ht="12" customHeight="1" outlineLevel="1">
      <c r="A125" s="41" t="s">
        <v>1</v>
      </c>
      <c r="B125" s="42" t="s">
        <v>27</v>
      </c>
      <c r="C125" s="205"/>
      <c r="D125" s="206"/>
      <c r="E125" s="185">
        <v>165240</v>
      </c>
      <c r="F125" s="43">
        <v>57429.04</v>
      </c>
      <c r="G125" s="44">
        <f t="shared" si="17"/>
        <v>34.754926167998065</v>
      </c>
      <c r="H125" s="197"/>
    </row>
    <row r="126" spans="1:8" s="19" customFormat="1" ht="12" customHeight="1" hidden="1" outlineLevel="2">
      <c r="A126" s="41" t="s">
        <v>2</v>
      </c>
      <c r="B126" s="42" t="s">
        <v>28</v>
      </c>
      <c r="C126" s="205"/>
      <c r="D126" s="206"/>
      <c r="E126" s="185">
        <v>0</v>
      </c>
      <c r="F126" s="43">
        <v>0</v>
      </c>
      <c r="G126" s="44" t="str">
        <f t="shared" si="17"/>
        <v>-</v>
      </c>
      <c r="H126" s="197"/>
    </row>
    <row r="127" spans="1:8" s="19" customFormat="1" ht="12" customHeight="1" hidden="1" outlineLevel="2">
      <c r="A127" s="41" t="s">
        <v>3</v>
      </c>
      <c r="B127" s="42" t="s">
        <v>29</v>
      </c>
      <c r="C127" s="205"/>
      <c r="D127" s="206"/>
      <c r="E127" s="185">
        <v>0</v>
      </c>
      <c r="F127" s="43">
        <v>0</v>
      </c>
      <c r="G127" s="44" t="str">
        <f t="shared" si="17"/>
        <v>-</v>
      </c>
      <c r="H127" s="197"/>
    </row>
    <row r="128" spans="1:8" s="19" customFormat="1" ht="12" customHeight="1" outlineLevel="1" collapsed="1">
      <c r="A128" s="41" t="s">
        <v>25</v>
      </c>
      <c r="B128" s="42" t="s">
        <v>149</v>
      </c>
      <c r="C128" s="205"/>
      <c r="D128" s="206"/>
      <c r="E128" s="185">
        <v>15853</v>
      </c>
      <c r="F128" s="43">
        <v>15853</v>
      </c>
      <c r="G128" s="44">
        <f t="shared" si="17"/>
        <v>100</v>
      </c>
      <c r="H128" s="197"/>
    </row>
    <row r="129" spans="1:9" s="141" customFormat="1" ht="12" customHeight="1" hidden="1" outlineLevel="2">
      <c r="A129" s="41" t="s">
        <v>32</v>
      </c>
      <c r="B129" s="42" t="s">
        <v>31</v>
      </c>
      <c r="C129" s="205"/>
      <c r="D129" s="206"/>
      <c r="E129" s="185">
        <v>0</v>
      </c>
      <c r="F129" s="43">
        <v>0</v>
      </c>
      <c r="G129" s="44" t="str">
        <f t="shared" si="17"/>
        <v>-</v>
      </c>
      <c r="H129" s="197"/>
      <c r="I129" s="167"/>
    </row>
    <row r="130" spans="1:8" s="141" customFormat="1" ht="3" customHeight="1" outlineLevel="1" collapsed="1">
      <c r="A130" s="45"/>
      <c r="B130" s="46"/>
      <c r="C130" s="136"/>
      <c r="D130" s="134"/>
      <c r="E130" s="186"/>
      <c r="F130" s="49"/>
      <c r="G130" s="50"/>
      <c r="H130" s="135"/>
    </row>
    <row r="131" spans="1:8" s="18" customFormat="1" ht="3" customHeight="1" outlineLevel="1">
      <c r="A131" s="142"/>
      <c r="B131" s="143"/>
      <c r="C131" s="142"/>
      <c r="D131" s="142"/>
      <c r="E131" s="183"/>
      <c r="F131" s="144"/>
      <c r="G131" s="145"/>
      <c r="H131" s="143"/>
    </row>
    <row r="132" spans="1:8" s="2" customFormat="1" ht="13.5" customHeight="1" outlineLevel="1">
      <c r="A132" s="52" t="s">
        <v>66</v>
      </c>
      <c r="B132" s="53" t="s">
        <v>280</v>
      </c>
      <c r="C132" s="205">
        <v>900</v>
      </c>
      <c r="D132" s="206">
        <v>90095</v>
      </c>
      <c r="E132" s="184">
        <f>SUM(E133:E137)</f>
        <v>48927</v>
      </c>
      <c r="F132" s="54">
        <f>SUM(F133:F137)</f>
        <v>34426.92</v>
      </c>
      <c r="G132" s="55">
        <f aca="true" t="shared" si="18" ref="G132:G137">IF(E132&gt;0,F132/E132*100,"-")</f>
        <v>70.3638481819854</v>
      </c>
      <c r="H132" s="197" t="s">
        <v>680</v>
      </c>
    </row>
    <row r="133" spans="1:8" s="19" customFormat="1" ht="12" customHeight="1" outlineLevel="1">
      <c r="A133" s="41" t="s">
        <v>1</v>
      </c>
      <c r="B133" s="42" t="s">
        <v>27</v>
      </c>
      <c r="C133" s="205"/>
      <c r="D133" s="206"/>
      <c r="E133" s="185">
        <v>38427</v>
      </c>
      <c r="F133" s="43">
        <v>23926.92</v>
      </c>
      <c r="G133" s="44">
        <f t="shared" si="18"/>
        <v>62.26590678429229</v>
      </c>
      <c r="H133" s="197"/>
    </row>
    <row r="134" spans="1:8" s="19" customFormat="1" ht="12" customHeight="1" hidden="1" outlineLevel="2">
      <c r="A134" s="41" t="s">
        <v>2</v>
      </c>
      <c r="B134" s="42" t="s">
        <v>28</v>
      </c>
      <c r="C134" s="205"/>
      <c r="D134" s="206"/>
      <c r="E134" s="185">
        <v>0</v>
      </c>
      <c r="F134" s="43">
        <v>0</v>
      </c>
      <c r="G134" s="44" t="str">
        <f t="shared" si="18"/>
        <v>-</v>
      </c>
      <c r="H134" s="197"/>
    </row>
    <row r="135" spans="1:8" s="19" customFormat="1" ht="12" customHeight="1" hidden="1" outlineLevel="2">
      <c r="A135" s="41" t="s">
        <v>3</v>
      </c>
      <c r="B135" s="42" t="s">
        <v>29</v>
      </c>
      <c r="C135" s="205"/>
      <c r="D135" s="206"/>
      <c r="E135" s="185">
        <v>0</v>
      </c>
      <c r="F135" s="43">
        <v>0</v>
      </c>
      <c r="G135" s="44" t="str">
        <f t="shared" si="18"/>
        <v>-</v>
      </c>
      <c r="H135" s="197"/>
    </row>
    <row r="136" spans="1:8" s="19" customFormat="1" ht="12" customHeight="1" outlineLevel="1" collapsed="1">
      <c r="A136" s="41" t="s">
        <v>25</v>
      </c>
      <c r="B136" s="42" t="s">
        <v>149</v>
      </c>
      <c r="C136" s="205"/>
      <c r="D136" s="206"/>
      <c r="E136" s="185">
        <v>10500</v>
      </c>
      <c r="F136" s="43">
        <v>10500</v>
      </c>
      <c r="G136" s="44">
        <f t="shared" si="18"/>
        <v>100</v>
      </c>
      <c r="H136" s="197"/>
    </row>
    <row r="137" spans="1:9" s="141" customFormat="1" ht="12" customHeight="1" hidden="1" outlineLevel="2">
      <c r="A137" s="41" t="s">
        <v>32</v>
      </c>
      <c r="B137" s="42" t="s">
        <v>31</v>
      </c>
      <c r="C137" s="205"/>
      <c r="D137" s="206"/>
      <c r="E137" s="185">
        <v>0</v>
      </c>
      <c r="F137" s="43">
        <v>0</v>
      </c>
      <c r="G137" s="44" t="str">
        <f t="shared" si="18"/>
        <v>-</v>
      </c>
      <c r="H137" s="197"/>
      <c r="I137" s="167"/>
    </row>
    <row r="138" spans="1:8" s="141" customFormat="1" ht="13.5" customHeight="1" outlineLevel="1" collapsed="1">
      <c r="A138" s="45"/>
      <c r="B138" s="46"/>
      <c r="C138" s="136"/>
      <c r="D138" s="134"/>
      <c r="E138" s="186"/>
      <c r="F138" s="49"/>
      <c r="G138" s="50"/>
      <c r="H138" s="198"/>
    </row>
    <row r="139" spans="1:8" s="18" customFormat="1" ht="3" customHeight="1" outlineLevel="1">
      <c r="A139" s="142"/>
      <c r="B139" s="143"/>
      <c r="C139" s="142"/>
      <c r="D139" s="142"/>
      <c r="E139" s="183"/>
      <c r="F139" s="144"/>
      <c r="G139" s="145"/>
      <c r="H139" s="143"/>
    </row>
    <row r="140" spans="1:8" s="2" customFormat="1" ht="13.5" customHeight="1" outlineLevel="1">
      <c r="A140" s="52" t="s">
        <v>67</v>
      </c>
      <c r="B140" s="53" t="s">
        <v>281</v>
      </c>
      <c r="C140" s="205">
        <v>900</v>
      </c>
      <c r="D140" s="206">
        <v>90095</v>
      </c>
      <c r="E140" s="184">
        <f>SUM(E141:E145)</f>
        <v>71260</v>
      </c>
      <c r="F140" s="54">
        <f>SUM(F141:F145)</f>
        <v>55295.42</v>
      </c>
      <c r="G140" s="55">
        <f aca="true" t="shared" si="19" ref="G140:G145">IF(E140&gt;0,F140/E140*100,"-")</f>
        <v>77.59671625035082</v>
      </c>
      <c r="H140" s="197" t="s">
        <v>681</v>
      </c>
    </row>
    <row r="141" spans="1:8" s="19" customFormat="1" ht="12" customHeight="1" outlineLevel="1">
      <c r="A141" s="41" t="s">
        <v>1</v>
      </c>
      <c r="B141" s="42" t="s">
        <v>27</v>
      </c>
      <c r="C141" s="205"/>
      <c r="D141" s="206"/>
      <c r="E141" s="185">
        <v>68862</v>
      </c>
      <c r="F141" s="43">
        <v>52897.42</v>
      </c>
      <c r="G141" s="44">
        <f t="shared" si="19"/>
        <v>76.81656065754697</v>
      </c>
      <c r="H141" s="197"/>
    </row>
    <row r="142" spans="1:8" s="19" customFormat="1" ht="12" customHeight="1" hidden="1" outlineLevel="2">
      <c r="A142" s="41" t="s">
        <v>2</v>
      </c>
      <c r="B142" s="42" t="s">
        <v>28</v>
      </c>
      <c r="C142" s="205"/>
      <c r="D142" s="206"/>
      <c r="E142" s="185">
        <v>0</v>
      </c>
      <c r="F142" s="43">
        <v>0</v>
      </c>
      <c r="G142" s="44" t="str">
        <f t="shared" si="19"/>
        <v>-</v>
      </c>
      <c r="H142" s="197"/>
    </row>
    <row r="143" spans="1:8" s="19" customFormat="1" ht="12" customHeight="1" hidden="1" outlineLevel="2">
      <c r="A143" s="41" t="s">
        <v>3</v>
      </c>
      <c r="B143" s="42" t="s">
        <v>29</v>
      </c>
      <c r="C143" s="205"/>
      <c r="D143" s="206"/>
      <c r="E143" s="185">
        <v>0</v>
      </c>
      <c r="F143" s="43">
        <v>0</v>
      </c>
      <c r="G143" s="44" t="str">
        <f t="shared" si="19"/>
        <v>-</v>
      </c>
      <c r="H143" s="197"/>
    </row>
    <row r="144" spans="1:8" s="19" customFormat="1" ht="12" customHeight="1" outlineLevel="1" collapsed="1">
      <c r="A144" s="41" t="s">
        <v>25</v>
      </c>
      <c r="B144" s="42" t="s">
        <v>149</v>
      </c>
      <c r="C144" s="205"/>
      <c r="D144" s="206"/>
      <c r="E144" s="185">
        <v>2398</v>
      </c>
      <c r="F144" s="43">
        <v>2398</v>
      </c>
      <c r="G144" s="44">
        <f t="shared" si="19"/>
        <v>100</v>
      </c>
      <c r="H144" s="197"/>
    </row>
    <row r="145" spans="1:9" s="141" customFormat="1" ht="12" customHeight="1" hidden="1" outlineLevel="2">
      <c r="A145" s="41" t="s">
        <v>32</v>
      </c>
      <c r="B145" s="42" t="s">
        <v>31</v>
      </c>
      <c r="C145" s="205"/>
      <c r="D145" s="206"/>
      <c r="E145" s="185">
        <v>0</v>
      </c>
      <c r="F145" s="43">
        <v>0</v>
      </c>
      <c r="G145" s="44" t="str">
        <f t="shared" si="19"/>
        <v>-</v>
      </c>
      <c r="H145" s="197"/>
      <c r="I145" s="167"/>
    </row>
    <row r="146" spans="1:8" s="141" customFormat="1" ht="3" customHeight="1" outlineLevel="1" collapsed="1">
      <c r="A146" s="45"/>
      <c r="B146" s="46"/>
      <c r="C146" s="136"/>
      <c r="D146" s="134"/>
      <c r="E146" s="186"/>
      <c r="F146" s="49"/>
      <c r="G146" s="50"/>
      <c r="H146" s="135"/>
    </row>
    <row r="147" spans="1:8" s="18" customFormat="1" ht="3" customHeight="1" outlineLevel="1">
      <c r="A147" s="142"/>
      <c r="B147" s="143"/>
      <c r="C147" s="142"/>
      <c r="D147" s="142"/>
      <c r="E147" s="183"/>
      <c r="F147" s="144"/>
      <c r="G147" s="145"/>
      <c r="H147" s="143"/>
    </row>
    <row r="148" spans="1:8" s="2" customFormat="1" ht="13.5" customHeight="1" outlineLevel="1">
      <c r="A148" s="52" t="s">
        <v>68</v>
      </c>
      <c r="B148" s="53" t="s">
        <v>282</v>
      </c>
      <c r="C148" s="205">
        <v>900</v>
      </c>
      <c r="D148" s="206">
        <v>90095</v>
      </c>
      <c r="E148" s="184">
        <f>SUM(E149:E153)</f>
        <v>28050</v>
      </c>
      <c r="F148" s="54">
        <f>SUM(F149:F153)</f>
        <v>16350.76</v>
      </c>
      <c r="G148" s="55">
        <f aca="true" t="shared" si="20" ref="G148:G153">IF(E148&gt;0,F148/E148*100,"-")</f>
        <v>58.29147950089126</v>
      </c>
      <c r="H148" s="197" t="s">
        <v>682</v>
      </c>
    </row>
    <row r="149" spans="1:8" s="19" customFormat="1" ht="12" customHeight="1" outlineLevel="1">
      <c r="A149" s="41" t="s">
        <v>1</v>
      </c>
      <c r="B149" s="42" t="s">
        <v>27</v>
      </c>
      <c r="C149" s="205"/>
      <c r="D149" s="206"/>
      <c r="E149" s="185">
        <v>25651</v>
      </c>
      <c r="F149" s="43">
        <v>13951.76</v>
      </c>
      <c r="G149" s="44">
        <f t="shared" si="20"/>
        <v>54.390706015360024</v>
      </c>
      <c r="H149" s="197"/>
    </row>
    <row r="150" spans="1:8" s="19" customFormat="1" ht="12" customHeight="1" hidden="1" outlineLevel="2">
      <c r="A150" s="41" t="s">
        <v>2</v>
      </c>
      <c r="B150" s="42" t="s">
        <v>28</v>
      </c>
      <c r="C150" s="205"/>
      <c r="D150" s="206"/>
      <c r="E150" s="185">
        <v>0</v>
      </c>
      <c r="F150" s="43">
        <v>0</v>
      </c>
      <c r="G150" s="44" t="str">
        <f t="shared" si="20"/>
        <v>-</v>
      </c>
      <c r="H150" s="197"/>
    </row>
    <row r="151" spans="1:8" s="19" customFormat="1" ht="12" customHeight="1" hidden="1" outlineLevel="2">
      <c r="A151" s="41" t="s">
        <v>3</v>
      </c>
      <c r="B151" s="42" t="s">
        <v>29</v>
      </c>
      <c r="C151" s="205"/>
      <c r="D151" s="206"/>
      <c r="E151" s="185">
        <v>0</v>
      </c>
      <c r="F151" s="43">
        <v>0</v>
      </c>
      <c r="G151" s="44" t="str">
        <f t="shared" si="20"/>
        <v>-</v>
      </c>
      <c r="H151" s="197"/>
    </row>
    <row r="152" spans="1:8" s="19" customFormat="1" ht="12" customHeight="1" outlineLevel="1" collapsed="1">
      <c r="A152" s="41" t="s">
        <v>25</v>
      </c>
      <c r="B152" s="42" t="s">
        <v>149</v>
      </c>
      <c r="C152" s="205"/>
      <c r="D152" s="206"/>
      <c r="E152" s="185">
        <v>2399</v>
      </c>
      <c r="F152" s="43">
        <v>2399</v>
      </c>
      <c r="G152" s="44">
        <f t="shared" si="20"/>
        <v>100</v>
      </c>
      <c r="H152" s="197"/>
    </row>
    <row r="153" spans="1:9" s="141" customFormat="1" ht="12" customHeight="1" hidden="1" outlineLevel="2">
      <c r="A153" s="41" t="s">
        <v>32</v>
      </c>
      <c r="B153" s="42" t="s">
        <v>31</v>
      </c>
      <c r="C153" s="205"/>
      <c r="D153" s="206"/>
      <c r="E153" s="185">
        <v>0</v>
      </c>
      <c r="F153" s="43">
        <v>0</v>
      </c>
      <c r="G153" s="44" t="str">
        <f t="shared" si="20"/>
        <v>-</v>
      </c>
      <c r="H153" s="197"/>
      <c r="I153" s="167"/>
    </row>
    <row r="154" spans="1:8" s="141" customFormat="1" ht="3" customHeight="1" outlineLevel="1" collapsed="1">
      <c r="A154" s="45"/>
      <c r="B154" s="46"/>
      <c r="C154" s="136"/>
      <c r="D154" s="134"/>
      <c r="E154" s="186"/>
      <c r="F154" s="49"/>
      <c r="G154" s="50"/>
      <c r="H154" s="135"/>
    </row>
    <row r="155" spans="1:8" s="18" customFormat="1" ht="15.75" customHeight="1" outlineLevel="1">
      <c r="A155" s="14" t="s">
        <v>136</v>
      </c>
      <c r="B155" s="15" t="s">
        <v>267</v>
      </c>
      <c r="C155" s="14"/>
      <c r="D155" s="14"/>
      <c r="E155" s="182">
        <f>E157</f>
        <v>150000</v>
      </c>
      <c r="F155" s="16">
        <f>F157</f>
        <v>0</v>
      </c>
      <c r="G155" s="17">
        <f>IF(E155&gt;0,F155/E155*100,"-")</f>
        <v>0</v>
      </c>
      <c r="H155" s="15"/>
    </row>
    <row r="156" spans="1:8" s="18" customFormat="1" ht="3" customHeight="1" outlineLevel="1">
      <c r="A156" s="142"/>
      <c r="B156" s="143"/>
      <c r="C156" s="142"/>
      <c r="D156" s="142"/>
      <c r="E156" s="183"/>
      <c r="F156" s="144"/>
      <c r="G156" s="145"/>
      <c r="H156" s="143"/>
    </row>
    <row r="157" spans="1:8" s="2" customFormat="1" ht="13.5" customHeight="1" outlineLevel="1">
      <c r="A157" s="52" t="s">
        <v>72</v>
      </c>
      <c r="B157" s="53" t="s">
        <v>267</v>
      </c>
      <c r="C157" s="205">
        <v>700</v>
      </c>
      <c r="D157" s="206">
        <v>70095</v>
      </c>
      <c r="E157" s="184">
        <f>SUM(E158:E162)</f>
        <v>150000</v>
      </c>
      <c r="F157" s="54">
        <f>SUM(F158:F162)</f>
        <v>0</v>
      </c>
      <c r="G157" s="55">
        <f aca="true" t="shared" si="21" ref="G157:G162">IF(E157&gt;0,F157/E157*100,"-")</f>
        <v>0</v>
      </c>
      <c r="H157" s="197" t="s">
        <v>455</v>
      </c>
    </row>
    <row r="158" spans="1:8" s="19" customFormat="1" ht="12" customHeight="1" outlineLevel="1">
      <c r="A158" s="41" t="s">
        <v>1</v>
      </c>
      <c r="B158" s="42" t="s">
        <v>27</v>
      </c>
      <c r="C158" s="205"/>
      <c r="D158" s="206"/>
      <c r="E158" s="185">
        <v>150000</v>
      </c>
      <c r="F158" s="43">
        <v>0</v>
      </c>
      <c r="G158" s="44">
        <f t="shared" si="21"/>
        <v>0</v>
      </c>
      <c r="H158" s="197"/>
    </row>
    <row r="159" spans="1:8" s="19" customFormat="1" ht="12" customHeight="1" hidden="1" outlineLevel="2">
      <c r="A159" s="41" t="s">
        <v>2</v>
      </c>
      <c r="B159" s="42" t="s">
        <v>28</v>
      </c>
      <c r="C159" s="205"/>
      <c r="D159" s="206"/>
      <c r="E159" s="185">
        <v>0</v>
      </c>
      <c r="F159" s="43">
        <v>0</v>
      </c>
      <c r="G159" s="44" t="str">
        <f t="shared" si="21"/>
        <v>-</v>
      </c>
      <c r="H159" s="197"/>
    </row>
    <row r="160" spans="1:8" s="19" customFormat="1" ht="12" customHeight="1" hidden="1" outlineLevel="2">
      <c r="A160" s="41" t="s">
        <v>3</v>
      </c>
      <c r="B160" s="42" t="s">
        <v>29</v>
      </c>
      <c r="C160" s="205"/>
      <c r="D160" s="206"/>
      <c r="E160" s="185">
        <v>0</v>
      </c>
      <c r="F160" s="43">
        <v>0</v>
      </c>
      <c r="G160" s="44" t="str">
        <f t="shared" si="21"/>
        <v>-</v>
      </c>
      <c r="H160" s="197"/>
    </row>
    <row r="161" spans="1:8" s="19" customFormat="1" ht="12" customHeight="1" hidden="1" outlineLevel="2">
      <c r="A161" s="41" t="s">
        <v>25</v>
      </c>
      <c r="B161" s="42" t="s">
        <v>149</v>
      </c>
      <c r="C161" s="205"/>
      <c r="D161" s="206"/>
      <c r="E161" s="185">
        <v>0</v>
      </c>
      <c r="F161" s="43">
        <v>0</v>
      </c>
      <c r="G161" s="44" t="str">
        <f t="shared" si="21"/>
        <v>-</v>
      </c>
      <c r="H161" s="197"/>
    </row>
    <row r="162" spans="1:9" s="141" customFormat="1" ht="12" customHeight="1" hidden="1" outlineLevel="2">
      <c r="A162" s="41" t="s">
        <v>32</v>
      </c>
      <c r="B162" s="42" t="s">
        <v>31</v>
      </c>
      <c r="C162" s="205"/>
      <c r="D162" s="206"/>
      <c r="E162" s="185">
        <v>0</v>
      </c>
      <c r="F162" s="43">
        <v>0</v>
      </c>
      <c r="G162" s="44" t="str">
        <f t="shared" si="21"/>
        <v>-</v>
      </c>
      <c r="H162" s="197"/>
      <c r="I162" s="167"/>
    </row>
    <row r="163" spans="1:8" s="141" customFormat="1" ht="3" customHeight="1" outlineLevel="1" collapsed="1">
      <c r="A163" s="45"/>
      <c r="B163" s="46"/>
      <c r="C163" s="136"/>
      <c r="D163" s="134"/>
      <c r="E163" s="186"/>
      <c r="F163" s="49"/>
      <c r="G163" s="50"/>
      <c r="H163" s="135"/>
    </row>
    <row r="164" spans="1:8" s="18" customFormat="1" ht="15.75" customHeight="1" outlineLevel="1">
      <c r="A164" s="14" t="s">
        <v>116</v>
      </c>
      <c r="B164" s="15" t="s">
        <v>50</v>
      </c>
      <c r="C164" s="14"/>
      <c r="D164" s="14"/>
      <c r="E164" s="182">
        <f>E166+E174+E182+E190+E198+E206+E214+E222+E230+E238+E246+E254+E262+E270+E278+E286+E294+E302+E310+E318+E326+E334+E342+E350</f>
        <v>4782283</v>
      </c>
      <c r="F164" s="16">
        <f>F166+F174+F182+F190+F198+F206+F214+F222+F230+F238+F246+F254+F262+F270+F278+F286+F294+F302+F310+F318+F326+F334+F342+F350</f>
        <v>3061868.17</v>
      </c>
      <c r="G164" s="17">
        <f>IF(E164&gt;0,F164/E164*100,"-")</f>
        <v>64.02524003702834</v>
      </c>
      <c r="H164" s="15"/>
    </row>
    <row r="165" spans="1:8" s="18" customFormat="1" ht="3" customHeight="1" outlineLevel="1">
      <c r="A165" s="142"/>
      <c r="B165" s="143"/>
      <c r="C165" s="142"/>
      <c r="D165" s="142"/>
      <c r="E165" s="183"/>
      <c r="F165" s="144"/>
      <c r="G165" s="145"/>
      <c r="H165" s="143"/>
    </row>
    <row r="166" spans="1:8" s="2" customFormat="1" ht="13.5" customHeight="1" outlineLevel="1">
      <c r="A166" s="52" t="s">
        <v>90</v>
      </c>
      <c r="B166" s="53" t="s">
        <v>283</v>
      </c>
      <c r="C166" s="205">
        <v>700</v>
      </c>
      <c r="D166" s="206">
        <v>70095</v>
      </c>
      <c r="E166" s="184">
        <f>SUM(E167:E171)</f>
        <v>145000</v>
      </c>
      <c r="F166" s="54">
        <f>SUM(F167:F171)</f>
        <v>0</v>
      </c>
      <c r="G166" s="55">
        <f aca="true" t="shared" si="22" ref="G166:G171">IF(E166&gt;0,F166/E166*100,"-")</f>
        <v>0</v>
      </c>
      <c r="H166" s="197" t="s">
        <v>455</v>
      </c>
    </row>
    <row r="167" spans="1:8" s="19" customFormat="1" ht="12" customHeight="1" outlineLevel="1">
      <c r="A167" s="41" t="s">
        <v>1</v>
      </c>
      <c r="B167" s="42" t="s">
        <v>27</v>
      </c>
      <c r="C167" s="205"/>
      <c r="D167" s="206"/>
      <c r="E167" s="185">
        <v>145000</v>
      </c>
      <c r="F167" s="43">
        <v>0</v>
      </c>
      <c r="G167" s="44">
        <f t="shared" si="22"/>
        <v>0</v>
      </c>
      <c r="H167" s="197"/>
    </row>
    <row r="168" spans="1:8" s="19" customFormat="1" ht="12" customHeight="1" hidden="1" outlineLevel="2">
      <c r="A168" s="41" t="s">
        <v>2</v>
      </c>
      <c r="B168" s="42" t="s">
        <v>28</v>
      </c>
      <c r="C168" s="205"/>
      <c r="D168" s="206"/>
      <c r="E168" s="185">
        <v>0</v>
      </c>
      <c r="F168" s="43">
        <v>0</v>
      </c>
      <c r="G168" s="44" t="str">
        <f t="shared" si="22"/>
        <v>-</v>
      </c>
      <c r="H168" s="197"/>
    </row>
    <row r="169" spans="1:8" s="19" customFormat="1" ht="12" customHeight="1" hidden="1" outlineLevel="2">
      <c r="A169" s="41" t="s">
        <v>3</v>
      </c>
      <c r="B169" s="42" t="s">
        <v>29</v>
      </c>
      <c r="C169" s="205"/>
      <c r="D169" s="206"/>
      <c r="E169" s="185">
        <v>0</v>
      </c>
      <c r="F169" s="43">
        <v>0</v>
      </c>
      <c r="G169" s="44" t="str">
        <f t="shared" si="22"/>
        <v>-</v>
      </c>
      <c r="H169" s="197"/>
    </row>
    <row r="170" spans="1:8" s="19" customFormat="1" ht="12" customHeight="1" hidden="1" outlineLevel="2">
      <c r="A170" s="41" t="s">
        <v>25</v>
      </c>
      <c r="B170" s="42" t="s">
        <v>149</v>
      </c>
      <c r="C170" s="205"/>
      <c r="D170" s="206"/>
      <c r="E170" s="185">
        <v>0</v>
      </c>
      <c r="F170" s="43">
        <v>0</v>
      </c>
      <c r="G170" s="44" t="str">
        <f t="shared" si="22"/>
        <v>-</v>
      </c>
      <c r="H170" s="197"/>
    </row>
    <row r="171" spans="1:8" s="132" customFormat="1" ht="12" customHeight="1" hidden="1" outlineLevel="2">
      <c r="A171" s="41" t="s">
        <v>32</v>
      </c>
      <c r="B171" s="42" t="s">
        <v>31</v>
      </c>
      <c r="C171" s="205"/>
      <c r="D171" s="206"/>
      <c r="E171" s="185">
        <v>0</v>
      </c>
      <c r="F171" s="43">
        <v>0</v>
      </c>
      <c r="G171" s="44" t="str">
        <f t="shared" si="22"/>
        <v>-</v>
      </c>
      <c r="H171" s="197"/>
    </row>
    <row r="172" spans="1:8" s="141" customFormat="1" ht="3" customHeight="1" outlineLevel="1" collapsed="1">
      <c r="A172" s="45"/>
      <c r="B172" s="46"/>
      <c r="C172" s="136"/>
      <c r="D172" s="134"/>
      <c r="E172" s="186"/>
      <c r="F172" s="49"/>
      <c r="G172" s="50"/>
      <c r="H172" s="135"/>
    </row>
    <row r="173" spans="1:8" s="141" customFormat="1" ht="3" customHeight="1" outlineLevel="1">
      <c r="A173" s="146"/>
      <c r="B173" s="147"/>
      <c r="C173" s="137"/>
      <c r="D173" s="138"/>
      <c r="E173" s="187"/>
      <c r="F173" s="148"/>
      <c r="G173" s="149"/>
      <c r="H173" s="139"/>
    </row>
    <row r="174" spans="1:8" s="2" customFormat="1" ht="24.75" customHeight="1" outlineLevel="1">
      <c r="A174" s="52" t="s">
        <v>175</v>
      </c>
      <c r="B174" s="53" t="s">
        <v>284</v>
      </c>
      <c r="C174" s="205">
        <v>801</v>
      </c>
      <c r="D174" s="206">
        <v>80101</v>
      </c>
      <c r="E174" s="184">
        <f>SUM(E175:E179)</f>
        <v>419012</v>
      </c>
      <c r="F174" s="54">
        <f>SUM(F175:F179)</f>
        <v>386293.68</v>
      </c>
      <c r="G174" s="55">
        <f aca="true" t="shared" si="23" ref="G174:G195">IF(E174&gt;0,F174/E174*100,"-")</f>
        <v>92.1915553731158</v>
      </c>
      <c r="H174" s="197" t="s">
        <v>456</v>
      </c>
    </row>
    <row r="175" spans="1:8" s="19" customFormat="1" ht="12" customHeight="1" outlineLevel="1">
      <c r="A175" s="41" t="s">
        <v>1</v>
      </c>
      <c r="B175" s="42" t="s">
        <v>27</v>
      </c>
      <c r="C175" s="205"/>
      <c r="D175" s="206"/>
      <c r="E175" s="185">
        <v>419012</v>
      </c>
      <c r="F175" s="43">
        <v>386293.68</v>
      </c>
      <c r="G175" s="44">
        <f t="shared" si="23"/>
        <v>92.1915553731158</v>
      </c>
      <c r="H175" s="197"/>
    </row>
    <row r="176" spans="1:8" s="19" customFormat="1" ht="12" customHeight="1" hidden="1" outlineLevel="2">
      <c r="A176" s="41" t="s">
        <v>2</v>
      </c>
      <c r="B176" s="42" t="s">
        <v>28</v>
      </c>
      <c r="C176" s="205"/>
      <c r="D176" s="206"/>
      <c r="E176" s="185">
        <v>0</v>
      </c>
      <c r="F176" s="43">
        <v>0</v>
      </c>
      <c r="G176" s="44" t="str">
        <f t="shared" si="23"/>
        <v>-</v>
      </c>
      <c r="H176" s="197"/>
    </row>
    <row r="177" spans="1:8" s="19" customFormat="1" ht="12" customHeight="1" hidden="1" outlineLevel="2">
      <c r="A177" s="41" t="s">
        <v>3</v>
      </c>
      <c r="B177" s="42" t="s">
        <v>29</v>
      </c>
      <c r="C177" s="205"/>
      <c r="D177" s="206"/>
      <c r="E177" s="185">
        <v>0</v>
      </c>
      <c r="F177" s="43">
        <v>0</v>
      </c>
      <c r="G177" s="44" t="str">
        <f t="shared" si="23"/>
        <v>-</v>
      </c>
      <c r="H177" s="197"/>
    </row>
    <row r="178" spans="1:8" s="19" customFormat="1" ht="12" customHeight="1" hidden="1" outlineLevel="2">
      <c r="A178" s="41" t="s">
        <v>25</v>
      </c>
      <c r="B178" s="42" t="s">
        <v>149</v>
      </c>
      <c r="C178" s="205"/>
      <c r="D178" s="206"/>
      <c r="E178" s="185">
        <v>0</v>
      </c>
      <c r="F178" s="43">
        <v>0</v>
      </c>
      <c r="G178" s="44" t="str">
        <f t="shared" si="23"/>
        <v>-</v>
      </c>
      <c r="H178" s="197"/>
    </row>
    <row r="179" spans="1:8" s="132" customFormat="1" ht="12" customHeight="1" hidden="1" outlineLevel="2">
      <c r="A179" s="41" t="s">
        <v>32</v>
      </c>
      <c r="B179" s="42" t="s">
        <v>31</v>
      </c>
      <c r="C179" s="205"/>
      <c r="D179" s="206"/>
      <c r="E179" s="185">
        <v>0</v>
      </c>
      <c r="F179" s="43">
        <v>0</v>
      </c>
      <c r="G179" s="44" t="str">
        <f t="shared" si="23"/>
        <v>-</v>
      </c>
      <c r="H179" s="197"/>
    </row>
    <row r="180" spans="1:8" s="141" customFormat="1" ht="79.5" customHeight="1" outlineLevel="1" collapsed="1">
      <c r="A180" s="45"/>
      <c r="B180" s="46"/>
      <c r="C180" s="136"/>
      <c r="D180" s="134"/>
      <c r="E180" s="186"/>
      <c r="F180" s="49"/>
      <c r="G180" s="50"/>
      <c r="H180" s="198"/>
    </row>
    <row r="181" spans="1:8" s="141" customFormat="1" ht="3" customHeight="1" outlineLevel="1">
      <c r="A181" s="146"/>
      <c r="B181" s="147"/>
      <c r="C181" s="137"/>
      <c r="D181" s="138"/>
      <c r="E181" s="187"/>
      <c r="F181" s="148"/>
      <c r="G181" s="149"/>
      <c r="H181" s="139"/>
    </row>
    <row r="182" spans="1:8" s="2" customFormat="1" ht="24.75" customHeight="1" outlineLevel="1">
      <c r="A182" s="52" t="s">
        <v>91</v>
      </c>
      <c r="B182" s="53" t="s">
        <v>285</v>
      </c>
      <c r="C182" s="205">
        <v>801</v>
      </c>
      <c r="D182" s="206">
        <v>80101</v>
      </c>
      <c r="E182" s="184">
        <f>SUM(E183:E187)</f>
        <v>245270</v>
      </c>
      <c r="F182" s="54">
        <f>SUM(F183:F187)</f>
        <v>32269.36</v>
      </c>
      <c r="G182" s="55">
        <f t="shared" si="23"/>
        <v>13.15666816161781</v>
      </c>
      <c r="H182" s="197" t="s">
        <v>457</v>
      </c>
    </row>
    <row r="183" spans="1:8" s="19" customFormat="1" ht="12" customHeight="1" outlineLevel="1">
      <c r="A183" s="41" t="s">
        <v>1</v>
      </c>
      <c r="B183" s="42" t="s">
        <v>27</v>
      </c>
      <c r="C183" s="205"/>
      <c r="D183" s="206"/>
      <c r="E183" s="185">
        <v>245270</v>
      </c>
      <c r="F183" s="43">
        <v>32269.36</v>
      </c>
      <c r="G183" s="44">
        <f t="shared" si="23"/>
        <v>13.15666816161781</v>
      </c>
      <c r="H183" s="197"/>
    </row>
    <row r="184" spans="1:8" s="19" customFormat="1" ht="12" customHeight="1" hidden="1" outlineLevel="2">
      <c r="A184" s="41" t="s">
        <v>2</v>
      </c>
      <c r="B184" s="42" t="s">
        <v>28</v>
      </c>
      <c r="C184" s="205"/>
      <c r="D184" s="206"/>
      <c r="E184" s="185">
        <v>0</v>
      </c>
      <c r="F184" s="43">
        <v>0</v>
      </c>
      <c r="G184" s="44" t="str">
        <f t="shared" si="23"/>
        <v>-</v>
      </c>
      <c r="H184" s="197"/>
    </row>
    <row r="185" spans="1:8" s="19" customFormat="1" ht="12" customHeight="1" hidden="1" outlineLevel="2">
      <c r="A185" s="41" t="s">
        <v>3</v>
      </c>
      <c r="B185" s="42" t="s">
        <v>29</v>
      </c>
      <c r="C185" s="205"/>
      <c r="D185" s="206"/>
      <c r="E185" s="185">
        <v>0</v>
      </c>
      <c r="F185" s="43">
        <v>0</v>
      </c>
      <c r="G185" s="44" t="str">
        <f t="shared" si="23"/>
        <v>-</v>
      </c>
      <c r="H185" s="197"/>
    </row>
    <row r="186" spans="1:8" s="19" customFormat="1" ht="12" customHeight="1" hidden="1" outlineLevel="2">
      <c r="A186" s="41" t="s">
        <v>25</v>
      </c>
      <c r="B186" s="42" t="s">
        <v>149</v>
      </c>
      <c r="C186" s="205"/>
      <c r="D186" s="206"/>
      <c r="E186" s="185">
        <v>0</v>
      </c>
      <c r="F186" s="43">
        <v>0</v>
      </c>
      <c r="G186" s="44" t="str">
        <f t="shared" si="23"/>
        <v>-</v>
      </c>
      <c r="H186" s="197"/>
    </row>
    <row r="187" spans="1:8" s="132" customFormat="1" ht="12" customHeight="1" hidden="1" outlineLevel="2">
      <c r="A187" s="41" t="s">
        <v>32</v>
      </c>
      <c r="B187" s="42" t="s">
        <v>31</v>
      </c>
      <c r="C187" s="205"/>
      <c r="D187" s="206"/>
      <c r="E187" s="185">
        <v>0</v>
      </c>
      <c r="F187" s="43">
        <v>0</v>
      </c>
      <c r="G187" s="44" t="str">
        <f t="shared" si="23"/>
        <v>-</v>
      </c>
      <c r="H187" s="197"/>
    </row>
    <row r="188" spans="1:8" s="141" customFormat="1" ht="3" customHeight="1" outlineLevel="1" collapsed="1">
      <c r="A188" s="45"/>
      <c r="B188" s="46"/>
      <c r="C188" s="136"/>
      <c r="D188" s="134"/>
      <c r="E188" s="186"/>
      <c r="F188" s="49"/>
      <c r="G188" s="50"/>
      <c r="H188" s="135"/>
    </row>
    <row r="189" spans="1:8" s="141" customFormat="1" ht="3" customHeight="1" outlineLevel="1">
      <c r="A189" s="146"/>
      <c r="B189" s="147"/>
      <c r="C189" s="137"/>
      <c r="D189" s="138"/>
      <c r="E189" s="187"/>
      <c r="F189" s="148"/>
      <c r="G189" s="149"/>
      <c r="H189" s="139"/>
    </row>
    <row r="190" spans="1:8" s="2" customFormat="1" ht="13.5" customHeight="1" outlineLevel="1">
      <c r="A190" s="52" t="s">
        <v>93</v>
      </c>
      <c r="B190" s="53" t="s">
        <v>286</v>
      </c>
      <c r="C190" s="205">
        <v>801</v>
      </c>
      <c r="D190" s="206">
        <v>80101</v>
      </c>
      <c r="E190" s="184">
        <f>SUM(E191:E195)</f>
        <v>15800</v>
      </c>
      <c r="F190" s="54">
        <f>SUM(F191:F195)</f>
        <v>15800</v>
      </c>
      <c r="G190" s="55">
        <f t="shared" si="23"/>
        <v>100</v>
      </c>
      <c r="H190" s="197" t="s">
        <v>458</v>
      </c>
    </row>
    <row r="191" spans="1:8" s="19" customFormat="1" ht="12" customHeight="1" outlineLevel="1">
      <c r="A191" s="41" t="s">
        <v>1</v>
      </c>
      <c r="B191" s="42" t="s">
        <v>27</v>
      </c>
      <c r="C191" s="205"/>
      <c r="D191" s="206"/>
      <c r="E191" s="185">
        <v>15800</v>
      </c>
      <c r="F191" s="43">
        <v>15800</v>
      </c>
      <c r="G191" s="44">
        <f t="shared" si="23"/>
        <v>100</v>
      </c>
      <c r="H191" s="197"/>
    </row>
    <row r="192" spans="1:8" s="19" customFormat="1" ht="12" customHeight="1" hidden="1" outlineLevel="2">
      <c r="A192" s="41" t="s">
        <v>2</v>
      </c>
      <c r="B192" s="42" t="s">
        <v>28</v>
      </c>
      <c r="C192" s="205"/>
      <c r="D192" s="206"/>
      <c r="E192" s="185">
        <v>0</v>
      </c>
      <c r="F192" s="43">
        <v>0</v>
      </c>
      <c r="G192" s="44" t="str">
        <f t="shared" si="23"/>
        <v>-</v>
      </c>
      <c r="H192" s="197"/>
    </row>
    <row r="193" spans="1:8" s="19" customFormat="1" ht="12" customHeight="1" hidden="1" outlineLevel="2">
      <c r="A193" s="41" t="s">
        <v>3</v>
      </c>
      <c r="B193" s="42" t="s">
        <v>29</v>
      </c>
      <c r="C193" s="205"/>
      <c r="D193" s="206"/>
      <c r="E193" s="185">
        <v>0</v>
      </c>
      <c r="F193" s="43">
        <v>0</v>
      </c>
      <c r="G193" s="44" t="str">
        <f t="shared" si="23"/>
        <v>-</v>
      </c>
      <c r="H193" s="197"/>
    </row>
    <row r="194" spans="1:8" s="19" customFormat="1" ht="12" customHeight="1" hidden="1" outlineLevel="2">
      <c r="A194" s="41" t="s">
        <v>25</v>
      </c>
      <c r="B194" s="42" t="s">
        <v>149</v>
      </c>
      <c r="C194" s="205"/>
      <c r="D194" s="206"/>
      <c r="E194" s="185">
        <v>0</v>
      </c>
      <c r="F194" s="43">
        <v>0</v>
      </c>
      <c r="G194" s="44" t="str">
        <f t="shared" si="23"/>
        <v>-</v>
      </c>
      <c r="H194" s="197"/>
    </row>
    <row r="195" spans="1:8" s="132" customFormat="1" ht="12" customHeight="1" hidden="1" outlineLevel="2">
      <c r="A195" s="41" t="s">
        <v>32</v>
      </c>
      <c r="B195" s="42" t="s">
        <v>31</v>
      </c>
      <c r="C195" s="205"/>
      <c r="D195" s="206"/>
      <c r="E195" s="185">
        <v>0</v>
      </c>
      <c r="F195" s="43">
        <v>0</v>
      </c>
      <c r="G195" s="44" t="str">
        <f t="shared" si="23"/>
        <v>-</v>
      </c>
      <c r="H195" s="197"/>
    </row>
    <row r="196" spans="1:8" s="141" customFormat="1" ht="3" customHeight="1" outlineLevel="1" collapsed="1">
      <c r="A196" s="45"/>
      <c r="B196" s="46"/>
      <c r="C196" s="136"/>
      <c r="D196" s="134"/>
      <c r="E196" s="186"/>
      <c r="F196" s="49"/>
      <c r="G196" s="50"/>
      <c r="H196" s="198"/>
    </row>
    <row r="197" spans="1:8" s="141" customFormat="1" ht="3" customHeight="1" outlineLevel="1">
      <c r="A197" s="146"/>
      <c r="B197" s="147"/>
      <c r="C197" s="137"/>
      <c r="D197" s="138"/>
      <c r="E197" s="187"/>
      <c r="F197" s="148"/>
      <c r="G197" s="149"/>
      <c r="H197" s="139"/>
    </row>
    <row r="198" spans="1:8" s="2" customFormat="1" ht="24.75" customHeight="1" outlineLevel="1">
      <c r="A198" s="52" t="s">
        <v>250</v>
      </c>
      <c r="B198" s="53" t="s">
        <v>287</v>
      </c>
      <c r="C198" s="205">
        <v>801</v>
      </c>
      <c r="D198" s="206">
        <v>80104</v>
      </c>
      <c r="E198" s="184">
        <f>SUM(E199:E203)</f>
        <v>37135</v>
      </c>
      <c r="F198" s="54">
        <f>SUM(F199:F203)</f>
        <v>30662.49</v>
      </c>
      <c r="G198" s="55">
        <f aca="true" t="shared" si="24" ref="G198:G211">IF(E198&gt;0,F198/E198*100,"-")</f>
        <v>82.5703244917194</v>
      </c>
      <c r="H198" s="197" t="s">
        <v>683</v>
      </c>
    </row>
    <row r="199" spans="1:8" s="19" customFormat="1" ht="12" customHeight="1" outlineLevel="1">
      <c r="A199" s="41" t="s">
        <v>1</v>
      </c>
      <c r="B199" s="42" t="s">
        <v>27</v>
      </c>
      <c r="C199" s="205"/>
      <c r="D199" s="206"/>
      <c r="E199" s="185">
        <v>37135</v>
      </c>
      <c r="F199" s="43">
        <v>30662.49</v>
      </c>
      <c r="G199" s="44">
        <f t="shared" si="24"/>
        <v>82.5703244917194</v>
      </c>
      <c r="H199" s="197"/>
    </row>
    <row r="200" spans="1:8" s="19" customFormat="1" ht="12" customHeight="1" hidden="1" outlineLevel="2">
      <c r="A200" s="41" t="s">
        <v>2</v>
      </c>
      <c r="B200" s="42" t="s">
        <v>28</v>
      </c>
      <c r="C200" s="205"/>
      <c r="D200" s="206"/>
      <c r="E200" s="185">
        <v>0</v>
      </c>
      <c r="F200" s="43">
        <v>0</v>
      </c>
      <c r="G200" s="44" t="str">
        <f t="shared" si="24"/>
        <v>-</v>
      </c>
      <c r="H200" s="197"/>
    </row>
    <row r="201" spans="1:8" s="19" customFormat="1" ht="12" customHeight="1" hidden="1" outlineLevel="2">
      <c r="A201" s="41" t="s">
        <v>3</v>
      </c>
      <c r="B201" s="42" t="s">
        <v>29</v>
      </c>
      <c r="C201" s="205"/>
      <c r="D201" s="206"/>
      <c r="E201" s="185">
        <v>0</v>
      </c>
      <c r="F201" s="43">
        <v>0</v>
      </c>
      <c r="G201" s="44" t="str">
        <f t="shared" si="24"/>
        <v>-</v>
      </c>
      <c r="H201" s="197"/>
    </row>
    <row r="202" spans="1:8" s="19" customFormat="1" ht="12" customHeight="1" hidden="1" outlineLevel="2">
      <c r="A202" s="41" t="s">
        <v>25</v>
      </c>
      <c r="B202" s="42" t="s">
        <v>149</v>
      </c>
      <c r="C202" s="205"/>
      <c r="D202" s="206"/>
      <c r="E202" s="185">
        <v>0</v>
      </c>
      <c r="F202" s="43">
        <v>0</v>
      </c>
      <c r="G202" s="44" t="str">
        <f t="shared" si="24"/>
        <v>-</v>
      </c>
      <c r="H202" s="197"/>
    </row>
    <row r="203" spans="1:8" s="132" customFormat="1" ht="12" customHeight="1" hidden="1" outlineLevel="2">
      <c r="A203" s="41" t="s">
        <v>32</v>
      </c>
      <c r="B203" s="42" t="s">
        <v>31</v>
      </c>
      <c r="C203" s="205"/>
      <c r="D203" s="206"/>
      <c r="E203" s="185">
        <v>0</v>
      </c>
      <c r="F203" s="43">
        <v>0</v>
      </c>
      <c r="G203" s="44" t="str">
        <f t="shared" si="24"/>
        <v>-</v>
      </c>
      <c r="H203" s="197"/>
    </row>
    <row r="204" spans="1:8" s="141" customFormat="1" ht="34.5" customHeight="1" outlineLevel="1" collapsed="1">
      <c r="A204" s="45"/>
      <c r="B204" s="46"/>
      <c r="C204" s="136"/>
      <c r="D204" s="134"/>
      <c r="E204" s="186"/>
      <c r="F204" s="49"/>
      <c r="G204" s="50"/>
      <c r="H204" s="198"/>
    </row>
    <row r="205" spans="1:8" s="141" customFormat="1" ht="3" customHeight="1" outlineLevel="1">
      <c r="A205" s="146"/>
      <c r="B205" s="147"/>
      <c r="C205" s="151"/>
      <c r="D205" s="138"/>
      <c r="E205" s="187"/>
      <c r="F205" s="148"/>
      <c r="G205" s="149"/>
      <c r="H205" s="139"/>
    </row>
    <row r="206" spans="1:8" s="2" customFormat="1" ht="13.5" customHeight="1" outlineLevel="1">
      <c r="A206" s="52" t="s">
        <v>251</v>
      </c>
      <c r="B206" s="53" t="s">
        <v>288</v>
      </c>
      <c r="C206" s="205">
        <v>801</v>
      </c>
      <c r="D206" s="206">
        <v>80110</v>
      </c>
      <c r="E206" s="184">
        <f>SUM(E207:E211)</f>
        <v>116037</v>
      </c>
      <c r="F206" s="54">
        <f>SUM(F207:F211)</f>
        <v>90504.33</v>
      </c>
      <c r="G206" s="55">
        <f t="shared" si="24"/>
        <v>77.99609607280436</v>
      </c>
      <c r="H206" s="197" t="s">
        <v>459</v>
      </c>
    </row>
    <row r="207" spans="1:8" s="19" customFormat="1" ht="12" customHeight="1" outlineLevel="1">
      <c r="A207" s="41" t="s">
        <v>1</v>
      </c>
      <c r="B207" s="42" t="s">
        <v>27</v>
      </c>
      <c r="C207" s="205"/>
      <c r="D207" s="206"/>
      <c r="E207" s="185">
        <v>116037</v>
      </c>
      <c r="F207" s="43">
        <v>90504.33</v>
      </c>
      <c r="G207" s="44">
        <f t="shared" si="24"/>
        <v>77.99609607280436</v>
      </c>
      <c r="H207" s="197"/>
    </row>
    <row r="208" spans="1:8" s="19" customFormat="1" ht="12" customHeight="1" hidden="1" outlineLevel="2">
      <c r="A208" s="41" t="s">
        <v>2</v>
      </c>
      <c r="B208" s="42" t="s">
        <v>28</v>
      </c>
      <c r="C208" s="205"/>
      <c r="D208" s="206"/>
      <c r="E208" s="185">
        <v>0</v>
      </c>
      <c r="F208" s="43">
        <v>0</v>
      </c>
      <c r="G208" s="44" t="str">
        <f t="shared" si="24"/>
        <v>-</v>
      </c>
      <c r="H208" s="197"/>
    </row>
    <row r="209" spans="1:8" s="19" customFormat="1" ht="12" customHeight="1" hidden="1" outlineLevel="2">
      <c r="A209" s="41" t="s">
        <v>3</v>
      </c>
      <c r="B209" s="42" t="s">
        <v>29</v>
      </c>
      <c r="C209" s="205"/>
      <c r="D209" s="206"/>
      <c r="E209" s="185">
        <v>0</v>
      </c>
      <c r="F209" s="43">
        <v>0</v>
      </c>
      <c r="G209" s="44" t="str">
        <f t="shared" si="24"/>
        <v>-</v>
      </c>
      <c r="H209" s="197"/>
    </row>
    <row r="210" spans="1:8" s="19" customFormat="1" ht="12" customHeight="1" hidden="1" outlineLevel="2">
      <c r="A210" s="41" t="s">
        <v>25</v>
      </c>
      <c r="B210" s="42" t="s">
        <v>149</v>
      </c>
      <c r="C210" s="205"/>
      <c r="D210" s="206"/>
      <c r="E210" s="185">
        <v>0</v>
      </c>
      <c r="F210" s="43">
        <v>0</v>
      </c>
      <c r="G210" s="44" t="str">
        <f t="shared" si="24"/>
        <v>-</v>
      </c>
      <c r="H210" s="197"/>
    </row>
    <row r="211" spans="1:8" s="132" customFormat="1" ht="12" customHeight="1" hidden="1" outlineLevel="2">
      <c r="A211" s="41" t="s">
        <v>32</v>
      </c>
      <c r="B211" s="42" t="s">
        <v>31</v>
      </c>
      <c r="C211" s="205"/>
      <c r="D211" s="206"/>
      <c r="E211" s="185">
        <v>0</v>
      </c>
      <c r="F211" s="43">
        <v>0</v>
      </c>
      <c r="G211" s="44" t="str">
        <f t="shared" si="24"/>
        <v>-</v>
      </c>
      <c r="H211" s="197"/>
    </row>
    <row r="212" spans="1:8" s="141" customFormat="1" ht="36.75" customHeight="1" outlineLevel="1" collapsed="1">
      <c r="A212" s="45"/>
      <c r="B212" s="46"/>
      <c r="C212" s="150"/>
      <c r="D212" s="134"/>
      <c r="E212" s="186"/>
      <c r="F212" s="49"/>
      <c r="G212" s="50"/>
      <c r="H212" s="198"/>
    </row>
    <row r="213" spans="1:8" s="141" customFormat="1" ht="3" customHeight="1" outlineLevel="1">
      <c r="A213" s="146"/>
      <c r="B213" s="147"/>
      <c r="C213" s="137"/>
      <c r="D213" s="138"/>
      <c r="E213" s="187"/>
      <c r="F213" s="148"/>
      <c r="G213" s="149"/>
      <c r="H213" s="139"/>
    </row>
    <row r="214" spans="1:8" s="2" customFormat="1" ht="13.5" customHeight="1" outlineLevel="1">
      <c r="A214" s="52" t="s">
        <v>252</v>
      </c>
      <c r="B214" s="53" t="s">
        <v>289</v>
      </c>
      <c r="C214" s="205">
        <v>801</v>
      </c>
      <c r="D214" s="206">
        <v>80110</v>
      </c>
      <c r="E214" s="184">
        <f>SUM(E215:E219)</f>
        <v>652779</v>
      </c>
      <c r="F214" s="54">
        <f>SUM(F215:F219)</f>
        <v>608661.65</v>
      </c>
      <c r="G214" s="55">
        <f aca="true" t="shared" si="25" ref="G214:G219">IF(E214&gt;0,F214/E214*100,"-")</f>
        <v>93.24161010081514</v>
      </c>
      <c r="H214" s="197" t="s">
        <v>460</v>
      </c>
    </row>
    <row r="215" spans="1:8" s="19" customFormat="1" ht="12" customHeight="1" outlineLevel="1">
      <c r="A215" s="41" t="s">
        <v>1</v>
      </c>
      <c r="B215" s="42" t="s">
        <v>27</v>
      </c>
      <c r="C215" s="205"/>
      <c r="D215" s="206"/>
      <c r="E215" s="185">
        <v>652779</v>
      </c>
      <c r="F215" s="43">
        <v>608661.65</v>
      </c>
      <c r="G215" s="44">
        <f t="shared" si="25"/>
        <v>93.24161010081514</v>
      </c>
      <c r="H215" s="197"/>
    </row>
    <row r="216" spans="1:8" s="19" customFormat="1" ht="12" customHeight="1" hidden="1" outlineLevel="2">
      <c r="A216" s="41" t="s">
        <v>2</v>
      </c>
      <c r="B216" s="42" t="s">
        <v>28</v>
      </c>
      <c r="C216" s="205"/>
      <c r="D216" s="206"/>
      <c r="E216" s="185">
        <v>0</v>
      </c>
      <c r="F216" s="43">
        <v>0</v>
      </c>
      <c r="G216" s="44" t="str">
        <f t="shared" si="25"/>
        <v>-</v>
      </c>
      <c r="H216" s="197"/>
    </row>
    <row r="217" spans="1:8" s="19" customFormat="1" ht="12" customHeight="1" hidden="1" outlineLevel="2">
      <c r="A217" s="41" t="s">
        <v>3</v>
      </c>
      <c r="B217" s="42" t="s">
        <v>29</v>
      </c>
      <c r="C217" s="205"/>
      <c r="D217" s="206"/>
      <c r="E217" s="185">
        <v>0</v>
      </c>
      <c r="F217" s="43">
        <v>0</v>
      </c>
      <c r="G217" s="44" t="str">
        <f t="shared" si="25"/>
        <v>-</v>
      </c>
      <c r="H217" s="197"/>
    </row>
    <row r="218" spans="1:8" s="19" customFormat="1" ht="12" customHeight="1" hidden="1" outlineLevel="2">
      <c r="A218" s="41" t="s">
        <v>25</v>
      </c>
      <c r="B218" s="42" t="s">
        <v>149</v>
      </c>
      <c r="C218" s="205"/>
      <c r="D218" s="206"/>
      <c r="E218" s="185">
        <v>0</v>
      </c>
      <c r="F218" s="43">
        <v>0</v>
      </c>
      <c r="G218" s="44" t="str">
        <f t="shared" si="25"/>
        <v>-</v>
      </c>
      <c r="H218" s="197"/>
    </row>
    <row r="219" spans="1:8" s="132" customFormat="1" ht="12" customHeight="1" hidden="1" outlineLevel="2">
      <c r="A219" s="41" t="s">
        <v>32</v>
      </c>
      <c r="B219" s="42" t="s">
        <v>31</v>
      </c>
      <c r="C219" s="205"/>
      <c r="D219" s="206"/>
      <c r="E219" s="185">
        <v>0</v>
      </c>
      <c r="F219" s="43">
        <v>0</v>
      </c>
      <c r="G219" s="44" t="str">
        <f t="shared" si="25"/>
        <v>-</v>
      </c>
      <c r="H219" s="197"/>
    </row>
    <row r="220" spans="1:8" s="141" customFormat="1" ht="6" customHeight="1" outlineLevel="1" collapsed="1">
      <c r="A220" s="45"/>
      <c r="B220" s="46"/>
      <c r="C220" s="136"/>
      <c r="D220" s="134"/>
      <c r="E220" s="186"/>
      <c r="F220" s="49"/>
      <c r="G220" s="50"/>
      <c r="H220" s="198"/>
    </row>
    <row r="221" spans="1:8" s="141" customFormat="1" ht="3" customHeight="1" outlineLevel="1">
      <c r="A221" s="146"/>
      <c r="B221" s="147"/>
      <c r="C221" s="137"/>
      <c r="D221" s="138"/>
      <c r="E221" s="187"/>
      <c r="F221" s="148"/>
      <c r="G221" s="149"/>
      <c r="H221" s="139"/>
    </row>
    <row r="222" spans="1:8" s="2" customFormat="1" ht="13.5" customHeight="1" outlineLevel="1">
      <c r="A222" s="52" t="s">
        <v>253</v>
      </c>
      <c r="B222" s="53" t="s">
        <v>286</v>
      </c>
      <c r="C222" s="205">
        <v>801</v>
      </c>
      <c r="D222" s="206">
        <v>80110</v>
      </c>
      <c r="E222" s="184">
        <f>SUM(E223:E227)</f>
        <v>45000</v>
      </c>
      <c r="F222" s="54">
        <f>SUM(F223:F227)</f>
        <v>39964.13</v>
      </c>
      <c r="G222" s="55">
        <f aca="true" t="shared" si="26" ref="G222:G227">IF(E222&gt;0,F222/E222*100,"-")</f>
        <v>88.80917777777778</v>
      </c>
      <c r="H222" s="197" t="s">
        <v>461</v>
      </c>
    </row>
    <row r="223" spans="1:8" s="19" customFormat="1" ht="12" customHeight="1" outlineLevel="1">
      <c r="A223" s="41" t="s">
        <v>1</v>
      </c>
      <c r="B223" s="42" t="s">
        <v>27</v>
      </c>
      <c r="C223" s="205"/>
      <c r="D223" s="206"/>
      <c r="E223" s="185">
        <v>45000</v>
      </c>
      <c r="F223" s="43">
        <v>39964.13</v>
      </c>
      <c r="G223" s="44">
        <f t="shared" si="26"/>
        <v>88.80917777777778</v>
      </c>
      <c r="H223" s="197"/>
    </row>
    <row r="224" spans="1:8" s="19" customFormat="1" ht="12" customHeight="1" hidden="1" outlineLevel="2">
      <c r="A224" s="41" t="s">
        <v>2</v>
      </c>
      <c r="B224" s="42" t="s">
        <v>28</v>
      </c>
      <c r="C224" s="205"/>
      <c r="D224" s="206"/>
      <c r="E224" s="185">
        <v>0</v>
      </c>
      <c r="F224" s="43">
        <v>0</v>
      </c>
      <c r="G224" s="44" t="str">
        <f t="shared" si="26"/>
        <v>-</v>
      </c>
      <c r="H224" s="197"/>
    </row>
    <row r="225" spans="1:8" s="19" customFormat="1" ht="12" customHeight="1" hidden="1" outlineLevel="2">
      <c r="A225" s="41" t="s">
        <v>3</v>
      </c>
      <c r="B225" s="42" t="s">
        <v>29</v>
      </c>
      <c r="C225" s="205"/>
      <c r="D225" s="206"/>
      <c r="E225" s="185">
        <v>0</v>
      </c>
      <c r="F225" s="43">
        <v>0</v>
      </c>
      <c r="G225" s="44" t="str">
        <f t="shared" si="26"/>
        <v>-</v>
      </c>
      <c r="H225" s="197"/>
    </row>
    <row r="226" spans="1:8" s="19" customFormat="1" ht="12" customHeight="1" hidden="1" outlineLevel="2">
      <c r="A226" s="41" t="s">
        <v>25</v>
      </c>
      <c r="B226" s="42" t="s">
        <v>149</v>
      </c>
      <c r="C226" s="205"/>
      <c r="D226" s="206"/>
      <c r="E226" s="185">
        <v>0</v>
      </c>
      <c r="F226" s="43">
        <v>0</v>
      </c>
      <c r="G226" s="44" t="str">
        <f t="shared" si="26"/>
        <v>-</v>
      </c>
      <c r="H226" s="197"/>
    </row>
    <row r="227" spans="1:8" s="132" customFormat="1" ht="12" customHeight="1" hidden="1" outlineLevel="2">
      <c r="A227" s="41" t="s">
        <v>32</v>
      </c>
      <c r="B227" s="42" t="s">
        <v>31</v>
      </c>
      <c r="C227" s="205"/>
      <c r="D227" s="206"/>
      <c r="E227" s="185">
        <v>0</v>
      </c>
      <c r="F227" s="43">
        <v>0</v>
      </c>
      <c r="G227" s="44" t="str">
        <f t="shared" si="26"/>
        <v>-</v>
      </c>
      <c r="H227" s="197"/>
    </row>
    <row r="228" spans="1:8" s="141" customFormat="1" ht="54.75" customHeight="1" outlineLevel="1" collapsed="1">
      <c r="A228" s="45"/>
      <c r="B228" s="46"/>
      <c r="C228" s="136"/>
      <c r="D228" s="134"/>
      <c r="E228" s="186"/>
      <c r="F228" s="49"/>
      <c r="G228" s="50"/>
      <c r="H228" s="198"/>
    </row>
    <row r="229" spans="1:8" s="141" customFormat="1" ht="3" customHeight="1" outlineLevel="1">
      <c r="A229" s="146"/>
      <c r="B229" s="147"/>
      <c r="C229" s="137"/>
      <c r="D229" s="138"/>
      <c r="E229" s="187"/>
      <c r="F229" s="148"/>
      <c r="G229" s="149"/>
      <c r="H229" s="139"/>
    </row>
    <row r="230" spans="1:8" s="2" customFormat="1" ht="13.5" customHeight="1" outlineLevel="1">
      <c r="A230" s="52" t="s">
        <v>254</v>
      </c>
      <c r="B230" s="53" t="s">
        <v>286</v>
      </c>
      <c r="C230" s="205">
        <v>801</v>
      </c>
      <c r="D230" s="206">
        <v>80120</v>
      </c>
      <c r="E230" s="184">
        <f>SUM(E231:E235)</f>
        <v>99700</v>
      </c>
      <c r="F230" s="54">
        <f>SUM(F231:F235)</f>
        <v>27819.11</v>
      </c>
      <c r="G230" s="55">
        <f aca="true" t="shared" si="27" ref="G230:G235">IF(E230&gt;0,F230/E230*100,"-")</f>
        <v>27.902818455366095</v>
      </c>
      <c r="H230" s="197" t="s">
        <v>462</v>
      </c>
    </row>
    <row r="231" spans="1:8" s="19" customFormat="1" ht="12" customHeight="1" outlineLevel="1">
      <c r="A231" s="41" t="s">
        <v>1</v>
      </c>
      <c r="B231" s="42" t="s">
        <v>27</v>
      </c>
      <c r="C231" s="205"/>
      <c r="D231" s="206"/>
      <c r="E231" s="185">
        <v>99700</v>
      </c>
      <c r="F231" s="43">
        <v>27819.11</v>
      </c>
      <c r="G231" s="44">
        <f t="shared" si="27"/>
        <v>27.902818455366095</v>
      </c>
      <c r="H231" s="197"/>
    </row>
    <row r="232" spans="1:8" s="19" customFormat="1" ht="12" customHeight="1" hidden="1" outlineLevel="2">
      <c r="A232" s="41" t="s">
        <v>2</v>
      </c>
      <c r="B232" s="42" t="s">
        <v>28</v>
      </c>
      <c r="C232" s="205"/>
      <c r="D232" s="206"/>
      <c r="E232" s="185">
        <v>0</v>
      </c>
      <c r="F232" s="43">
        <v>0</v>
      </c>
      <c r="G232" s="44" t="str">
        <f t="shared" si="27"/>
        <v>-</v>
      </c>
      <c r="H232" s="197"/>
    </row>
    <row r="233" spans="1:8" s="19" customFormat="1" ht="12" customHeight="1" hidden="1" outlineLevel="2">
      <c r="A233" s="41" t="s">
        <v>3</v>
      </c>
      <c r="B233" s="42" t="s">
        <v>29</v>
      </c>
      <c r="C233" s="205"/>
      <c r="D233" s="206"/>
      <c r="E233" s="185">
        <v>0</v>
      </c>
      <c r="F233" s="43">
        <v>0</v>
      </c>
      <c r="G233" s="44" t="str">
        <f t="shared" si="27"/>
        <v>-</v>
      </c>
      <c r="H233" s="197"/>
    </row>
    <row r="234" spans="1:8" s="19" customFormat="1" ht="12" customHeight="1" hidden="1" outlineLevel="2">
      <c r="A234" s="41" t="s">
        <v>25</v>
      </c>
      <c r="B234" s="42" t="s">
        <v>149</v>
      </c>
      <c r="C234" s="205"/>
      <c r="D234" s="206"/>
      <c r="E234" s="185">
        <v>0</v>
      </c>
      <c r="F234" s="43">
        <v>0</v>
      </c>
      <c r="G234" s="44" t="str">
        <f t="shared" si="27"/>
        <v>-</v>
      </c>
      <c r="H234" s="197"/>
    </row>
    <row r="235" spans="1:8" s="132" customFormat="1" ht="12" customHeight="1" hidden="1" outlineLevel="2">
      <c r="A235" s="41" t="s">
        <v>32</v>
      </c>
      <c r="B235" s="42" t="s">
        <v>31</v>
      </c>
      <c r="C235" s="205"/>
      <c r="D235" s="206"/>
      <c r="E235" s="185">
        <v>0</v>
      </c>
      <c r="F235" s="43">
        <v>0</v>
      </c>
      <c r="G235" s="44" t="str">
        <f t="shared" si="27"/>
        <v>-</v>
      </c>
      <c r="H235" s="197"/>
    </row>
    <row r="236" spans="1:8" s="141" customFormat="1" ht="45" customHeight="1" outlineLevel="1" collapsed="1">
      <c r="A236" s="45"/>
      <c r="B236" s="46"/>
      <c r="C236" s="136"/>
      <c r="D236" s="134"/>
      <c r="E236" s="186"/>
      <c r="F236" s="49"/>
      <c r="G236" s="50"/>
      <c r="H236" s="198"/>
    </row>
    <row r="237" spans="1:8" s="141" customFormat="1" ht="3" customHeight="1" outlineLevel="1">
      <c r="A237" s="146"/>
      <c r="B237" s="147"/>
      <c r="C237" s="137"/>
      <c r="D237" s="138"/>
      <c r="E237" s="187"/>
      <c r="F237" s="148"/>
      <c r="G237" s="149"/>
      <c r="H237" s="139"/>
    </row>
    <row r="238" spans="1:8" s="2" customFormat="1" ht="24.75" customHeight="1" outlineLevel="1">
      <c r="A238" s="52" t="s">
        <v>255</v>
      </c>
      <c r="B238" s="53" t="s">
        <v>290</v>
      </c>
      <c r="C238" s="205">
        <v>853</v>
      </c>
      <c r="D238" s="206">
        <v>85305</v>
      </c>
      <c r="E238" s="184">
        <f>SUM(E239:E243)</f>
        <v>36677</v>
      </c>
      <c r="F238" s="54">
        <f>SUM(F239:F243)</f>
        <v>35806.92</v>
      </c>
      <c r="G238" s="55">
        <f aca="true" t="shared" si="28" ref="G238:G243">IF(E238&gt;0,F238/E238*100,"-")</f>
        <v>97.62772309621833</v>
      </c>
      <c r="H238" s="197" t="s">
        <v>463</v>
      </c>
    </row>
    <row r="239" spans="1:8" s="19" customFormat="1" ht="12" customHeight="1" outlineLevel="1">
      <c r="A239" s="41" t="s">
        <v>1</v>
      </c>
      <c r="B239" s="42" t="s">
        <v>27</v>
      </c>
      <c r="C239" s="205"/>
      <c r="D239" s="206"/>
      <c r="E239" s="185">
        <v>36677</v>
      </c>
      <c r="F239" s="43">
        <v>35806.92</v>
      </c>
      <c r="G239" s="44">
        <f t="shared" si="28"/>
        <v>97.62772309621833</v>
      </c>
      <c r="H239" s="197"/>
    </row>
    <row r="240" spans="1:8" s="19" customFormat="1" ht="12" customHeight="1" hidden="1" outlineLevel="2">
      <c r="A240" s="41" t="s">
        <v>2</v>
      </c>
      <c r="B240" s="42" t="s">
        <v>28</v>
      </c>
      <c r="C240" s="205"/>
      <c r="D240" s="206"/>
      <c r="E240" s="185">
        <v>0</v>
      </c>
      <c r="F240" s="43">
        <v>0</v>
      </c>
      <c r="G240" s="44" t="str">
        <f t="shared" si="28"/>
        <v>-</v>
      </c>
      <c r="H240" s="197"/>
    </row>
    <row r="241" spans="1:8" s="19" customFormat="1" ht="12" customHeight="1" hidden="1" outlineLevel="2">
      <c r="A241" s="41" t="s">
        <v>3</v>
      </c>
      <c r="B241" s="42" t="s">
        <v>29</v>
      </c>
      <c r="C241" s="205"/>
      <c r="D241" s="206"/>
      <c r="E241" s="185">
        <v>0</v>
      </c>
      <c r="F241" s="43">
        <v>0</v>
      </c>
      <c r="G241" s="44" t="str">
        <f t="shared" si="28"/>
        <v>-</v>
      </c>
      <c r="H241" s="197"/>
    </row>
    <row r="242" spans="1:8" s="19" customFormat="1" ht="12" customHeight="1" hidden="1" outlineLevel="2">
      <c r="A242" s="41" t="s">
        <v>25</v>
      </c>
      <c r="B242" s="42" t="s">
        <v>149</v>
      </c>
      <c r="C242" s="205"/>
      <c r="D242" s="206"/>
      <c r="E242" s="185">
        <v>0</v>
      </c>
      <c r="F242" s="43">
        <v>0</v>
      </c>
      <c r="G242" s="44" t="str">
        <f t="shared" si="28"/>
        <v>-</v>
      </c>
      <c r="H242" s="197"/>
    </row>
    <row r="243" spans="1:8" s="132" customFormat="1" ht="12" customHeight="1" hidden="1" outlineLevel="2">
      <c r="A243" s="41" t="s">
        <v>32</v>
      </c>
      <c r="B243" s="42" t="s">
        <v>31</v>
      </c>
      <c r="C243" s="205"/>
      <c r="D243" s="206"/>
      <c r="E243" s="185">
        <v>0</v>
      </c>
      <c r="F243" s="43">
        <v>0</v>
      </c>
      <c r="G243" s="44" t="str">
        <f t="shared" si="28"/>
        <v>-</v>
      </c>
      <c r="H243" s="197"/>
    </row>
    <row r="244" spans="1:8" s="141" customFormat="1" ht="51.75" customHeight="1" outlineLevel="1" collapsed="1">
      <c r="A244" s="45"/>
      <c r="B244" s="46"/>
      <c r="C244" s="136"/>
      <c r="D244" s="134"/>
      <c r="E244" s="186"/>
      <c r="F244" s="49"/>
      <c r="G244" s="50"/>
      <c r="H244" s="198"/>
    </row>
    <row r="245" spans="1:8" s="141" customFormat="1" ht="3" customHeight="1" outlineLevel="1">
      <c r="A245" s="146"/>
      <c r="B245" s="147"/>
      <c r="C245" s="137"/>
      <c r="D245" s="138"/>
      <c r="E245" s="187"/>
      <c r="F245" s="148"/>
      <c r="G245" s="149"/>
      <c r="H245" s="139"/>
    </row>
    <row r="246" spans="1:8" s="2" customFormat="1" ht="24.75" customHeight="1" outlineLevel="1">
      <c r="A246" s="52" t="s">
        <v>256</v>
      </c>
      <c r="B246" s="53" t="s">
        <v>291</v>
      </c>
      <c r="C246" s="205">
        <v>853</v>
      </c>
      <c r="D246" s="206">
        <v>85305</v>
      </c>
      <c r="E246" s="184">
        <f>SUM(E247:E251)</f>
        <v>858390</v>
      </c>
      <c r="F246" s="54">
        <f>SUM(F247:F251)</f>
        <v>858286.6</v>
      </c>
      <c r="G246" s="55">
        <f aca="true" t="shared" si="29" ref="G246:G251">IF(E246&gt;0,F246/E246*100,"-")</f>
        <v>99.98795419331539</v>
      </c>
      <c r="H246" s="197" t="s">
        <v>464</v>
      </c>
    </row>
    <row r="247" spans="1:8" s="19" customFormat="1" ht="12" customHeight="1" outlineLevel="1">
      <c r="A247" s="41" t="s">
        <v>1</v>
      </c>
      <c r="B247" s="42" t="s">
        <v>27</v>
      </c>
      <c r="C247" s="205"/>
      <c r="D247" s="206"/>
      <c r="E247" s="185">
        <v>738390</v>
      </c>
      <c r="F247" s="43">
        <v>738286.6</v>
      </c>
      <c r="G247" s="44">
        <f t="shared" si="29"/>
        <v>99.98599656008342</v>
      </c>
      <c r="H247" s="197"/>
    </row>
    <row r="248" spans="1:8" s="19" customFormat="1" ht="12" customHeight="1" outlineLevel="1">
      <c r="A248" s="41" t="s">
        <v>2</v>
      </c>
      <c r="B248" s="42" t="s">
        <v>28</v>
      </c>
      <c r="C248" s="205"/>
      <c r="D248" s="206"/>
      <c r="E248" s="185">
        <v>120000</v>
      </c>
      <c r="F248" s="43">
        <v>120000</v>
      </c>
      <c r="G248" s="44">
        <f t="shared" si="29"/>
        <v>100</v>
      </c>
      <c r="H248" s="197"/>
    </row>
    <row r="249" spans="1:8" s="19" customFormat="1" ht="12" customHeight="1" hidden="1" outlineLevel="2">
      <c r="A249" s="41" t="s">
        <v>3</v>
      </c>
      <c r="B249" s="42" t="s">
        <v>29</v>
      </c>
      <c r="C249" s="205"/>
      <c r="D249" s="206"/>
      <c r="E249" s="185">
        <v>0</v>
      </c>
      <c r="F249" s="43">
        <v>0</v>
      </c>
      <c r="G249" s="44" t="str">
        <f t="shared" si="29"/>
        <v>-</v>
      </c>
      <c r="H249" s="197"/>
    </row>
    <row r="250" spans="1:8" s="19" customFormat="1" ht="12" customHeight="1" hidden="1" outlineLevel="2">
      <c r="A250" s="41" t="s">
        <v>25</v>
      </c>
      <c r="B250" s="42" t="s">
        <v>149</v>
      </c>
      <c r="C250" s="205"/>
      <c r="D250" s="206"/>
      <c r="E250" s="185">
        <v>0</v>
      </c>
      <c r="F250" s="43">
        <v>0</v>
      </c>
      <c r="G250" s="44" t="str">
        <f t="shared" si="29"/>
        <v>-</v>
      </c>
      <c r="H250" s="197"/>
    </row>
    <row r="251" spans="1:8" s="132" customFormat="1" ht="12" customHeight="1" hidden="1" outlineLevel="2">
      <c r="A251" s="41" t="s">
        <v>32</v>
      </c>
      <c r="B251" s="42" t="s">
        <v>31</v>
      </c>
      <c r="C251" s="205"/>
      <c r="D251" s="206"/>
      <c r="E251" s="185">
        <v>0</v>
      </c>
      <c r="F251" s="43">
        <v>0</v>
      </c>
      <c r="G251" s="44" t="str">
        <f t="shared" si="29"/>
        <v>-</v>
      </c>
      <c r="H251" s="197"/>
    </row>
    <row r="252" spans="1:8" s="141" customFormat="1" ht="12" customHeight="1" outlineLevel="1" collapsed="1">
      <c r="A252" s="45"/>
      <c r="B252" s="46"/>
      <c r="C252" s="136"/>
      <c r="D252" s="134"/>
      <c r="E252" s="186"/>
      <c r="F252" s="49"/>
      <c r="G252" s="50"/>
      <c r="H252" s="198"/>
    </row>
    <row r="253" spans="1:8" s="141" customFormat="1" ht="3" customHeight="1" outlineLevel="1">
      <c r="A253" s="146"/>
      <c r="B253" s="147"/>
      <c r="C253" s="137"/>
      <c r="D253" s="138"/>
      <c r="E253" s="187"/>
      <c r="F253" s="148"/>
      <c r="G253" s="149"/>
      <c r="H253" s="139"/>
    </row>
    <row r="254" spans="1:8" s="2" customFormat="1" ht="13.5" customHeight="1" outlineLevel="1">
      <c r="A254" s="52" t="s">
        <v>257</v>
      </c>
      <c r="B254" s="53" t="s">
        <v>422</v>
      </c>
      <c r="C254" s="205">
        <v>853</v>
      </c>
      <c r="D254" s="206">
        <v>85305</v>
      </c>
      <c r="E254" s="184">
        <f>SUM(E255:E259)</f>
        <v>274228</v>
      </c>
      <c r="F254" s="54">
        <f>SUM(F255:F259)</f>
        <v>264304.84</v>
      </c>
      <c r="G254" s="55">
        <f aca="true" t="shared" si="30" ref="G254:G259">IF(E254&gt;0,F254/E254*100,"-")</f>
        <v>96.38141984042477</v>
      </c>
      <c r="H254" s="197" t="s">
        <v>465</v>
      </c>
    </row>
    <row r="255" spans="1:8" s="19" customFormat="1" ht="12" customHeight="1" outlineLevel="1">
      <c r="A255" s="41" t="s">
        <v>1</v>
      </c>
      <c r="B255" s="42" t="s">
        <v>27</v>
      </c>
      <c r="C255" s="205"/>
      <c r="D255" s="206"/>
      <c r="E255" s="185">
        <v>274228</v>
      </c>
      <c r="F255" s="43">
        <v>264304.84</v>
      </c>
      <c r="G255" s="44">
        <f t="shared" si="30"/>
        <v>96.38141984042477</v>
      </c>
      <c r="H255" s="197"/>
    </row>
    <row r="256" spans="1:8" s="19" customFormat="1" ht="12" customHeight="1" hidden="1" outlineLevel="2">
      <c r="A256" s="41" t="s">
        <v>2</v>
      </c>
      <c r="B256" s="42" t="s">
        <v>28</v>
      </c>
      <c r="C256" s="205"/>
      <c r="D256" s="206"/>
      <c r="E256" s="185">
        <v>0</v>
      </c>
      <c r="F256" s="43">
        <v>0</v>
      </c>
      <c r="G256" s="44" t="str">
        <f t="shared" si="30"/>
        <v>-</v>
      </c>
      <c r="H256" s="197"/>
    </row>
    <row r="257" spans="1:8" s="19" customFormat="1" ht="12" customHeight="1" hidden="1" outlineLevel="2">
      <c r="A257" s="41" t="s">
        <v>3</v>
      </c>
      <c r="B257" s="42" t="s">
        <v>29</v>
      </c>
      <c r="C257" s="205"/>
      <c r="D257" s="206"/>
      <c r="E257" s="185">
        <v>0</v>
      </c>
      <c r="F257" s="43">
        <v>0</v>
      </c>
      <c r="G257" s="44" t="str">
        <f t="shared" si="30"/>
        <v>-</v>
      </c>
      <c r="H257" s="197"/>
    </row>
    <row r="258" spans="1:8" s="19" customFormat="1" ht="12" customHeight="1" hidden="1" outlineLevel="2">
      <c r="A258" s="41" t="s">
        <v>25</v>
      </c>
      <c r="B258" s="42" t="s">
        <v>149</v>
      </c>
      <c r="C258" s="205"/>
      <c r="D258" s="206"/>
      <c r="E258" s="185">
        <v>0</v>
      </c>
      <c r="F258" s="43">
        <v>0</v>
      </c>
      <c r="G258" s="44" t="str">
        <f t="shared" si="30"/>
        <v>-</v>
      </c>
      <c r="H258" s="197"/>
    </row>
    <row r="259" spans="1:8" s="132" customFormat="1" ht="12" customHeight="1" hidden="1" outlineLevel="2">
      <c r="A259" s="41" t="s">
        <v>32</v>
      </c>
      <c r="B259" s="42" t="s">
        <v>31</v>
      </c>
      <c r="C259" s="205"/>
      <c r="D259" s="206"/>
      <c r="E259" s="185">
        <v>0</v>
      </c>
      <c r="F259" s="43">
        <v>0</v>
      </c>
      <c r="G259" s="44" t="str">
        <f t="shared" si="30"/>
        <v>-</v>
      </c>
      <c r="H259" s="197"/>
    </row>
    <row r="260" spans="1:8" s="141" customFormat="1" ht="54" customHeight="1" outlineLevel="1" collapsed="1">
      <c r="A260" s="45"/>
      <c r="B260" s="46"/>
      <c r="C260" s="136"/>
      <c r="D260" s="134"/>
      <c r="E260" s="186"/>
      <c r="F260" s="49"/>
      <c r="G260" s="50"/>
      <c r="H260" s="198"/>
    </row>
    <row r="261" spans="1:8" s="141" customFormat="1" ht="3" customHeight="1" outlineLevel="1">
      <c r="A261" s="146"/>
      <c r="B261" s="147"/>
      <c r="C261" s="137"/>
      <c r="D261" s="138"/>
      <c r="E261" s="187"/>
      <c r="F261" s="148"/>
      <c r="G261" s="149"/>
      <c r="H261" s="139"/>
    </row>
    <row r="262" spans="1:8" s="2" customFormat="1" ht="13.5" customHeight="1" outlineLevel="1">
      <c r="A262" s="52" t="s">
        <v>258</v>
      </c>
      <c r="B262" s="53" t="s">
        <v>423</v>
      </c>
      <c r="C262" s="205">
        <v>853</v>
      </c>
      <c r="D262" s="206">
        <v>85305</v>
      </c>
      <c r="E262" s="184">
        <f>SUM(E263:E267)</f>
        <v>52267</v>
      </c>
      <c r="F262" s="54">
        <f>SUM(F263:F267)</f>
        <v>4920</v>
      </c>
      <c r="G262" s="55">
        <f aca="true" t="shared" si="31" ref="G262:G267">IF(E262&gt;0,F262/E262*100,"-")</f>
        <v>9.413205272925556</v>
      </c>
      <c r="H262" s="197" t="s">
        <v>466</v>
      </c>
    </row>
    <row r="263" spans="1:8" s="19" customFormat="1" ht="12" customHeight="1" outlineLevel="1">
      <c r="A263" s="41" t="s">
        <v>1</v>
      </c>
      <c r="B263" s="42" t="s">
        <v>27</v>
      </c>
      <c r="C263" s="205"/>
      <c r="D263" s="206"/>
      <c r="E263" s="185">
        <v>52267</v>
      </c>
      <c r="F263" s="43">
        <v>4920</v>
      </c>
      <c r="G263" s="44">
        <f t="shared" si="31"/>
        <v>9.413205272925556</v>
      </c>
      <c r="H263" s="197"/>
    </row>
    <row r="264" spans="1:8" s="19" customFormat="1" ht="12" customHeight="1" hidden="1" outlineLevel="2">
      <c r="A264" s="41" t="s">
        <v>2</v>
      </c>
      <c r="B264" s="42" t="s">
        <v>28</v>
      </c>
      <c r="C264" s="205"/>
      <c r="D264" s="206"/>
      <c r="E264" s="185">
        <v>0</v>
      </c>
      <c r="F264" s="43">
        <v>0</v>
      </c>
      <c r="G264" s="44" t="str">
        <f t="shared" si="31"/>
        <v>-</v>
      </c>
      <c r="H264" s="197"/>
    </row>
    <row r="265" spans="1:8" s="19" customFormat="1" ht="12" customHeight="1" hidden="1" outlineLevel="2">
      <c r="A265" s="41" t="s">
        <v>3</v>
      </c>
      <c r="B265" s="42" t="s">
        <v>29</v>
      </c>
      <c r="C265" s="205"/>
      <c r="D265" s="206"/>
      <c r="E265" s="185">
        <v>0</v>
      </c>
      <c r="F265" s="43">
        <v>0</v>
      </c>
      <c r="G265" s="44" t="str">
        <f t="shared" si="31"/>
        <v>-</v>
      </c>
      <c r="H265" s="197"/>
    </row>
    <row r="266" spans="1:8" s="19" customFormat="1" ht="12" customHeight="1" hidden="1" outlineLevel="2">
      <c r="A266" s="41" t="s">
        <v>25</v>
      </c>
      <c r="B266" s="42" t="s">
        <v>149</v>
      </c>
      <c r="C266" s="205"/>
      <c r="D266" s="206"/>
      <c r="E266" s="185">
        <v>0</v>
      </c>
      <c r="F266" s="43">
        <v>0</v>
      </c>
      <c r="G266" s="44" t="str">
        <f t="shared" si="31"/>
        <v>-</v>
      </c>
      <c r="H266" s="197"/>
    </row>
    <row r="267" spans="1:8" s="132" customFormat="1" ht="12" customHeight="1" hidden="1" outlineLevel="2">
      <c r="A267" s="41" t="s">
        <v>32</v>
      </c>
      <c r="B267" s="42" t="s">
        <v>31</v>
      </c>
      <c r="C267" s="205"/>
      <c r="D267" s="206"/>
      <c r="E267" s="185">
        <v>0</v>
      </c>
      <c r="F267" s="43">
        <v>0</v>
      </c>
      <c r="G267" s="44" t="str">
        <f t="shared" si="31"/>
        <v>-</v>
      </c>
      <c r="H267" s="197"/>
    </row>
    <row r="268" spans="1:8" s="141" customFormat="1" ht="3" customHeight="1" outlineLevel="1" collapsed="1">
      <c r="A268" s="45"/>
      <c r="B268" s="46"/>
      <c r="C268" s="136"/>
      <c r="D268" s="134"/>
      <c r="E268" s="186"/>
      <c r="F268" s="49"/>
      <c r="G268" s="50"/>
      <c r="H268" s="198"/>
    </row>
    <row r="269" spans="1:8" s="141" customFormat="1" ht="3" customHeight="1" outlineLevel="1">
      <c r="A269" s="146"/>
      <c r="B269" s="147"/>
      <c r="C269" s="137"/>
      <c r="D269" s="138"/>
      <c r="E269" s="187"/>
      <c r="F269" s="148"/>
      <c r="G269" s="149"/>
      <c r="H269" s="131"/>
    </row>
    <row r="270" spans="1:8" s="2" customFormat="1" ht="24.75" customHeight="1" outlineLevel="1">
      <c r="A270" s="52" t="s">
        <v>259</v>
      </c>
      <c r="B270" s="53" t="s">
        <v>292</v>
      </c>
      <c r="C270" s="205">
        <v>900</v>
      </c>
      <c r="D270" s="206">
        <v>90019</v>
      </c>
      <c r="E270" s="184">
        <f>SUM(E271:E275)</f>
        <v>1003344</v>
      </c>
      <c r="F270" s="54">
        <f>SUM(F271:F275)</f>
        <v>3069.81</v>
      </c>
      <c r="G270" s="55">
        <f aca="true" t="shared" si="32" ref="G270:G275">IF(E270&gt;0,F270/E270*100,"-")</f>
        <v>0.3059578768597809</v>
      </c>
      <c r="H270" s="197" t="s">
        <v>467</v>
      </c>
    </row>
    <row r="271" spans="1:8" s="19" customFormat="1" ht="12" customHeight="1" outlineLevel="1">
      <c r="A271" s="41" t="s">
        <v>1</v>
      </c>
      <c r="B271" s="42" t="s">
        <v>27</v>
      </c>
      <c r="C271" s="205"/>
      <c r="D271" s="206"/>
      <c r="E271" s="185">
        <v>1003344</v>
      </c>
      <c r="F271" s="43">
        <v>3069.81</v>
      </c>
      <c r="G271" s="44">
        <f t="shared" si="32"/>
        <v>0.3059578768597809</v>
      </c>
      <c r="H271" s="197"/>
    </row>
    <row r="272" spans="1:8" s="19" customFormat="1" ht="12" customHeight="1" hidden="1" outlineLevel="2">
      <c r="A272" s="41" t="s">
        <v>2</v>
      </c>
      <c r="B272" s="42" t="s">
        <v>28</v>
      </c>
      <c r="C272" s="205"/>
      <c r="D272" s="206"/>
      <c r="E272" s="185">
        <v>0</v>
      </c>
      <c r="F272" s="43">
        <v>0</v>
      </c>
      <c r="G272" s="44" t="str">
        <f t="shared" si="32"/>
        <v>-</v>
      </c>
      <c r="H272" s="197"/>
    </row>
    <row r="273" spans="1:8" s="19" customFormat="1" ht="12" customHeight="1" hidden="1" outlineLevel="2">
      <c r="A273" s="41" t="s">
        <v>3</v>
      </c>
      <c r="B273" s="42" t="s">
        <v>29</v>
      </c>
      <c r="C273" s="205"/>
      <c r="D273" s="206"/>
      <c r="E273" s="185">
        <v>0</v>
      </c>
      <c r="F273" s="43">
        <v>0</v>
      </c>
      <c r="G273" s="44" t="str">
        <f t="shared" si="32"/>
        <v>-</v>
      </c>
      <c r="H273" s="197"/>
    </row>
    <row r="274" spans="1:8" s="19" customFormat="1" ht="12" customHeight="1" hidden="1" outlineLevel="2">
      <c r="A274" s="41" t="s">
        <v>25</v>
      </c>
      <c r="B274" s="42" t="s">
        <v>149</v>
      </c>
      <c r="C274" s="205"/>
      <c r="D274" s="206"/>
      <c r="E274" s="185">
        <v>0</v>
      </c>
      <c r="F274" s="43">
        <v>0</v>
      </c>
      <c r="G274" s="44" t="str">
        <f t="shared" si="32"/>
        <v>-</v>
      </c>
      <c r="H274" s="197"/>
    </row>
    <row r="275" spans="1:8" s="132" customFormat="1" ht="12" customHeight="1" hidden="1" outlineLevel="2">
      <c r="A275" s="41" t="s">
        <v>32</v>
      </c>
      <c r="B275" s="42" t="s">
        <v>31</v>
      </c>
      <c r="C275" s="205"/>
      <c r="D275" s="206"/>
      <c r="E275" s="185">
        <v>0</v>
      </c>
      <c r="F275" s="43">
        <v>0</v>
      </c>
      <c r="G275" s="44" t="str">
        <f t="shared" si="32"/>
        <v>-</v>
      </c>
      <c r="H275" s="197"/>
    </row>
    <row r="276" spans="1:8" s="141" customFormat="1" ht="3" customHeight="1" outlineLevel="1" collapsed="1">
      <c r="A276" s="45"/>
      <c r="B276" s="46"/>
      <c r="C276" s="136"/>
      <c r="D276" s="134"/>
      <c r="E276" s="186"/>
      <c r="F276" s="49"/>
      <c r="G276" s="50"/>
      <c r="H276" s="135"/>
    </row>
    <row r="277" spans="1:8" s="141" customFormat="1" ht="3" customHeight="1" outlineLevel="1">
      <c r="A277" s="146"/>
      <c r="B277" s="147"/>
      <c r="C277" s="137"/>
      <c r="D277" s="138"/>
      <c r="E277" s="187"/>
      <c r="F277" s="148"/>
      <c r="G277" s="149"/>
      <c r="H277" s="139"/>
    </row>
    <row r="278" spans="1:8" s="2" customFormat="1" ht="24.75" customHeight="1" outlineLevel="1">
      <c r="A278" s="52" t="s">
        <v>260</v>
      </c>
      <c r="B278" s="53" t="s">
        <v>293</v>
      </c>
      <c r="C278" s="205">
        <v>900</v>
      </c>
      <c r="D278" s="206">
        <v>90095</v>
      </c>
      <c r="E278" s="184">
        <f>SUM(E279:E283)</f>
        <v>50999</v>
      </c>
      <c r="F278" s="54">
        <f>SUM(F279:F283)</f>
        <v>50486.12</v>
      </c>
      <c r="G278" s="55">
        <f aca="true" t="shared" si="33" ref="G278:G283">IF(E278&gt;0,F278/E278*100,"-")</f>
        <v>98.99433322222005</v>
      </c>
      <c r="H278" s="197" t="s">
        <v>468</v>
      </c>
    </row>
    <row r="279" spans="1:8" s="19" customFormat="1" ht="12" customHeight="1" outlineLevel="1">
      <c r="A279" s="41" t="s">
        <v>1</v>
      </c>
      <c r="B279" s="42" t="s">
        <v>27</v>
      </c>
      <c r="C279" s="205"/>
      <c r="D279" s="206"/>
      <c r="E279" s="185">
        <v>50999</v>
      </c>
      <c r="F279" s="43">
        <v>50486.12</v>
      </c>
      <c r="G279" s="44">
        <f t="shared" si="33"/>
        <v>98.99433322222005</v>
      </c>
      <c r="H279" s="197"/>
    </row>
    <row r="280" spans="1:8" s="19" customFormat="1" ht="12" customHeight="1" hidden="1" outlineLevel="2">
      <c r="A280" s="41" t="s">
        <v>2</v>
      </c>
      <c r="B280" s="42" t="s">
        <v>28</v>
      </c>
      <c r="C280" s="205"/>
      <c r="D280" s="206"/>
      <c r="E280" s="185">
        <v>0</v>
      </c>
      <c r="F280" s="43">
        <v>0</v>
      </c>
      <c r="G280" s="44" t="str">
        <f t="shared" si="33"/>
        <v>-</v>
      </c>
      <c r="H280" s="197"/>
    </row>
    <row r="281" spans="1:8" s="19" customFormat="1" ht="12" customHeight="1" hidden="1" outlineLevel="2">
      <c r="A281" s="41" t="s">
        <v>3</v>
      </c>
      <c r="B281" s="42" t="s">
        <v>29</v>
      </c>
      <c r="C281" s="205"/>
      <c r="D281" s="206"/>
      <c r="E281" s="185">
        <v>0</v>
      </c>
      <c r="F281" s="43">
        <v>0</v>
      </c>
      <c r="G281" s="44" t="str">
        <f t="shared" si="33"/>
        <v>-</v>
      </c>
      <c r="H281" s="197"/>
    </row>
    <row r="282" spans="1:8" s="19" customFormat="1" ht="12" customHeight="1" hidden="1" outlineLevel="2">
      <c r="A282" s="41" t="s">
        <v>25</v>
      </c>
      <c r="B282" s="42" t="s">
        <v>149</v>
      </c>
      <c r="C282" s="205"/>
      <c r="D282" s="206"/>
      <c r="E282" s="185">
        <v>0</v>
      </c>
      <c r="F282" s="43">
        <v>0</v>
      </c>
      <c r="G282" s="44" t="str">
        <f t="shared" si="33"/>
        <v>-</v>
      </c>
      <c r="H282" s="197"/>
    </row>
    <row r="283" spans="1:8" s="132" customFormat="1" ht="12" customHeight="1" hidden="1" outlineLevel="2">
      <c r="A283" s="41" t="s">
        <v>32</v>
      </c>
      <c r="B283" s="42" t="s">
        <v>31</v>
      </c>
      <c r="C283" s="205"/>
      <c r="D283" s="206"/>
      <c r="E283" s="185">
        <v>0</v>
      </c>
      <c r="F283" s="43">
        <v>0</v>
      </c>
      <c r="G283" s="44" t="str">
        <f t="shared" si="33"/>
        <v>-</v>
      </c>
      <c r="H283" s="197"/>
    </row>
    <row r="284" spans="1:8" s="141" customFormat="1" ht="3" customHeight="1" outlineLevel="1" collapsed="1">
      <c r="A284" s="45"/>
      <c r="B284" s="46"/>
      <c r="C284" s="136"/>
      <c r="D284" s="134"/>
      <c r="E284" s="186"/>
      <c r="F284" s="49"/>
      <c r="G284" s="50"/>
      <c r="H284" s="198"/>
    </row>
    <row r="285" spans="1:8" s="141" customFormat="1" ht="3" customHeight="1" outlineLevel="1">
      <c r="A285" s="146"/>
      <c r="B285" s="147"/>
      <c r="C285" s="137"/>
      <c r="D285" s="138"/>
      <c r="E285" s="187"/>
      <c r="F285" s="148"/>
      <c r="G285" s="149"/>
      <c r="H285" s="139"/>
    </row>
    <row r="286" spans="1:8" s="2" customFormat="1" ht="13.5" customHeight="1" outlineLevel="1">
      <c r="A286" s="52" t="s">
        <v>261</v>
      </c>
      <c r="B286" s="53" t="s">
        <v>294</v>
      </c>
      <c r="C286" s="205">
        <v>900</v>
      </c>
      <c r="D286" s="206">
        <v>90095</v>
      </c>
      <c r="E286" s="184">
        <f>SUM(E287:E291)</f>
        <v>89163</v>
      </c>
      <c r="F286" s="54">
        <f>SUM(F287:F291)</f>
        <v>78499.17</v>
      </c>
      <c r="G286" s="55">
        <f aca="true" t="shared" si="34" ref="G286:G291">IF(E286&gt;0,F286/E286*100,"-")</f>
        <v>88.04007267588574</v>
      </c>
      <c r="H286" s="197" t="s">
        <v>469</v>
      </c>
    </row>
    <row r="287" spans="1:8" s="19" customFormat="1" ht="12" customHeight="1" outlineLevel="1">
      <c r="A287" s="41" t="s">
        <v>1</v>
      </c>
      <c r="B287" s="42" t="s">
        <v>27</v>
      </c>
      <c r="C287" s="205"/>
      <c r="D287" s="206"/>
      <c r="E287" s="185">
        <v>89163</v>
      </c>
      <c r="F287" s="43">
        <v>78499.17</v>
      </c>
      <c r="G287" s="44">
        <f t="shared" si="34"/>
        <v>88.04007267588574</v>
      </c>
      <c r="H287" s="197"/>
    </row>
    <row r="288" spans="1:8" s="19" customFormat="1" ht="12" customHeight="1" hidden="1" outlineLevel="2">
      <c r="A288" s="41" t="s">
        <v>2</v>
      </c>
      <c r="B288" s="42" t="s">
        <v>28</v>
      </c>
      <c r="C288" s="205"/>
      <c r="D288" s="206"/>
      <c r="E288" s="185">
        <v>0</v>
      </c>
      <c r="F288" s="43">
        <v>0</v>
      </c>
      <c r="G288" s="44" t="str">
        <f t="shared" si="34"/>
        <v>-</v>
      </c>
      <c r="H288" s="197"/>
    </row>
    <row r="289" spans="1:8" s="19" customFormat="1" ht="12" customHeight="1" hidden="1" outlineLevel="2">
      <c r="A289" s="41" t="s">
        <v>3</v>
      </c>
      <c r="B289" s="42" t="s">
        <v>29</v>
      </c>
      <c r="C289" s="205"/>
      <c r="D289" s="206"/>
      <c r="E289" s="185">
        <v>0</v>
      </c>
      <c r="F289" s="43">
        <v>0</v>
      </c>
      <c r="G289" s="44" t="str">
        <f t="shared" si="34"/>
        <v>-</v>
      </c>
      <c r="H289" s="197"/>
    </row>
    <row r="290" spans="1:8" s="19" customFormat="1" ht="12" customHeight="1" hidden="1" outlineLevel="2">
      <c r="A290" s="41" t="s">
        <v>25</v>
      </c>
      <c r="B290" s="42" t="s">
        <v>149</v>
      </c>
      <c r="C290" s="205"/>
      <c r="D290" s="206"/>
      <c r="E290" s="185">
        <v>0</v>
      </c>
      <c r="F290" s="43">
        <v>0</v>
      </c>
      <c r="G290" s="44" t="str">
        <f t="shared" si="34"/>
        <v>-</v>
      </c>
      <c r="H290" s="197"/>
    </row>
    <row r="291" spans="1:8" s="132" customFormat="1" ht="12" customHeight="1" hidden="1" outlineLevel="2">
      <c r="A291" s="41" t="s">
        <v>32</v>
      </c>
      <c r="B291" s="42" t="s">
        <v>31</v>
      </c>
      <c r="C291" s="205"/>
      <c r="D291" s="206"/>
      <c r="E291" s="185">
        <v>0</v>
      </c>
      <c r="F291" s="43">
        <v>0</v>
      </c>
      <c r="G291" s="44" t="str">
        <f t="shared" si="34"/>
        <v>-</v>
      </c>
      <c r="H291" s="197"/>
    </row>
    <row r="292" spans="1:8" s="141" customFormat="1" ht="43.5" customHeight="1" outlineLevel="1" collapsed="1">
      <c r="A292" s="45"/>
      <c r="B292" s="46"/>
      <c r="C292" s="136"/>
      <c r="D292" s="134"/>
      <c r="E292" s="186"/>
      <c r="F292" s="49"/>
      <c r="G292" s="50"/>
      <c r="H292" s="198"/>
    </row>
    <row r="293" spans="1:8" s="141" customFormat="1" ht="3" customHeight="1" outlineLevel="1">
      <c r="A293" s="146"/>
      <c r="B293" s="147"/>
      <c r="C293" s="137"/>
      <c r="D293" s="138"/>
      <c r="E293" s="187"/>
      <c r="F293" s="148"/>
      <c r="G293" s="149"/>
      <c r="H293" s="139"/>
    </row>
    <row r="294" spans="1:8" s="2" customFormat="1" ht="13.5" customHeight="1" outlineLevel="1">
      <c r="A294" s="52" t="s">
        <v>262</v>
      </c>
      <c r="B294" s="53" t="s">
        <v>295</v>
      </c>
      <c r="C294" s="205">
        <v>900</v>
      </c>
      <c r="D294" s="206">
        <v>90095</v>
      </c>
      <c r="E294" s="184">
        <f>SUM(E295:E299)</f>
        <v>88399</v>
      </c>
      <c r="F294" s="54">
        <f>SUM(F295:F299)</f>
        <v>75027.53</v>
      </c>
      <c r="G294" s="55">
        <f aca="true" t="shared" si="35" ref="G294:G299">IF(E294&gt;0,F294/E294*100,"-")</f>
        <v>84.87373160329868</v>
      </c>
      <c r="H294" s="197" t="s">
        <v>470</v>
      </c>
    </row>
    <row r="295" spans="1:8" s="19" customFormat="1" ht="12" customHeight="1" outlineLevel="1">
      <c r="A295" s="41" t="s">
        <v>1</v>
      </c>
      <c r="B295" s="42" t="s">
        <v>27</v>
      </c>
      <c r="C295" s="205"/>
      <c r="D295" s="206"/>
      <c r="E295" s="185">
        <v>88399</v>
      </c>
      <c r="F295" s="43">
        <v>75027.53</v>
      </c>
      <c r="G295" s="44">
        <f t="shared" si="35"/>
        <v>84.87373160329868</v>
      </c>
      <c r="H295" s="197"/>
    </row>
    <row r="296" spans="1:8" s="19" customFormat="1" ht="12" customHeight="1" hidden="1" outlineLevel="2">
      <c r="A296" s="41" t="s">
        <v>2</v>
      </c>
      <c r="B296" s="42" t="s">
        <v>28</v>
      </c>
      <c r="C296" s="205"/>
      <c r="D296" s="206"/>
      <c r="E296" s="185">
        <v>0</v>
      </c>
      <c r="F296" s="43">
        <v>0</v>
      </c>
      <c r="G296" s="44" t="str">
        <f t="shared" si="35"/>
        <v>-</v>
      </c>
      <c r="H296" s="197"/>
    </row>
    <row r="297" spans="1:8" s="19" customFormat="1" ht="12" customHeight="1" hidden="1" outlineLevel="2">
      <c r="A297" s="41" t="s">
        <v>3</v>
      </c>
      <c r="B297" s="42" t="s">
        <v>29</v>
      </c>
      <c r="C297" s="205"/>
      <c r="D297" s="206"/>
      <c r="E297" s="185">
        <v>0</v>
      </c>
      <c r="F297" s="43">
        <v>0</v>
      </c>
      <c r="G297" s="44" t="str">
        <f t="shared" si="35"/>
        <v>-</v>
      </c>
      <c r="H297" s="197"/>
    </row>
    <row r="298" spans="1:8" s="19" customFormat="1" ht="12" customHeight="1" hidden="1" outlineLevel="2">
      <c r="A298" s="41" t="s">
        <v>25</v>
      </c>
      <c r="B298" s="42" t="s">
        <v>149</v>
      </c>
      <c r="C298" s="205"/>
      <c r="D298" s="206"/>
      <c r="E298" s="185">
        <v>0</v>
      </c>
      <c r="F298" s="43">
        <v>0</v>
      </c>
      <c r="G298" s="44" t="str">
        <f t="shared" si="35"/>
        <v>-</v>
      </c>
      <c r="H298" s="197"/>
    </row>
    <row r="299" spans="1:8" s="132" customFormat="1" ht="12" customHeight="1" hidden="1" outlineLevel="2">
      <c r="A299" s="41" t="s">
        <v>32</v>
      </c>
      <c r="B299" s="42" t="s">
        <v>31</v>
      </c>
      <c r="C299" s="205"/>
      <c r="D299" s="206"/>
      <c r="E299" s="185">
        <v>0</v>
      </c>
      <c r="F299" s="43">
        <v>0</v>
      </c>
      <c r="G299" s="44" t="str">
        <f t="shared" si="35"/>
        <v>-</v>
      </c>
      <c r="H299" s="197"/>
    </row>
    <row r="300" spans="1:8" s="141" customFormat="1" ht="34.5" customHeight="1" outlineLevel="1" collapsed="1">
      <c r="A300" s="45"/>
      <c r="B300" s="46"/>
      <c r="C300" s="136"/>
      <c r="D300" s="134"/>
      <c r="E300" s="186"/>
      <c r="F300" s="49"/>
      <c r="G300" s="50"/>
      <c r="H300" s="198"/>
    </row>
    <row r="301" spans="1:8" s="141" customFormat="1" ht="3" customHeight="1" outlineLevel="1">
      <c r="A301" s="146"/>
      <c r="B301" s="147"/>
      <c r="C301" s="137"/>
      <c r="D301" s="138"/>
      <c r="E301" s="187"/>
      <c r="F301" s="148"/>
      <c r="G301" s="149"/>
      <c r="H301" s="139"/>
    </row>
    <row r="302" spans="1:8" s="2" customFormat="1" ht="13.5" customHeight="1" outlineLevel="1">
      <c r="A302" s="52" t="s">
        <v>263</v>
      </c>
      <c r="B302" s="53" t="s">
        <v>296</v>
      </c>
      <c r="C302" s="205">
        <v>900</v>
      </c>
      <c r="D302" s="206">
        <v>90095</v>
      </c>
      <c r="E302" s="184">
        <f>SUM(E303:E307)</f>
        <v>51726</v>
      </c>
      <c r="F302" s="54">
        <f>SUM(F303:F307)</f>
        <v>47379.39</v>
      </c>
      <c r="G302" s="55">
        <f aca="true" t="shared" si="36" ref="G302:G307">IF(E302&gt;0,F302/E302*100,"-")</f>
        <v>91.59685651316552</v>
      </c>
      <c r="H302" s="197" t="s">
        <v>684</v>
      </c>
    </row>
    <row r="303" spans="1:8" s="19" customFormat="1" ht="12" customHeight="1" outlineLevel="1">
      <c r="A303" s="41" t="s">
        <v>1</v>
      </c>
      <c r="B303" s="42" t="s">
        <v>27</v>
      </c>
      <c r="C303" s="205"/>
      <c r="D303" s="206"/>
      <c r="E303" s="185">
        <v>51726</v>
      </c>
      <c r="F303" s="43">
        <v>47379.39</v>
      </c>
      <c r="G303" s="44">
        <f t="shared" si="36"/>
        <v>91.59685651316552</v>
      </c>
      <c r="H303" s="197"/>
    </row>
    <row r="304" spans="1:8" s="19" customFormat="1" ht="12" customHeight="1" hidden="1" outlineLevel="2">
      <c r="A304" s="41" t="s">
        <v>2</v>
      </c>
      <c r="B304" s="42" t="s">
        <v>28</v>
      </c>
      <c r="C304" s="205"/>
      <c r="D304" s="206"/>
      <c r="E304" s="185">
        <v>0</v>
      </c>
      <c r="F304" s="43">
        <v>0</v>
      </c>
      <c r="G304" s="44" t="str">
        <f t="shared" si="36"/>
        <v>-</v>
      </c>
      <c r="H304" s="197"/>
    </row>
    <row r="305" spans="1:8" s="19" customFormat="1" ht="12" customHeight="1" hidden="1" outlineLevel="2">
      <c r="A305" s="41" t="s">
        <v>3</v>
      </c>
      <c r="B305" s="42" t="s">
        <v>29</v>
      </c>
      <c r="C305" s="205"/>
      <c r="D305" s="206"/>
      <c r="E305" s="185">
        <v>0</v>
      </c>
      <c r="F305" s="43">
        <v>0</v>
      </c>
      <c r="G305" s="44" t="str">
        <f t="shared" si="36"/>
        <v>-</v>
      </c>
      <c r="H305" s="197"/>
    </row>
    <row r="306" spans="1:8" s="19" customFormat="1" ht="12" customHeight="1" hidden="1" outlineLevel="2">
      <c r="A306" s="41" t="s">
        <v>25</v>
      </c>
      <c r="B306" s="42" t="s">
        <v>149</v>
      </c>
      <c r="C306" s="205"/>
      <c r="D306" s="206"/>
      <c r="E306" s="185">
        <v>0</v>
      </c>
      <c r="F306" s="43">
        <v>0</v>
      </c>
      <c r="G306" s="44" t="str">
        <f t="shared" si="36"/>
        <v>-</v>
      </c>
      <c r="H306" s="197"/>
    </row>
    <row r="307" spans="1:8" s="132" customFormat="1" ht="12" customHeight="1" hidden="1" outlineLevel="2">
      <c r="A307" s="41" t="s">
        <v>32</v>
      </c>
      <c r="B307" s="42" t="s">
        <v>31</v>
      </c>
      <c r="C307" s="205"/>
      <c r="D307" s="206"/>
      <c r="E307" s="185">
        <v>0</v>
      </c>
      <c r="F307" s="43">
        <v>0</v>
      </c>
      <c r="G307" s="44" t="str">
        <f t="shared" si="36"/>
        <v>-</v>
      </c>
      <c r="H307" s="197"/>
    </row>
    <row r="308" spans="1:8" s="141" customFormat="1" ht="34.5" customHeight="1" outlineLevel="1" collapsed="1">
      <c r="A308" s="45"/>
      <c r="B308" s="46"/>
      <c r="C308" s="136"/>
      <c r="D308" s="134"/>
      <c r="E308" s="186"/>
      <c r="F308" s="49"/>
      <c r="G308" s="50"/>
      <c r="H308" s="198"/>
    </row>
    <row r="309" spans="1:8" s="141" customFormat="1" ht="3" customHeight="1" outlineLevel="1">
      <c r="A309" s="146"/>
      <c r="B309" s="147"/>
      <c r="C309" s="137"/>
      <c r="D309" s="138"/>
      <c r="E309" s="187"/>
      <c r="F309" s="148"/>
      <c r="G309" s="149"/>
      <c r="H309" s="139"/>
    </row>
    <row r="310" spans="1:8" s="2" customFormat="1" ht="13.5" customHeight="1" outlineLevel="1">
      <c r="A310" s="52" t="s">
        <v>264</v>
      </c>
      <c r="B310" s="53" t="s">
        <v>297</v>
      </c>
      <c r="C310" s="205">
        <v>900</v>
      </c>
      <c r="D310" s="206">
        <v>90095</v>
      </c>
      <c r="E310" s="184">
        <f>SUM(E311:E315)</f>
        <v>13384</v>
      </c>
      <c r="F310" s="54">
        <f>SUM(F311:F315)</f>
        <v>12002.27</v>
      </c>
      <c r="G310" s="55">
        <f aca="true" t="shared" si="37" ref="G310:G315">IF(E310&gt;0,F310/E310*100,"-")</f>
        <v>89.67625523012552</v>
      </c>
      <c r="H310" s="207" t="s">
        <v>471</v>
      </c>
    </row>
    <row r="311" spans="1:8" s="19" customFormat="1" ht="12" customHeight="1" outlineLevel="1">
      <c r="A311" s="41" t="s">
        <v>1</v>
      </c>
      <c r="B311" s="42" t="s">
        <v>27</v>
      </c>
      <c r="C311" s="205"/>
      <c r="D311" s="206"/>
      <c r="E311" s="185">
        <v>13384</v>
      </c>
      <c r="F311" s="43">
        <v>12002.27</v>
      </c>
      <c r="G311" s="44">
        <f t="shared" si="37"/>
        <v>89.67625523012552</v>
      </c>
      <c r="H311" s="207"/>
    </row>
    <row r="312" spans="1:8" s="19" customFormat="1" ht="12" customHeight="1" hidden="1" outlineLevel="2">
      <c r="A312" s="41" t="s">
        <v>2</v>
      </c>
      <c r="B312" s="42" t="s">
        <v>28</v>
      </c>
      <c r="C312" s="205"/>
      <c r="D312" s="206"/>
      <c r="E312" s="185">
        <v>0</v>
      </c>
      <c r="F312" s="43">
        <v>0</v>
      </c>
      <c r="G312" s="44" t="str">
        <f t="shared" si="37"/>
        <v>-</v>
      </c>
      <c r="H312" s="207"/>
    </row>
    <row r="313" spans="1:8" s="19" customFormat="1" ht="12" customHeight="1" hidden="1" outlineLevel="2">
      <c r="A313" s="41" t="s">
        <v>3</v>
      </c>
      <c r="B313" s="42" t="s">
        <v>29</v>
      </c>
      <c r="C313" s="205"/>
      <c r="D313" s="206"/>
      <c r="E313" s="185">
        <v>0</v>
      </c>
      <c r="F313" s="43">
        <v>0</v>
      </c>
      <c r="G313" s="44" t="str">
        <f t="shared" si="37"/>
        <v>-</v>
      </c>
      <c r="H313" s="207"/>
    </row>
    <row r="314" spans="1:8" s="19" customFormat="1" ht="12" customHeight="1" hidden="1" outlineLevel="2">
      <c r="A314" s="41" t="s">
        <v>25</v>
      </c>
      <c r="B314" s="42" t="s">
        <v>149</v>
      </c>
      <c r="C314" s="205"/>
      <c r="D314" s="206"/>
      <c r="E314" s="185">
        <v>0</v>
      </c>
      <c r="F314" s="43">
        <v>0</v>
      </c>
      <c r="G314" s="44" t="str">
        <f t="shared" si="37"/>
        <v>-</v>
      </c>
      <c r="H314" s="207"/>
    </row>
    <row r="315" spans="1:8" s="132" customFormat="1" ht="12" customHeight="1" hidden="1" outlineLevel="2">
      <c r="A315" s="41" t="s">
        <v>32</v>
      </c>
      <c r="B315" s="42" t="s">
        <v>31</v>
      </c>
      <c r="C315" s="205"/>
      <c r="D315" s="206"/>
      <c r="E315" s="185">
        <v>0</v>
      </c>
      <c r="F315" s="43">
        <v>0</v>
      </c>
      <c r="G315" s="44" t="str">
        <f t="shared" si="37"/>
        <v>-</v>
      </c>
      <c r="H315" s="207"/>
    </row>
    <row r="316" spans="1:8" s="141" customFormat="1" ht="3" customHeight="1" outlineLevel="1" collapsed="1">
      <c r="A316" s="45"/>
      <c r="B316" s="46"/>
      <c r="C316" s="136"/>
      <c r="D316" s="134"/>
      <c r="E316" s="186"/>
      <c r="F316" s="49"/>
      <c r="G316" s="50"/>
      <c r="H316" s="135"/>
    </row>
    <row r="317" spans="1:8" s="141" customFormat="1" ht="3" customHeight="1" outlineLevel="1">
      <c r="A317" s="146"/>
      <c r="B317" s="147"/>
      <c r="C317" s="137"/>
      <c r="D317" s="138"/>
      <c r="E317" s="187"/>
      <c r="F317" s="148"/>
      <c r="G317" s="149"/>
      <c r="H317" s="139"/>
    </row>
    <row r="318" spans="1:8" s="2" customFormat="1" ht="13.5" customHeight="1" outlineLevel="1">
      <c r="A318" s="52" t="s">
        <v>265</v>
      </c>
      <c r="B318" s="53" t="s">
        <v>298</v>
      </c>
      <c r="C318" s="205">
        <v>900</v>
      </c>
      <c r="D318" s="206">
        <v>90095</v>
      </c>
      <c r="E318" s="184">
        <f>SUM(E319:E323)</f>
        <v>118964</v>
      </c>
      <c r="F318" s="54">
        <f>SUM(F319:F323)</f>
        <v>87445.86</v>
      </c>
      <c r="G318" s="55">
        <f aca="true" t="shared" si="38" ref="G318:G323">IF(E318&gt;0,F318/E318*100,"-")</f>
        <v>73.50615312195285</v>
      </c>
      <c r="H318" s="197" t="s">
        <v>472</v>
      </c>
    </row>
    <row r="319" spans="1:8" s="19" customFormat="1" ht="12" customHeight="1" outlineLevel="1">
      <c r="A319" s="41" t="s">
        <v>1</v>
      </c>
      <c r="B319" s="42" t="s">
        <v>27</v>
      </c>
      <c r="C319" s="205"/>
      <c r="D319" s="206"/>
      <c r="E319" s="185">
        <v>118964</v>
      </c>
      <c r="F319" s="43">
        <v>87445.86</v>
      </c>
      <c r="G319" s="44">
        <f t="shared" si="38"/>
        <v>73.50615312195285</v>
      </c>
      <c r="H319" s="197"/>
    </row>
    <row r="320" spans="1:8" s="19" customFormat="1" ht="12" customHeight="1" hidden="1" outlineLevel="2">
      <c r="A320" s="41" t="s">
        <v>2</v>
      </c>
      <c r="B320" s="42" t="s">
        <v>28</v>
      </c>
      <c r="C320" s="205"/>
      <c r="D320" s="206"/>
      <c r="E320" s="185">
        <v>0</v>
      </c>
      <c r="F320" s="43">
        <v>0</v>
      </c>
      <c r="G320" s="44" t="str">
        <f t="shared" si="38"/>
        <v>-</v>
      </c>
      <c r="H320" s="197"/>
    </row>
    <row r="321" spans="1:8" s="19" customFormat="1" ht="12" customHeight="1" hidden="1" outlineLevel="2">
      <c r="A321" s="41" t="s">
        <v>3</v>
      </c>
      <c r="B321" s="42" t="s">
        <v>29</v>
      </c>
      <c r="C321" s="205"/>
      <c r="D321" s="206"/>
      <c r="E321" s="185">
        <v>0</v>
      </c>
      <c r="F321" s="43">
        <v>0</v>
      </c>
      <c r="G321" s="44" t="str">
        <f t="shared" si="38"/>
        <v>-</v>
      </c>
      <c r="H321" s="197"/>
    </row>
    <row r="322" spans="1:8" s="19" customFormat="1" ht="12" customHeight="1" hidden="1" outlineLevel="2">
      <c r="A322" s="41" t="s">
        <v>25</v>
      </c>
      <c r="B322" s="42" t="s">
        <v>149</v>
      </c>
      <c r="C322" s="205"/>
      <c r="D322" s="206"/>
      <c r="E322" s="185">
        <v>0</v>
      </c>
      <c r="F322" s="43">
        <v>0</v>
      </c>
      <c r="G322" s="44" t="str">
        <f t="shared" si="38"/>
        <v>-</v>
      </c>
      <c r="H322" s="197"/>
    </row>
    <row r="323" spans="1:8" s="132" customFormat="1" ht="12" customHeight="1" hidden="1" outlineLevel="2">
      <c r="A323" s="41" t="s">
        <v>32</v>
      </c>
      <c r="B323" s="42" t="s">
        <v>31</v>
      </c>
      <c r="C323" s="205"/>
      <c r="D323" s="206"/>
      <c r="E323" s="185">
        <v>0</v>
      </c>
      <c r="F323" s="43">
        <v>0</v>
      </c>
      <c r="G323" s="44" t="str">
        <f t="shared" si="38"/>
        <v>-</v>
      </c>
      <c r="H323" s="197"/>
    </row>
    <row r="324" spans="1:8" s="141" customFormat="1" ht="6" customHeight="1" outlineLevel="1" collapsed="1">
      <c r="A324" s="45"/>
      <c r="B324" s="46"/>
      <c r="C324" s="136"/>
      <c r="D324" s="134"/>
      <c r="E324" s="186"/>
      <c r="F324" s="49"/>
      <c r="G324" s="50"/>
      <c r="H324" s="198"/>
    </row>
    <row r="325" spans="1:8" s="141" customFormat="1" ht="3" customHeight="1" outlineLevel="1">
      <c r="A325" s="146"/>
      <c r="B325" s="147"/>
      <c r="C325" s="137"/>
      <c r="D325" s="138"/>
      <c r="E325" s="187"/>
      <c r="F325" s="148"/>
      <c r="G325" s="149"/>
      <c r="H325" s="139"/>
    </row>
    <row r="326" spans="1:8" s="2" customFormat="1" ht="24.75" customHeight="1" outlineLevel="1">
      <c r="A326" s="52" t="s">
        <v>266</v>
      </c>
      <c r="B326" s="53" t="s">
        <v>299</v>
      </c>
      <c r="C326" s="205">
        <v>900</v>
      </c>
      <c r="D326" s="206">
        <v>90095</v>
      </c>
      <c r="E326" s="184">
        <f>SUM(E327:E331)</f>
        <v>41223</v>
      </c>
      <c r="F326" s="54">
        <f>SUM(F327:F331)</f>
        <v>40379.65</v>
      </c>
      <c r="G326" s="55">
        <f aca="true" t="shared" si="39" ref="G326:G331">IF(E326&gt;0,F326/E326*100,"-")</f>
        <v>97.95417606675885</v>
      </c>
      <c r="H326" s="197" t="s">
        <v>473</v>
      </c>
    </row>
    <row r="327" spans="1:8" s="19" customFormat="1" ht="12" customHeight="1" outlineLevel="1">
      <c r="A327" s="41" t="s">
        <v>1</v>
      </c>
      <c r="B327" s="42" t="s">
        <v>27</v>
      </c>
      <c r="C327" s="205"/>
      <c r="D327" s="206"/>
      <c r="E327" s="185">
        <v>41223</v>
      </c>
      <c r="F327" s="43">
        <v>40379.65</v>
      </c>
      <c r="G327" s="44">
        <f t="shared" si="39"/>
        <v>97.95417606675885</v>
      </c>
      <c r="H327" s="197"/>
    </row>
    <row r="328" spans="1:8" s="19" customFormat="1" ht="12" customHeight="1" hidden="1" outlineLevel="2">
      <c r="A328" s="41" t="s">
        <v>2</v>
      </c>
      <c r="B328" s="42" t="s">
        <v>28</v>
      </c>
      <c r="C328" s="205"/>
      <c r="D328" s="206"/>
      <c r="E328" s="185">
        <v>0</v>
      </c>
      <c r="F328" s="43">
        <v>0</v>
      </c>
      <c r="G328" s="44" t="str">
        <f t="shared" si="39"/>
        <v>-</v>
      </c>
      <c r="H328" s="197"/>
    </row>
    <row r="329" spans="1:8" s="19" customFormat="1" ht="12" customHeight="1" hidden="1" outlineLevel="2">
      <c r="A329" s="41" t="s">
        <v>3</v>
      </c>
      <c r="B329" s="42" t="s">
        <v>29</v>
      </c>
      <c r="C329" s="205"/>
      <c r="D329" s="206"/>
      <c r="E329" s="185">
        <v>0</v>
      </c>
      <c r="F329" s="43">
        <v>0</v>
      </c>
      <c r="G329" s="44" t="str">
        <f t="shared" si="39"/>
        <v>-</v>
      </c>
      <c r="H329" s="197"/>
    </row>
    <row r="330" spans="1:8" s="19" customFormat="1" ht="12" customHeight="1" hidden="1" outlineLevel="2">
      <c r="A330" s="41" t="s">
        <v>25</v>
      </c>
      <c r="B330" s="42" t="s">
        <v>149</v>
      </c>
      <c r="C330" s="205"/>
      <c r="D330" s="206"/>
      <c r="E330" s="185">
        <v>0</v>
      </c>
      <c r="F330" s="43">
        <v>0</v>
      </c>
      <c r="G330" s="44" t="str">
        <f t="shared" si="39"/>
        <v>-</v>
      </c>
      <c r="H330" s="197"/>
    </row>
    <row r="331" spans="1:8" s="132" customFormat="1" ht="12" customHeight="1" hidden="1" outlineLevel="2">
      <c r="A331" s="41" t="s">
        <v>32</v>
      </c>
      <c r="B331" s="42" t="s">
        <v>31</v>
      </c>
      <c r="C331" s="205"/>
      <c r="D331" s="206"/>
      <c r="E331" s="185">
        <v>0</v>
      </c>
      <c r="F331" s="43">
        <v>0</v>
      </c>
      <c r="G331" s="44" t="str">
        <f t="shared" si="39"/>
        <v>-</v>
      </c>
      <c r="H331" s="197"/>
    </row>
    <row r="332" spans="1:8" s="141" customFormat="1" ht="24.75" customHeight="1" outlineLevel="1" collapsed="1">
      <c r="A332" s="45"/>
      <c r="B332" s="46"/>
      <c r="C332" s="136"/>
      <c r="D332" s="134"/>
      <c r="E332" s="186"/>
      <c r="F332" s="49"/>
      <c r="G332" s="50"/>
      <c r="H332" s="198"/>
    </row>
    <row r="333" spans="1:8" s="141" customFormat="1" ht="3" customHeight="1" outlineLevel="1">
      <c r="A333" s="146"/>
      <c r="B333" s="147"/>
      <c r="C333" s="137"/>
      <c r="D333" s="138"/>
      <c r="E333" s="187"/>
      <c r="F333" s="148"/>
      <c r="G333" s="149"/>
      <c r="H333" s="139"/>
    </row>
    <row r="334" spans="1:8" s="2" customFormat="1" ht="13.5" customHeight="1" outlineLevel="1">
      <c r="A334" s="52" t="s">
        <v>424</v>
      </c>
      <c r="B334" s="53" t="s">
        <v>300</v>
      </c>
      <c r="C334" s="205">
        <v>900</v>
      </c>
      <c r="D334" s="206">
        <v>90095</v>
      </c>
      <c r="E334" s="184">
        <f>SUM(E335:E339)</f>
        <v>124686</v>
      </c>
      <c r="F334" s="54">
        <f>SUM(F335:F339)</f>
        <v>86253.56</v>
      </c>
      <c r="G334" s="55">
        <f aca="true" t="shared" si="40" ref="G334:G339">IF(E334&gt;0,F334/E334*100,"-")</f>
        <v>69.17661966860754</v>
      </c>
      <c r="H334" s="197" t="s">
        <v>474</v>
      </c>
    </row>
    <row r="335" spans="1:8" s="19" customFormat="1" ht="12" customHeight="1" outlineLevel="1">
      <c r="A335" s="41" t="s">
        <v>1</v>
      </c>
      <c r="B335" s="42" t="s">
        <v>27</v>
      </c>
      <c r="C335" s="205"/>
      <c r="D335" s="206"/>
      <c r="E335" s="185">
        <v>124686</v>
      </c>
      <c r="F335" s="43">
        <v>86253.56</v>
      </c>
      <c r="G335" s="44">
        <f t="shared" si="40"/>
        <v>69.17661966860754</v>
      </c>
      <c r="H335" s="197"/>
    </row>
    <row r="336" spans="1:8" s="19" customFormat="1" ht="12" customHeight="1" hidden="1" outlineLevel="2">
      <c r="A336" s="41" t="s">
        <v>2</v>
      </c>
      <c r="B336" s="42" t="s">
        <v>28</v>
      </c>
      <c r="C336" s="205"/>
      <c r="D336" s="206"/>
      <c r="E336" s="185">
        <v>0</v>
      </c>
      <c r="F336" s="43">
        <v>0</v>
      </c>
      <c r="G336" s="44" t="str">
        <f t="shared" si="40"/>
        <v>-</v>
      </c>
      <c r="H336" s="197"/>
    </row>
    <row r="337" spans="1:8" s="19" customFormat="1" ht="12" customHeight="1" hidden="1" outlineLevel="2">
      <c r="A337" s="41" t="s">
        <v>3</v>
      </c>
      <c r="B337" s="42" t="s">
        <v>29</v>
      </c>
      <c r="C337" s="205"/>
      <c r="D337" s="206"/>
      <c r="E337" s="185">
        <v>0</v>
      </c>
      <c r="F337" s="43">
        <v>0</v>
      </c>
      <c r="G337" s="44" t="str">
        <f t="shared" si="40"/>
        <v>-</v>
      </c>
      <c r="H337" s="197"/>
    </row>
    <row r="338" spans="1:8" s="19" customFormat="1" ht="12" customHeight="1" hidden="1" outlineLevel="2">
      <c r="A338" s="41" t="s">
        <v>25</v>
      </c>
      <c r="B338" s="42" t="s">
        <v>149</v>
      </c>
      <c r="C338" s="205"/>
      <c r="D338" s="206"/>
      <c r="E338" s="185">
        <v>0</v>
      </c>
      <c r="F338" s="43">
        <v>0</v>
      </c>
      <c r="G338" s="44" t="str">
        <f t="shared" si="40"/>
        <v>-</v>
      </c>
      <c r="H338" s="197"/>
    </row>
    <row r="339" spans="1:8" s="132" customFormat="1" ht="12" customHeight="1" hidden="1" outlineLevel="2">
      <c r="A339" s="41" t="s">
        <v>32</v>
      </c>
      <c r="B339" s="42" t="s">
        <v>31</v>
      </c>
      <c r="C339" s="205"/>
      <c r="D339" s="206"/>
      <c r="E339" s="185">
        <v>0</v>
      </c>
      <c r="F339" s="43">
        <v>0</v>
      </c>
      <c r="G339" s="44" t="str">
        <f t="shared" si="40"/>
        <v>-</v>
      </c>
      <c r="H339" s="197"/>
    </row>
    <row r="340" spans="1:8" s="141" customFormat="1" ht="24.75" customHeight="1" outlineLevel="1" collapsed="1">
      <c r="A340" s="45"/>
      <c r="B340" s="46"/>
      <c r="C340" s="136"/>
      <c r="D340" s="134"/>
      <c r="E340" s="186"/>
      <c r="F340" s="49"/>
      <c r="G340" s="50"/>
      <c r="H340" s="198"/>
    </row>
    <row r="341" spans="1:8" s="141" customFormat="1" ht="3" customHeight="1" outlineLevel="1">
      <c r="A341" s="146"/>
      <c r="B341" s="147"/>
      <c r="C341" s="137"/>
      <c r="D341" s="138"/>
      <c r="E341" s="187"/>
      <c r="F341" s="148"/>
      <c r="G341" s="149"/>
      <c r="H341" s="139"/>
    </row>
    <row r="342" spans="1:8" s="2" customFormat="1" ht="13.5" customHeight="1" outlineLevel="1">
      <c r="A342" s="52" t="s">
        <v>425</v>
      </c>
      <c r="B342" s="53" t="s">
        <v>301</v>
      </c>
      <c r="C342" s="205">
        <v>900</v>
      </c>
      <c r="D342" s="206">
        <v>90095</v>
      </c>
      <c r="E342" s="184">
        <f>SUM(E343:E347)</f>
        <v>46017</v>
      </c>
      <c r="F342" s="54">
        <f>SUM(F343:F347)</f>
        <v>44542.31</v>
      </c>
      <c r="G342" s="55">
        <f aca="true" t="shared" si="41" ref="G342:G347">IF(E342&gt;0,F342/E342*100,"-")</f>
        <v>96.79533650607384</v>
      </c>
      <c r="H342" s="197" t="s">
        <v>475</v>
      </c>
    </row>
    <row r="343" spans="1:8" s="19" customFormat="1" ht="12" customHeight="1" outlineLevel="1">
      <c r="A343" s="41" t="s">
        <v>1</v>
      </c>
      <c r="B343" s="42" t="s">
        <v>27</v>
      </c>
      <c r="C343" s="205"/>
      <c r="D343" s="206"/>
      <c r="E343" s="185">
        <v>46017</v>
      </c>
      <c r="F343" s="43">
        <v>44542.31</v>
      </c>
      <c r="G343" s="44">
        <f t="shared" si="41"/>
        <v>96.79533650607384</v>
      </c>
      <c r="H343" s="197"/>
    </row>
    <row r="344" spans="1:8" s="19" customFormat="1" ht="12" customHeight="1" hidden="1" outlineLevel="2">
      <c r="A344" s="41" t="s">
        <v>2</v>
      </c>
      <c r="B344" s="42" t="s">
        <v>28</v>
      </c>
      <c r="C344" s="205"/>
      <c r="D344" s="206"/>
      <c r="E344" s="185">
        <v>0</v>
      </c>
      <c r="F344" s="43">
        <v>0</v>
      </c>
      <c r="G344" s="44" t="str">
        <f t="shared" si="41"/>
        <v>-</v>
      </c>
      <c r="H344" s="197"/>
    </row>
    <row r="345" spans="1:8" s="19" customFormat="1" ht="12" customHeight="1" hidden="1" outlineLevel="2">
      <c r="A345" s="41" t="s">
        <v>3</v>
      </c>
      <c r="B345" s="42" t="s">
        <v>29</v>
      </c>
      <c r="C345" s="205"/>
      <c r="D345" s="206"/>
      <c r="E345" s="185">
        <v>0</v>
      </c>
      <c r="F345" s="43">
        <v>0</v>
      </c>
      <c r="G345" s="44" t="str">
        <f t="shared" si="41"/>
        <v>-</v>
      </c>
      <c r="H345" s="197"/>
    </row>
    <row r="346" spans="1:8" s="19" customFormat="1" ht="12" customHeight="1" hidden="1" outlineLevel="2">
      <c r="A346" s="41" t="s">
        <v>25</v>
      </c>
      <c r="B346" s="42" t="s">
        <v>149</v>
      </c>
      <c r="C346" s="205"/>
      <c r="D346" s="206"/>
      <c r="E346" s="185">
        <v>0</v>
      </c>
      <c r="F346" s="43">
        <v>0</v>
      </c>
      <c r="G346" s="44" t="str">
        <f t="shared" si="41"/>
        <v>-</v>
      </c>
      <c r="H346" s="197"/>
    </row>
    <row r="347" spans="1:8" s="132" customFormat="1" ht="12" customHeight="1" hidden="1" outlineLevel="2">
      <c r="A347" s="41" t="s">
        <v>32</v>
      </c>
      <c r="B347" s="42" t="s">
        <v>31</v>
      </c>
      <c r="C347" s="205"/>
      <c r="D347" s="206"/>
      <c r="E347" s="185">
        <v>0</v>
      </c>
      <c r="F347" s="43">
        <v>0</v>
      </c>
      <c r="G347" s="44" t="str">
        <f t="shared" si="41"/>
        <v>-</v>
      </c>
      <c r="H347" s="197"/>
    </row>
    <row r="348" spans="1:8" s="141" customFormat="1" ht="45" customHeight="1" outlineLevel="1" collapsed="1">
      <c r="A348" s="45"/>
      <c r="B348" s="46"/>
      <c r="C348" s="136"/>
      <c r="D348" s="134"/>
      <c r="E348" s="186"/>
      <c r="F348" s="49"/>
      <c r="G348" s="50"/>
      <c r="H348" s="198"/>
    </row>
    <row r="349" spans="1:8" s="141" customFormat="1" ht="3" customHeight="1" outlineLevel="1">
      <c r="A349" s="146"/>
      <c r="B349" s="147"/>
      <c r="C349" s="137"/>
      <c r="D349" s="138"/>
      <c r="E349" s="187"/>
      <c r="F349" s="148"/>
      <c r="G349" s="149"/>
      <c r="H349" s="139"/>
    </row>
    <row r="350" spans="1:8" s="2" customFormat="1" ht="13.5" customHeight="1" outlineLevel="1">
      <c r="A350" s="52" t="s">
        <v>426</v>
      </c>
      <c r="B350" s="53" t="s">
        <v>302</v>
      </c>
      <c r="C350" s="205">
        <v>926</v>
      </c>
      <c r="D350" s="206">
        <v>92601</v>
      </c>
      <c r="E350" s="184">
        <f>SUM(E351:E355)</f>
        <v>157083</v>
      </c>
      <c r="F350" s="54">
        <f>SUM(F351:F355)</f>
        <v>141489.39</v>
      </c>
      <c r="G350" s="55">
        <f aca="true" t="shared" si="42" ref="G350:G355">IF(E350&gt;0,F350/E350*100,"-")</f>
        <v>90.07301235652491</v>
      </c>
      <c r="H350" s="197" t="s">
        <v>476</v>
      </c>
    </row>
    <row r="351" spans="1:8" s="19" customFormat="1" ht="12" customHeight="1" outlineLevel="1">
      <c r="A351" s="41" t="s">
        <v>1</v>
      </c>
      <c r="B351" s="42" t="s">
        <v>27</v>
      </c>
      <c r="C351" s="205"/>
      <c r="D351" s="206"/>
      <c r="E351" s="185">
        <v>157083</v>
      </c>
      <c r="F351" s="43">
        <v>141489.39</v>
      </c>
      <c r="G351" s="44">
        <f t="shared" si="42"/>
        <v>90.07301235652491</v>
      </c>
      <c r="H351" s="197"/>
    </row>
    <row r="352" spans="1:8" s="19" customFormat="1" ht="12" customHeight="1" hidden="1" outlineLevel="2">
      <c r="A352" s="41" t="s">
        <v>2</v>
      </c>
      <c r="B352" s="42" t="s">
        <v>28</v>
      </c>
      <c r="C352" s="205"/>
      <c r="D352" s="206"/>
      <c r="E352" s="185">
        <v>0</v>
      </c>
      <c r="F352" s="43">
        <v>0</v>
      </c>
      <c r="G352" s="44" t="str">
        <f t="shared" si="42"/>
        <v>-</v>
      </c>
      <c r="H352" s="197"/>
    </row>
    <row r="353" spans="1:8" s="19" customFormat="1" ht="12" customHeight="1" hidden="1" outlineLevel="2">
      <c r="A353" s="41" t="s">
        <v>3</v>
      </c>
      <c r="B353" s="42" t="s">
        <v>29</v>
      </c>
      <c r="C353" s="205"/>
      <c r="D353" s="206"/>
      <c r="E353" s="185">
        <v>0</v>
      </c>
      <c r="F353" s="43">
        <v>0</v>
      </c>
      <c r="G353" s="44" t="str">
        <f t="shared" si="42"/>
        <v>-</v>
      </c>
      <c r="H353" s="197"/>
    </row>
    <row r="354" spans="1:8" s="19" customFormat="1" ht="12" customHeight="1" hidden="1" outlineLevel="2">
      <c r="A354" s="41" t="s">
        <v>25</v>
      </c>
      <c r="B354" s="42" t="s">
        <v>149</v>
      </c>
      <c r="C354" s="205"/>
      <c r="D354" s="206"/>
      <c r="E354" s="185">
        <v>0</v>
      </c>
      <c r="F354" s="43">
        <v>0</v>
      </c>
      <c r="G354" s="44" t="str">
        <f t="shared" si="42"/>
        <v>-</v>
      </c>
      <c r="H354" s="197"/>
    </row>
    <row r="355" spans="1:8" s="132" customFormat="1" ht="12" customHeight="1" hidden="1" outlineLevel="2">
      <c r="A355" s="41" t="s">
        <v>32</v>
      </c>
      <c r="B355" s="42" t="s">
        <v>31</v>
      </c>
      <c r="C355" s="205"/>
      <c r="D355" s="206"/>
      <c r="E355" s="185">
        <v>0</v>
      </c>
      <c r="F355" s="43">
        <v>0</v>
      </c>
      <c r="G355" s="44" t="str">
        <f t="shared" si="42"/>
        <v>-</v>
      </c>
      <c r="H355" s="197"/>
    </row>
    <row r="356" spans="1:8" s="141" customFormat="1" ht="45" customHeight="1" outlineLevel="1" collapsed="1">
      <c r="A356" s="45"/>
      <c r="B356" s="46"/>
      <c r="C356" s="136"/>
      <c r="D356" s="134"/>
      <c r="E356" s="186"/>
      <c r="F356" s="49"/>
      <c r="G356" s="50"/>
      <c r="H356" s="198"/>
    </row>
    <row r="357" spans="1:9" s="77" customFormat="1" ht="16.5" customHeight="1">
      <c r="A357" s="71" t="s">
        <v>35</v>
      </c>
      <c r="B357" s="155" t="s">
        <v>303</v>
      </c>
      <c r="C357" s="72"/>
      <c r="D357" s="72"/>
      <c r="E357" s="178">
        <f>SUM(E358:E362)</f>
        <v>10000</v>
      </c>
      <c r="F357" s="73">
        <f>SUM(F358:F362)</f>
        <v>0</v>
      </c>
      <c r="G357" s="74">
        <f aca="true" t="shared" si="43" ref="G357:G362">IF(E357&gt;0,F357/E357*100,"-")</f>
        <v>0</v>
      </c>
      <c r="H357" s="75"/>
      <c r="I357" s="76"/>
    </row>
    <row r="358" spans="1:8" s="126" customFormat="1" ht="13.5" customHeight="1">
      <c r="A358" s="120" t="s">
        <v>1</v>
      </c>
      <c r="B358" s="121" t="s">
        <v>27</v>
      </c>
      <c r="C358" s="122"/>
      <c r="D358" s="120"/>
      <c r="E358" s="179">
        <f aca="true" t="shared" si="44" ref="E358:F362">E368</f>
        <v>10000</v>
      </c>
      <c r="F358" s="123">
        <f t="shared" si="44"/>
        <v>0</v>
      </c>
      <c r="G358" s="124">
        <f t="shared" si="43"/>
        <v>0</v>
      </c>
      <c r="H358" s="125"/>
    </row>
    <row r="359" spans="1:8" s="126" customFormat="1" ht="13.5" customHeight="1" hidden="1" outlineLevel="1">
      <c r="A359" s="120" t="s">
        <v>2</v>
      </c>
      <c r="B359" s="121" t="s">
        <v>28</v>
      </c>
      <c r="C359" s="122"/>
      <c r="D359" s="120"/>
      <c r="E359" s="179">
        <f t="shared" si="44"/>
        <v>0</v>
      </c>
      <c r="F359" s="123">
        <f t="shared" si="44"/>
        <v>0</v>
      </c>
      <c r="G359" s="124" t="str">
        <f t="shared" si="43"/>
        <v>-</v>
      </c>
      <c r="H359" s="125"/>
    </row>
    <row r="360" spans="1:8" s="126" customFormat="1" ht="13.5" customHeight="1" hidden="1" outlineLevel="1">
      <c r="A360" s="120" t="s">
        <v>3</v>
      </c>
      <c r="B360" s="121" t="s">
        <v>29</v>
      </c>
      <c r="C360" s="122"/>
      <c r="D360" s="120"/>
      <c r="E360" s="179">
        <f t="shared" si="44"/>
        <v>0</v>
      </c>
      <c r="F360" s="123">
        <f t="shared" si="44"/>
        <v>0</v>
      </c>
      <c r="G360" s="124" t="str">
        <f t="shared" si="43"/>
        <v>-</v>
      </c>
      <c r="H360" s="125"/>
    </row>
    <row r="361" spans="1:8" s="126" customFormat="1" ht="13.5" customHeight="1" hidden="1" outlineLevel="1">
      <c r="A361" s="120" t="s">
        <v>25</v>
      </c>
      <c r="B361" s="121" t="s">
        <v>149</v>
      </c>
      <c r="C361" s="122"/>
      <c r="D361" s="120"/>
      <c r="E361" s="179">
        <f t="shared" si="44"/>
        <v>0</v>
      </c>
      <c r="F361" s="123">
        <f t="shared" si="44"/>
        <v>0</v>
      </c>
      <c r="G361" s="124" t="str">
        <f t="shared" si="43"/>
        <v>-</v>
      </c>
      <c r="H361" s="125"/>
    </row>
    <row r="362" spans="1:8" s="126" customFormat="1" ht="13.5" customHeight="1" hidden="1" outlineLevel="1">
      <c r="A362" s="120" t="s">
        <v>32</v>
      </c>
      <c r="B362" s="121" t="s">
        <v>31</v>
      </c>
      <c r="C362" s="122"/>
      <c r="D362" s="120"/>
      <c r="E362" s="179">
        <f t="shared" si="44"/>
        <v>0</v>
      </c>
      <c r="F362" s="123">
        <f t="shared" si="44"/>
        <v>0</v>
      </c>
      <c r="G362" s="124" t="str">
        <f t="shared" si="43"/>
        <v>-</v>
      </c>
      <c r="H362" s="125"/>
    </row>
    <row r="363" spans="1:8" s="34" customFormat="1" ht="3" customHeight="1" collapsed="1">
      <c r="A363" s="35"/>
      <c r="B363" s="36"/>
      <c r="C363" s="37"/>
      <c r="D363" s="35"/>
      <c r="E363" s="180"/>
      <c r="F363" s="38"/>
      <c r="G363" s="39"/>
      <c r="H363" s="40"/>
    </row>
    <row r="364" spans="1:8" s="82" customFormat="1" ht="15.75" customHeight="1" outlineLevel="1">
      <c r="A364" s="78" t="s">
        <v>56</v>
      </c>
      <c r="B364" s="79" t="s">
        <v>48</v>
      </c>
      <c r="C364" s="78"/>
      <c r="D364" s="78"/>
      <c r="E364" s="181">
        <f>E365</f>
        <v>10000</v>
      </c>
      <c r="F364" s="80">
        <f>F365</f>
        <v>0</v>
      </c>
      <c r="G364" s="81">
        <f aca="true" t="shared" si="45" ref="G364:G372">IF(E364&gt;0,F364/E364*100,"-")</f>
        <v>0</v>
      </c>
      <c r="H364" s="79"/>
    </row>
    <row r="365" spans="1:8" s="18" customFormat="1" ht="15.75" customHeight="1" outlineLevel="1">
      <c r="A365" s="14" t="s">
        <v>9</v>
      </c>
      <c r="B365" s="15" t="s">
        <v>57</v>
      </c>
      <c r="C365" s="14"/>
      <c r="D365" s="14"/>
      <c r="E365" s="182">
        <f>E367</f>
        <v>10000</v>
      </c>
      <c r="F365" s="16">
        <f>F367</f>
        <v>0</v>
      </c>
      <c r="G365" s="17">
        <f t="shared" si="45"/>
        <v>0</v>
      </c>
      <c r="H365" s="15"/>
    </row>
    <row r="366" spans="1:8" s="18" customFormat="1" ht="3" customHeight="1" outlineLevel="1">
      <c r="A366" s="142"/>
      <c r="B366" s="143"/>
      <c r="C366" s="142"/>
      <c r="D366" s="142"/>
      <c r="E366" s="183"/>
      <c r="F366" s="144"/>
      <c r="G366" s="145"/>
      <c r="H366" s="143"/>
    </row>
    <row r="367" spans="1:8" s="2" customFormat="1" ht="13.5" customHeight="1" outlineLevel="1">
      <c r="A367" s="52" t="s">
        <v>26</v>
      </c>
      <c r="B367" s="53" t="s">
        <v>58</v>
      </c>
      <c r="C367" s="205">
        <v>750</v>
      </c>
      <c r="D367" s="206">
        <v>75095</v>
      </c>
      <c r="E367" s="184">
        <f>SUM(E368:E372)</f>
        <v>10000</v>
      </c>
      <c r="F367" s="54">
        <f>SUM(F368:F372)</f>
        <v>0</v>
      </c>
      <c r="G367" s="55">
        <f t="shared" si="45"/>
        <v>0</v>
      </c>
      <c r="H367" s="222" t="s">
        <v>445</v>
      </c>
    </row>
    <row r="368" spans="1:8" s="19" customFormat="1" ht="12" customHeight="1" outlineLevel="1">
      <c r="A368" s="41" t="s">
        <v>1</v>
      </c>
      <c r="B368" s="42" t="s">
        <v>27</v>
      </c>
      <c r="C368" s="205"/>
      <c r="D368" s="206"/>
      <c r="E368" s="185">
        <v>10000</v>
      </c>
      <c r="F368" s="43">
        <v>0</v>
      </c>
      <c r="G368" s="44">
        <f t="shared" si="45"/>
        <v>0</v>
      </c>
      <c r="H368" s="222"/>
    </row>
    <row r="369" spans="1:8" s="19" customFormat="1" ht="12" customHeight="1" hidden="1" outlineLevel="2">
      <c r="A369" s="41" t="s">
        <v>2</v>
      </c>
      <c r="B369" s="42" t="s">
        <v>28</v>
      </c>
      <c r="C369" s="205"/>
      <c r="D369" s="206"/>
      <c r="E369" s="185">
        <v>0</v>
      </c>
      <c r="F369" s="43">
        <v>0</v>
      </c>
      <c r="G369" s="44" t="str">
        <f t="shared" si="45"/>
        <v>-</v>
      </c>
      <c r="H369" s="222"/>
    </row>
    <row r="370" spans="1:8" s="19" customFormat="1" ht="12" customHeight="1" hidden="1" outlineLevel="2">
      <c r="A370" s="41" t="s">
        <v>3</v>
      </c>
      <c r="B370" s="42" t="s">
        <v>29</v>
      </c>
      <c r="C370" s="205"/>
      <c r="D370" s="206"/>
      <c r="E370" s="185">
        <v>0</v>
      </c>
      <c r="F370" s="43">
        <v>0</v>
      </c>
      <c r="G370" s="44" t="str">
        <f t="shared" si="45"/>
        <v>-</v>
      </c>
      <c r="H370" s="222"/>
    </row>
    <row r="371" spans="1:8" s="19" customFormat="1" ht="12" customHeight="1" hidden="1" outlineLevel="2">
      <c r="A371" s="41" t="s">
        <v>25</v>
      </c>
      <c r="B371" s="42" t="s">
        <v>149</v>
      </c>
      <c r="C371" s="205"/>
      <c r="D371" s="206"/>
      <c r="E371" s="185">
        <v>0</v>
      </c>
      <c r="F371" s="43">
        <v>0</v>
      </c>
      <c r="G371" s="44" t="str">
        <f t="shared" si="45"/>
        <v>-</v>
      </c>
      <c r="H371" s="222"/>
    </row>
    <row r="372" spans="1:8" s="19" customFormat="1" ht="12" customHeight="1" hidden="1" outlineLevel="2">
      <c r="A372" s="41" t="s">
        <v>32</v>
      </c>
      <c r="B372" s="42" t="s">
        <v>31</v>
      </c>
      <c r="C372" s="205"/>
      <c r="D372" s="206"/>
      <c r="E372" s="185">
        <v>0</v>
      </c>
      <c r="F372" s="43">
        <v>0</v>
      </c>
      <c r="G372" s="44" t="str">
        <f t="shared" si="45"/>
        <v>-</v>
      </c>
      <c r="H372" s="222"/>
    </row>
    <row r="373" spans="1:8" s="19" customFormat="1" ht="3" customHeight="1" outlineLevel="1" collapsed="1">
      <c r="A373" s="45"/>
      <c r="B373" s="46"/>
      <c r="C373" s="47"/>
      <c r="D373" s="48"/>
      <c r="E373" s="186"/>
      <c r="F373" s="49"/>
      <c r="G373" s="50"/>
      <c r="H373" s="51"/>
    </row>
    <row r="374" spans="1:9" s="77" customFormat="1" ht="16.5" customHeight="1">
      <c r="A374" s="71" t="s">
        <v>36</v>
      </c>
      <c r="B374" s="155" t="s">
        <v>59</v>
      </c>
      <c r="C374" s="72"/>
      <c r="D374" s="72"/>
      <c r="E374" s="178">
        <f>SUM(E375:E379)</f>
        <v>2275173</v>
      </c>
      <c r="F374" s="73">
        <f>SUM(F375:F379)</f>
        <v>2237398.72</v>
      </c>
      <c r="G374" s="74">
        <f aca="true" t="shared" si="46" ref="G374:G379">IF(E374&gt;0,F374/E374*100,"-")</f>
        <v>98.3397183422975</v>
      </c>
      <c r="H374" s="75"/>
      <c r="I374" s="76"/>
    </row>
    <row r="375" spans="1:8" s="126" customFormat="1" ht="13.5" customHeight="1">
      <c r="A375" s="120" t="s">
        <v>1</v>
      </c>
      <c r="B375" s="121" t="s">
        <v>27</v>
      </c>
      <c r="C375" s="122"/>
      <c r="D375" s="120"/>
      <c r="E375" s="179">
        <f>E385+E393+E401+E409+E417+E425+E433+E441+E449+E457+E465+E473+E481+E489+E497+E505+E513+E521+E529+E537+E545+E553+E561+E569+E578+E586+E594+E602+E610+E618+E626+E634+E642+E650+E658+E666+E674+E682+E690+E700+E708++E716+E724+E732+E741</f>
        <v>2240373</v>
      </c>
      <c r="F375" s="123">
        <f>F385+F393+F401+F409+F417+F425+F433+F441+F449+F457+F465+F473+F481+F489+F497+F505+F513+F521+F529+F537+F545+F553+F561+F569+F578+F586+F594+F602+F610+F618+F626+F634+F642+F650+F658+F666+F674+F682+F690+F700+F708++F716+F724+F732+F741</f>
        <v>2202598.72</v>
      </c>
      <c r="G375" s="124">
        <f t="shared" si="46"/>
        <v>98.31392897521975</v>
      </c>
      <c r="H375" s="125"/>
    </row>
    <row r="376" spans="1:8" s="126" customFormat="1" ht="13.5" customHeight="1">
      <c r="A376" s="120" t="s">
        <v>2</v>
      </c>
      <c r="B376" s="121" t="s">
        <v>28</v>
      </c>
      <c r="C376" s="122"/>
      <c r="D376" s="120"/>
      <c r="E376" s="179">
        <f aca="true" t="shared" si="47" ref="E376:F379">E386+E394+E402+E410+E418+E426+E434+E442+E450+E458+E466+E474+E482+E490+E498+E506+E514+E522+E530+E538+E546+E554+E562+E570+E579+E587+E595+E603+E611+E619+E627+E635+E643+E651+E659+E667+E675+E683+E691+E701+E709++E717+E725+E733+E742</f>
        <v>34800</v>
      </c>
      <c r="F376" s="123">
        <f t="shared" si="47"/>
        <v>34800</v>
      </c>
      <c r="G376" s="124">
        <f t="shared" si="46"/>
        <v>100</v>
      </c>
      <c r="H376" s="125"/>
    </row>
    <row r="377" spans="1:8" s="126" customFormat="1" ht="13.5" customHeight="1" hidden="1" outlineLevel="1">
      <c r="A377" s="120" t="s">
        <v>3</v>
      </c>
      <c r="B377" s="121" t="s">
        <v>29</v>
      </c>
      <c r="C377" s="122"/>
      <c r="D377" s="120"/>
      <c r="E377" s="179">
        <f t="shared" si="47"/>
        <v>0</v>
      </c>
      <c r="F377" s="123">
        <f t="shared" si="47"/>
        <v>0</v>
      </c>
      <c r="G377" s="124" t="str">
        <f t="shared" si="46"/>
        <v>-</v>
      </c>
      <c r="H377" s="125"/>
    </row>
    <row r="378" spans="1:8" s="126" customFormat="1" ht="13.5" customHeight="1" hidden="1" outlineLevel="1">
      <c r="A378" s="120" t="s">
        <v>25</v>
      </c>
      <c r="B378" s="121" t="s">
        <v>149</v>
      </c>
      <c r="C378" s="122"/>
      <c r="D378" s="120"/>
      <c r="E378" s="179">
        <f t="shared" si="47"/>
        <v>0</v>
      </c>
      <c r="F378" s="123">
        <f t="shared" si="47"/>
        <v>0</v>
      </c>
      <c r="G378" s="124" t="str">
        <f t="shared" si="46"/>
        <v>-</v>
      </c>
      <c r="H378" s="125"/>
    </row>
    <row r="379" spans="1:8" s="126" customFormat="1" ht="13.5" customHeight="1" hidden="1" outlineLevel="1">
      <c r="A379" s="120" t="s">
        <v>32</v>
      </c>
      <c r="B379" s="121" t="s">
        <v>31</v>
      </c>
      <c r="C379" s="122"/>
      <c r="D379" s="120"/>
      <c r="E379" s="179">
        <f t="shared" si="47"/>
        <v>0</v>
      </c>
      <c r="F379" s="123">
        <f t="shared" si="47"/>
        <v>0</v>
      </c>
      <c r="G379" s="124" t="str">
        <f t="shared" si="46"/>
        <v>-</v>
      </c>
      <c r="H379" s="125"/>
    </row>
    <row r="380" spans="1:8" s="34" customFormat="1" ht="3" customHeight="1" collapsed="1">
      <c r="A380" s="35"/>
      <c r="B380" s="36"/>
      <c r="C380" s="37"/>
      <c r="D380" s="35"/>
      <c r="E380" s="180"/>
      <c r="F380" s="38"/>
      <c r="G380" s="39"/>
      <c r="H380" s="40"/>
    </row>
    <row r="381" spans="1:8" s="82" customFormat="1" ht="15.75" customHeight="1" outlineLevel="1">
      <c r="A381" s="78" t="s">
        <v>49</v>
      </c>
      <c r="B381" s="79" t="s">
        <v>48</v>
      </c>
      <c r="C381" s="78"/>
      <c r="D381" s="78"/>
      <c r="E381" s="181">
        <f>E382+E575</f>
        <v>2079955</v>
      </c>
      <c r="F381" s="80">
        <f>F382+F575</f>
        <v>2042205.97</v>
      </c>
      <c r="G381" s="81">
        <f aca="true" t="shared" si="48" ref="G381:G389">IF(E381&gt;0,F381/E381*100,"-")</f>
        <v>98.18510352387432</v>
      </c>
      <c r="H381" s="79"/>
    </row>
    <row r="382" spans="1:8" s="18" customFormat="1" ht="15.75" customHeight="1" outlineLevel="1">
      <c r="A382" s="14" t="s">
        <v>9</v>
      </c>
      <c r="B382" s="15" t="s">
        <v>50</v>
      </c>
      <c r="C382" s="14"/>
      <c r="D382" s="14"/>
      <c r="E382" s="182">
        <f>E384+E392+E400+E408+E448+E416+E424+E432+E440+E456+E464+E472+E480+E488+E496+E504+E512+E520+E528+E536+E544+E552+E560+E568</f>
        <v>1749447</v>
      </c>
      <c r="F382" s="16">
        <f>F384+F392+F400+F408+F448+F416+F424+F432+F440+F456+F464+F472+F480+F488+F496+F504+F512+F520+F528+F536+F544+F552+F560+F568</f>
        <v>1711764.49</v>
      </c>
      <c r="G382" s="17">
        <f t="shared" si="48"/>
        <v>97.8460330607329</v>
      </c>
      <c r="H382" s="15"/>
    </row>
    <row r="383" spans="1:8" s="18" customFormat="1" ht="3" customHeight="1" outlineLevel="1">
      <c r="A383" s="142"/>
      <c r="B383" s="143"/>
      <c r="C383" s="142"/>
      <c r="D383" s="142"/>
      <c r="E383" s="183"/>
      <c r="F383" s="144"/>
      <c r="G383" s="145"/>
      <c r="H383" s="143"/>
    </row>
    <row r="384" spans="1:8" s="2" customFormat="1" ht="24.75" customHeight="1" outlineLevel="1">
      <c r="A384" s="52" t="s">
        <v>26</v>
      </c>
      <c r="B384" s="53" t="s">
        <v>150</v>
      </c>
      <c r="C384" s="205">
        <v>852</v>
      </c>
      <c r="D384" s="206">
        <v>85201</v>
      </c>
      <c r="E384" s="184">
        <f>SUM(E385:E389)</f>
        <v>42150</v>
      </c>
      <c r="F384" s="54">
        <f>SUM(F385:F389)</f>
        <v>42150</v>
      </c>
      <c r="G384" s="55">
        <f t="shared" si="48"/>
        <v>100</v>
      </c>
      <c r="H384" s="197" t="s">
        <v>477</v>
      </c>
    </row>
    <row r="385" spans="1:8" s="19" customFormat="1" ht="12" customHeight="1" outlineLevel="1">
      <c r="A385" s="41" t="s">
        <v>1</v>
      </c>
      <c r="B385" s="42" t="s">
        <v>27</v>
      </c>
      <c r="C385" s="205"/>
      <c r="D385" s="206"/>
      <c r="E385" s="185">
        <v>42150</v>
      </c>
      <c r="F385" s="43">
        <v>42150</v>
      </c>
      <c r="G385" s="44">
        <f t="shared" si="48"/>
        <v>100</v>
      </c>
      <c r="H385" s="197"/>
    </row>
    <row r="386" spans="1:8" s="19" customFormat="1" ht="12" customHeight="1" hidden="1" outlineLevel="2">
      <c r="A386" s="41" t="s">
        <v>2</v>
      </c>
      <c r="B386" s="42" t="s">
        <v>28</v>
      </c>
      <c r="C386" s="205"/>
      <c r="D386" s="206"/>
      <c r="E386" s="185">
        <v>0</v>
      </c>
      <c r="F386" s="43">
        <v>0</v>
      </c>
      <c r="G386" s="44" t="str">
        <f t="shared" si="48"/>
        <v>-</v>
      </c>
      <c r="H386" s="197"/>
    </row>
    <row r="387" spans="1:8" s="19" customFormat="1" ht="12" customHeight="1" hidden="1" outlineLevel="2">
      <c r="A387" s="41" t="s">
        <v>3</v>
      </c>
      <c r="B387" s="42" t="s">
        <v>29</v>
      </c>
      <c r="C387" s="205"/>
      <c r="D387" s="206"/>
      <c r="E387" s="185">
        <v>0</v>
      </c>
      <c r="F387" s="43">
        <v>0</v>
      </c>
      <c r="G387" s="44" t="str">
        <f t="shared" si="48"/>
        <v>-</v>
      </c>
      <c r="H387" s="197"/>
    </row>
    <row r="388" spans="1:8" s="19" customFormat="1" ht="12" customHeight="1" hidden="1" outlineLevel="2">
      <c r="A388" s="41" t="s">
        <v>25</v>
      </c>
      <c r="B388" s="42" t="s">
        <v>149</v>
      </c>
      <c r="C388" s="205"/>
      <c r="D388" s="206"/>
      <c r="E388" s="185">
        <v>0</v>
      </c>
      <c r="F388" s="43">
        <v>0</v>
      </c>
      <c r="G388" s="44" t="str">
        <f t="shared" si="48"/>
        <v>-</v>
      </c>
      <c r="H388" s="197"/>
    </row>
    <row r="389" spans="1:8" s="132" customFormat="1" ht="12" customHeight="1" hidden="1" outlineLevel="2">
      <c r="A389" s="41" t="s">
        <v>32</v>
      </c>
      <c r="B389" s="42" t="s">
        <v>31</v>
      </c>
      <c r="C389" s="205"/>
      <c r="D389" s="206"/>
      <c r="E389" s="185">
        <v>0</v>
      </c>
      <c r="F389" s="43">
        <v>0</v>
      </c>
      <c r="G389" s="44" t="str">
        <f t="shared" si="48"/>
        <v>-</v>
      </c>
      <c r="H389" s="197"/>
    </row>
    <row r="390" spans="1:8" s="141" customFormat="1" ht="3" customHeight="1" outlineLevel="1" collapsed="1">
      <c r="A390" s="45"/>
      <c r="B390" s="46"/>
      <c r="C390" s="136"/>
      <c r="D390" s="134"/>
      <c r="E390" s="186"/>
      <c r="F390" s="49"/>
      <c r="G390" s="50"/>
      <c r="H390" s="135"/>
    </row>
    <row r="391" spans="1:8" s="141" customFormat="1" ht="3" customHeight="1" outlineLevel="1">
      <c r="A391" s="146"/>
      <c r="B391" s="147"/>
      <c r="C391" s="137"/>
      <c r="D391" s="138"/>
      <c r="E391" s="187"/>
      <c r="F391" s="148"/>
      <c r="G391" s="149"/>
      <c r="H391" s="139"/>
    </row>
    <row r="392" spans="1:8" s="2" customFormat="1" ht="13.5" customHeight="1" outlineLevel="1">
      <c r="A392" s="52" t="s">
        <v>51</v>
      </c>
      <c r="B392" s="53" t="s">
        <v>151</v>
      </c>
      <c r="C392" s="205">
        <v>852</v>
      </c>
      <c r="D392" s="206">
        <v>85202</v>
      </c>
      <c r="E392" s="184">
        <f>SUM(E393:E397)</f>
        <v>156931</v>
      </c>
      <c r="F392" s="54">
        <f>SUM(F393:F397)</f>
        <v>156429.64</v>
      </c>
      <c r="G392" s="55">
        <f aca="true" t="shared" si="49" ref="G392:G397">IF(E392&gt;0,F392/E392*100,"-")</f>
        <v>99.68052201285916</v>
      </c>
      <c r="H392" s="197" t="s">
        <v>478</v>
      </c>
    </row>
    <row r="393" spans="1:8" s="19" customFormat="1" ht="12" customHeight="1" outlineLevel="1">
      <c r="A393" s="41" t="s">
        <v>1</v>
      </c>
      <c r="B393" s="42" t="s">
        <v>27</v>
      </c>
      <c r="C393" s="205"/>
      <c r="D393" s="206"/>
      <c r="E393" s="185">
        <v>156931</v>
      </c>
      <c r="F393" s="43">
        <v>156429.64</v>
      </c>
      <c r="G393" s="44">
        <f t="shared" si="49"/>
        <v>99.68052201285916</v>
      </c>
      <c r="H393" s="197"/>
    </row>
    <row r="394" spans="1:8" s="19" customFormat="1" ht="12" customHeight="1" hidden="1" outlineLevel="2">
      <c r="A394" s="41" t="s">
        <v>2</v>
      </c>
      <c r="B394" s="42" t="s">
        <v>28</v>
      </c>
      <c r="C394" s="205"/>
      <c r="D394" s="206"/>
      <c r="E394" s="185">
        <v>0</v>
      </c>
      <c r="F394" s="43">
        <v>0</v>
      </c>
      <c r="G394" s="44" t="str">
        <f t="shared" si="49"/>
        <v>-</v>
      </c>
      <c r="H394" s="197"/>
    </row>
    <row r="395" spans="1:8" s="19" customFormat="1" ht="12" customHeight="1" hidden="1" outlineLevel="2">
      <c r="A395" s="41" t="s">
        <v>3</v>
      </c>
      <c r="B395" s="42" t="s">
        <v>29</v>
      </c>
      <c r="C395" s="205"/>
      <c r="D395" s="206"/>
      <c r="E395" s="185">
        <v>0</v>
      </c>
      <c r="F395" s="43">
        <v>0</v>
      </c>
      <c r="G395" s="44" t="str">
        <f t="shared" si="49"/>
        <v>-</v>
      </c>
      <c r="H395" s="197"/>
    </row>
    <row r="396" spans="1:8" s="19" customFormat="1" ht="12" customHeight="1" hidden="1" outlineLevel="2">
      <c r="A396" s="41" t="s">
        <v>25</v>
      </c>
      <c r="B396" s="42" t="s">
        <v>149</v>
      </c>
      <c r="C396" s="205"/>
      <c r="D396" s="206"/>
      <c r="E396" s="185">
        <v>0</v>
      </c>
      <c r="F396" s="43">
        <v>0</v>
      </c>
      <c r="G396" s="44" t="str">
        <f t="shared" si="49"/>
        <v>-</v>
      </c>
      <c r="H396" s="197"/>
    </row>
    <row r="397" spans="1:8" s="132" customFormat="1" ht="12" customHeight="1" hidden="1" outlineLevel="2">
      <c r="A397" s="41" t="s">
        <v>32</v>
      </c>
      <c r="B397" s="42" t="s">
        <v>31</v>
      </c>
      <c r="C397" s="205"/>
      <c r="D397" s="206"/>
      <c r="E397" s="185">
        <v>0</v>
      </c>
      <c r="F397" s="43">
        <v>0</v>
      </c>
      <c r="G397" s="44" t="str">
        <f t="shared" si="49"/>
        <v>-</v>
      </c>
      <c r="H397" s="197"/>
    </row>
    <row r="398" spans="1:8" s="141" customFormat="1" ht="4.5" customHeight="1" outlineLevel="1" collapsed="1">
      <c r="A398" s="45"/>
      <c r="B398" s="46"/>
      <c r="C398" s="136"/>
      <c r="D398" s="134"/>
      <c r="E398" s="186"/>
      <c r="F398" s="49"/>
      <c r="G398" s="50"/>
      <c r="H398" s="198"/>
    </row>
    <row r="399" spans="1:8" s="141" customFormat="1" ht="3" customHeight="1" outlineLevel="1">
      <c r="A399" s="146"/>
      <c r="B399" s="147"/>
      <c r="C399" s="137"/>
      <c r="D399" s="138"/>
      <c r="E399" s="187"/>
      <c r="F399" s="148"/>
      <c r="G399" s="149"/>
      <c r="H399" s="139"/>
    </row>
    <row r="400" spans="1:8" s="2" customFormat="1" ht="13.5" customHeight="1" outlineLevel="1">
      <c r="A400" s="52" t="s">
        <v>52</v>
      </c>
      <c r="B400" s="53" t="s">
        <v>152</v>
      </c>
      <c r="C400" s="205">
        <v>852</v>
      </c>
      <c r="D400" s="206">
        <v>85202</v>
      </c>
      <c r="E400" s="184">
        <f>SUM(E401:E405)</f>
        <v>30000</v>
      </c>
      <c r="F400" s="54">
        <f>SUM(F401:F405)</f>
        <v>29400</v>
      </c>
      <c r="G400" s="55">
        <f aca="true" t="shared" si="50" ref="G400:G405">IF(E400&gt;0,F400/E400*100,"-")</f>
        <v>98</v>
      </c>
      <c r="H400" s="197" t="s">
        <v>479</v>
      </c>
    </row>
    <row r="401" spans="1:8" s="19" customFormat="1" ht="12" customHeight="1" outlineLevel="1">
      <c r="A401" s="41" t="s">
        <v>1</v>
      </c>
      <c r="B401" s="42" t="s">
        <v>27</v>
      </c>
      <c r="C401" s="205"/>
      <c r="D401" s="206"/>
      <c r="E401" s="185">
        <v>30000</v>
      </c>
      <c r="F401" s="43">
        <v>29400</v>
      </c>
      <c r="G401" s="44">
        <f t="shared" si="50"/>
        <v>98</v>
      </c>
      <c r="H401" s="197"/>
    </row>
    <row r="402" spans="1:8" s="19" customFormat="1" ht="12" customHeight="1" hidden="1" outlineLevel="2">
      <c r="A402" s="41" t="s">
        <v>2</v>
      </c>
      <c r="B402" s="42" t="s">
        <v>28</v>
      </c>
      <c r="C402" s="205"/>
      <c r="D402" s="206"/>
      <c r="E402" s="185">
        <v>0</v>
      </c>
      <c r="F402" s="43">
        <v>0</v>
      </c>
      <c r="G402" s="44" t="str">
        <f t="shared" si="50"/>
        <v>-</v>
      </c>
      <c r="H402" s="197"/>
    </row>
    <row r="403" spans="1:8" s="19" customFormat="1" ht="12" customHeight="1" hidden="1" outlineLevel="2">
      <c r="A403" s="41" t="s">
        <v>3</v>
      </c>
      <c r="B403" s="42" t="s">
        <v>29</v>
      </c>
      <c r="C403" s="205"/>
      <c r="D403" s="206"/>
      <c r="E403" s="185">
        <v>0</v>
      </c>
      <c r="F403" s="43">
        <v>0</v>
      </c>
      <c r="G403" s="44" t="str">
        <f t="shared" si="50"/>
        <v>-</v>
      </c>
      <c r="H403" s="197"/>
    </row>
    <row r="404" spans="1:8" s="19" customFormat="1" ht="12" customHeight="1" hidden="1" outlineLevel="2">
      <c r="A404" s="41" t="s">
        <v>25</v>
      </c>
      <c r="B404" s="42" t="s">
        <v>149</v>
      </c>
      <c r="C404" s="205"/>
      <c r="D404" s="206"/>
      <c r="E404" s="185">
        <v>0</v>
      </c>
      <c r="F404" s="43">
        <v>0</v>
      </c>
      <c r="G404" s="44" t="str">
        <f t="shared" si="50"/>
        <v>-</v>
      </c>
      <c r="H404" s="197"/>
    </row>
    <row r="405" spans="1:8" s="132" customFormat="1" ht="12" customHeight="1" hidden="1" outlineLevel="2">
      <c r="A405" s="41" t="s">
        <v>32</v>
      </c>
      <c r="B405" s="42" t="s">
        <v>31</v>
      </c>
      <c r="C405" s="205"/>
      <c r="D405" s="206"/>
      <c r="E405" s="185">
        <v>0</v>
      </c>
      <c r="F405" s="43">
        <v>0</v>
      </c>
      <c r="G405" s="44" t="str">
        <f t="shared" si="50"/>
        <v>-</v>
      </c>
      <c r="H405" s="197"/>
    </row>
    <row r="406" spans="1:8" s="141" customFormat="1" ht="3" customHeight="1" outlineLevel="1" collapsed="1">
      <c r="A406" s="45"/>
      <c r="B406" s="46"/>
      <c r="C406" s="136"/>
      <c r="D406" s="134"/>
      <c r="E406" s="186"/>
      <c r="F406" s="49"/>
      <c r="G406" s="50"/>
      <c r="H406" s="135"/>
    </row>
    <row r="407" spans="1:8" s="141" customFormat="1" ht="3" customHeight="1" outlineLevel="1">
      <c r="A407" s="146"/>
      <c r="B407" s="147"/>
      <c r="C407" s="137"/>
      <c r="D407" s="138"/>
      <c r="E407" s="187"/>
      <c r="F407" s="148"/>
      <c r="G407" s="149"/>
      <c r="H407" s="139"/>
    </row>
    <row r="408" spans="1:8" s="2" customFormat="1" ht="24.75" customHeight="1" outlineLevel="1">
      <c r="A408" s="52" t="s">
        <v>53</v>
      </c>
      <c r="B408" s="53" t="s">
        <v>153</v>
      </c>
      <c r="C408" s="205">
        <v>852</v>
      </c>
      <c r="D408" s="206">
        <v>85202</v>
      </c>
      <c r="E408" s="184">
        <f>SUM(E409:E413)</f>
        <v>179091</v>
      </c>
      <c r="F408" s="54">
        <f>SUM(F409:F413)</f>
        <v>179073.77</v>
      </c>
      <c r="G408" s="55">
        <f aca="true" t="shared" si="51" ref="G408:G413">IF(E408&gt;0,F408/E408*100,"-")</f>
        <v>99.99037919270091</v>
      </c>
      <c r="H408" s="207" t="s">
        <v>480</v>
      </c>
    </row>
    <row r="409" spans="1:8" s="19" customFormat="1" ht="12" customHeight="1" outlineLevel="1">
      <c r="A409" s="41" t="s">
        <v>1</v>
      </c>
      <c r="B409" s="42" t="s">
        <v>27</v>
      </c>
      <c r="C409" s="205"/>
      <c r="D409" s="206"/>
      <c r="E409" s="185">
        <v>179091</v>
      </c>
      <c r="F409" s="43">
        <v>179073.77</v>
      </c>
      <c r="G409" s="44">
        <f t="shared" si="51"/>
        <v>99.99037919270091</v>
      </c>
      <c r="H409" s="207"/>
    </row>
    <row r="410" spans="1:8" s="19" customFormat="1" ht="12" customHeight="1" hidden="1" outlineLevel="2">
      <c r="A410" s="41" t="s">
        <v>2</v>
      </c>
      <c r="B410" s="42" t="s">
        <v>28</v>
      </c>
      <c r="C410" s="205"/>
      <c r="D410" s="206"/>
      <c r="E410" s="185">
        <v>0</v>
      </c>
      <c r="F410" s="43">
        <v>0</v>
      </c>
      <c r="G410" s="44" t="str">
        <f t="shared" si="51"/>
        <v>-</v>
      </c>
      <c r="H410" s="207"/>
    </row>
    <row r="411" spans="1:8" s="19" customFormat="1" ht="12" customHeight="1" hidden="1" outlineLevel="2">
      <c r="A411" s="41" t="s">
        <v>3</v>
      </c>
      <c r="B411" s="42" t="s">
        <v>29</v>
      </c>
      <c r="C411" s="205"/>
      <c r="D411" s="206"/>
      <c r="E411" s="185">
        <v>0</v>
      </c>
      <c r="F411" s="43">
        <v>0</v>
      </c>
      <c r="G411" s="44" t="str">
        <f t="shared" si="51"/>
        <v>-</v>
      </c>
      <c r="H411" s="207"/>
    </row>
    <row r="412" spans="1:8" s="19" customFormat="1" ht="12" customHeight="1" hidden="1" outlineLevel="2">
      <c r="A412" s="41" t="s">
        <v>25</v>
      </c>
      <c r="B412" s="42" t="s">
        <v>149</v>
      </c>
      <c r="C412" s="205"/>
      <c r="D412" s="206"/>
      <c r="E412" s="185">
        <v>0</v>
      </c>
      <c r="F412" s="43">
        <v>0</v>
      </c>
      <c r="G412" s="44" t="str">
        <f t="shared" si="51"/>
        <v>-</v>
      </c>
      <c r="H412" s="207"/>
    </row>
    <row r="413" spans="1:8" s="132" customFormat="1" ht="12" customHeight="1" hidden="1" outlineLevel="2">
      <c r="A413" s="41" t="s">
        <v>32</v>
      </c>
      <c r="B413" s="42" t="s">
        <v>31</v>
      </c>
      <c r="C413" s="205"/>
      <c r="D413" s="206"/>
      <c r="E413" s="185">
        <v>0</v>
      </c>
      <c r="F413" s="43">
        <v>0</v>
      </c>
      <c r="G413" s="44" t="str">
        <f t="shared" si="51"/>
        <v>-</v>
      </c>
      <c r="H413" s="207"/>
    </row>
    <row r="414" spans="1:8" s="141" customFormat="1" ht="15" customHeight="1" outlineLevel="1" collapsed="1">
      <c r="A414" s="45"/>
      <c r="B414" s="46"/>
      <c r="C414" s="136"/>
      <c r="D414" s="134"/>
      <c r="E414" s="186"/>
      <c r="F414" s="49"/>
      <c r="G414" s="50"/>
      <c r="H414" s="208"/>
    </row>
    <row r="415" spans="1:8" s="141" customFormat="1" ht="3" customHeight="1" outlineLevel="1">
      <c r="A415" s="146"/>
      <c r="B415" s="147"/>
      <c r="C415" s="137"/>
      <c r="D415" s="138"/>
      <c r="E415" s="187"/>
      <c r="F415" s="148"/>
      <c r="G415" s="149"/>
      <c r="H415" s="139"/>
    </row>
    <row r="416" spans="1:8" s="2" customFormat="1" ht="24.75" customHeight="1" outlineLevel="1">
      <c r="A416" s="52" t="s">
        <v>54</v>
      </c>
      <c r="B416" s="53" t="s">
        <v>346</v>
      </c>
      <c r="C416" s="205">
        <v>852</v>
      </c>
      <c r="D416" s="206">
        <v>85202</v>
      </c>
      <c r="E416" s="184">
        <f>SUM(E417:E421)</f>
        <v>103909</v>
      </c>
      <c r="F416" s="54">
        <f>SUM(F417:F421)</f>
        <v>103860.42</v>
      </c>
      <c r="G416" s="55">
        <f aca="true" t="shared" si="52" ref="G416:G421">IF(E416&gt;0,F416/E416*100,"-")</f>
        <v>99.95324755314746</v>
      </c>
      <c r="H416" s="207" t="s">
        <v>481</v>
      </c>
    </row>
    <row r="417" spans="1:8" s="19" customFormat="1" ht="12" customHeight="1" outlineLevel="1">
      <c r="A417" s="41" t="s">
        <v>1</v>
      </c>
      <c r="B417" s="42" t="s">
        <v>27</v>
      </c>
      <c r="C417" s="205"/>
      <c r="D417" s="206"/>
      <c r="E417" s="185">
        <v>103909</v>
      </c>
      <c r="F417" s="43">
        <v>103860.42</v>
      </c>
      <c r="G417" s="44">
        <f t="shared" si="52"/>
        <v>99.95324755314746</v>
      </c>
      <c r="H417" s="207"/>
    </row>
    <row r="418" spans="1:8" s="19" customFormat="1" ht="12" customHeight="1" hidden="1" outlineLevel="2">
      <c r="A418" s="41" t="s">
        <v>2</v>
      </c>
      <c r="B418" s="42" t="s">
        <v>28</v>
      </c>
      <c r="C418" s="205"/>
      <c r="D418" s="206"/>
      <c r="E418" s="185">
        <v>0</v>
      </c>
      <c r="F418" s="43">
        <v>0</v>
      </c>
      <c r="G418" s="44" t="str">
        <f t="shared" si="52"/>
        <v>-</v>
      </c>
      <c r="H418" s="207"/>
    </row>
    <row r="419" spans="1:8" s="19" customFormat="1" ht="12" customHeight="1" hidden="1" outlineLevel="2">
      <c r="A419" s="41" t="s">
        <v>3</v>
      </c>
      <c r="B419" s="42" t="s">
        <v>29</v>
      </c>
      <c r="C419" s="205"/>
      <c r="D419" s="206"/>
      <c r="E419" s="185">
        <v>0</v>
      </c>
      <c r="F419" s="43">
        <v>0</v>
      </c>
      <c r="G419" s="44" t="str">
        <f t="shared" si="52"/>
        <v>-</v>
      </c>
      <c r="H419" s="207"/>
    </row>
    <row r="420" spans="1:8" s="19" customFormat="1" ht="12" customHeight="1" hidden="1" outlineLevel="2">
      <c r="A420" s="41" t="s">
        <v>25</v>
      </c>
      <c r="B420" s="42" t="s">
        <v>149</v>
      </c>
      <c r="C420" s="205"/>
      <c r="D420" s="206"/>
      <c r="E420" s="185">
        <v>0</v>
      </c>
      <c r="F420" s="43">
        <v>0</v>
      </c>
      <c r="G420" s="44" t="str">
        <f t="shared" si="52"/>
        <v>-</v>
      </c>
      <c r="H420" s="207"/>
    </row>
    <row r="421" spans="1:8" s="132" customFormat="1" ht="12" customHeight="1" hidden="1" outlineLevel="2">
      <c r="A421" s="41" t="s">
        <v>32</v>
      </c>
      <c r="B421" s="42" t="s">
        <v>31</v>
      </c>
      <c r="C421" s="205"/>
      <c r="D421" s="206"/>
      <c r="E421" s="185">
        <v>0</v>
      </c>
      <c r="F421" s="43">
        <v>0</v>
      </c>
      <c r="G421" s="44" t="str">
        <f t="shared" si="52"/>
        <v>-</v>
      </c>
      <c r="H421" s="207"/>
    </row>
    <row r="422" spans="1:8" s="141" customFormat="1" ht="15" customHeight="1" outlineLevel="1" collapsed="1">
      <c r="A422" s="45"/>
      <c r="B422" s="46"/>
      <c r="C422" s="136"/>
      <c r="D422" s="134"/>
      <c r="E422" s="186"/>
      <c r="F422" s="49"/>
      <c r="G422" s="50"/>
      <c r="H422" s="208"/>
    </row>
    <row r="423" spans="1:8" s="18" customFormat="1" ht="3" customHeight="1" outlineLevel="1">
      <c r="A423" s="142"/>
      <c r="B423" s="143"/>
      <c r="C423" s="142"/>
      <c r="D423" s="142"/>
      <c r="E423" s="183"/>
      <c r="F423" s="144"/>
      <c r="G423" s="145"/>
      <c r="H423" s="143"/>
    </row>
    <row r="424" spans="1:8" s="2" customFormat="1" ht="24.75" customHeight="1" outlineLevel="1">
      <c r="A424" s="52" t="s">
        <v>55</v>
      </c>
      <c r="B424" s="53" t="s">
        <v>347</v>
      </c>
      <c r="C424" s="205">
        <v>852</v>
      </c>
      <c r="D424" s="206">
        <v>85202</v>
      </c>
      <c r="E424" s="184">
        <f>SUM(E425:E429)</f>
        <v>94967</v>
      </c>
      <c r="F424" s="54">
        <f>SUM(F425:F429)</f>
        <v>94925.59</v>
      </c>
      <c r="G424" s="55">
        <f aca="true" t="shared" si="53" ref="G424:G429">IF(E424&gt;0,F424/E424*100,"-")</f>
        <v>99.9563953794476</v>
      </c>
      <c r="H424" s="197" t="s">
        <v>482</v>
      </c>
    </row>
    <row r="425" spans="1:8" s="19" customFormat="1" ht="12" customHeight="1" outlineLevel="1">
      <c r="A425" s="41" t="s">
        <v>1</v>
      </c>
      <c r="B425" s="42" t="s">
        <v>27</v>
      </c>
      <c r="C425" s="205"/>
      <c r="D425" s="206"/>
      <c r="E425" s="185">
        <v>94967</v>
      </c>
      <c r="F425" s="43">
        <v>94925.59</v>
      </c>
      <c r="G425" s="44">
        <f t="shared" si="53"/>
        <v>99.9563953794476</v>
      </c>
      <c r="H425" s="197"/>
    </row>
    <row r="426" spans="1:8" s="19" customFormat="1" ht="12" customHeight="1" hidden="1" outlineLevel="2">
      <c r="A426" s="41" t="s">
        <v>2</v>
      </c>
      <c r="B426" s="42" t="s">
        <v>28</v>
      </c>
      <c r="C426" s="205"/>
      <c r="D426" s="206"/>
      <c r="E426" s="185">
        <v>0</v>
      </c>
      <c r="F426" s="43">
        <v>0</v>
      </c>
      <c r="G426" s="44" t="str">
        <f t="shared" si="53"/>
        <v>-</v>
      </c>
      <c r="H426" s="197"/>
    </row>
    <row r="427" spans="1:8" s="19" customFormat="1" ht="12" customHeight="1" hidden="1" outlineLevel="2">
      <c r="A427" s="41" t="s">
        <v>3</v>
      </c>
      <c r="B427" s="42" t="s">
        <v>29</v>
      </c>
      <c r="C427" s="205"/>
      <c r="D427" s="206"/>
      <c r="E427" s="185">
        <v>0</v>
      </c>
      <c r="F427" s="43">
        <v>0</v>
      </c>
      <c r="G427" s="44" t="str">
        <f t="shared" si="53"/>
        <v>-</v>
      </c>
      <c r="H427" s="197"/>
    </row>
    <row r="428" spans="1:8" s="19" customFormat="1" ht="12" customHeight="1" hidden="1" outlineLevel="2">
      <c r="A428" s="41" t="s">
        <v>25</v>
      </c>
      <c r="B428" s="42" t="s">
        <v>149</v>
      </c>
      <c r="C428" s="205"/>
      <c r="D428" s="206"/>
      <c r="E428" s="185">
        <v>0</v>
      </c>
      <c r="F428" s="43">
        <v>0</v>
      </c>
      <c r="G428" s="44" t="str">
        <f t="shared" si="53"/>
        <v>-</v>
      </c>
      <c r="H428" s="197"/>
    </row>
    <row r="429" spans="1:8" s="132" customFormat="1" ht="12" customHeight="1" hidden="1" outlineLevel="2">
      <c r="A429" s="41" t="s">
        <v>32</v>
      </c>
      <c r="B429" s="42" t="s">
        <v>31</v>
      </c>
      <c r="C429" s="205"/>
      <c r="D429" s="206"/>
      <c r="E429" s="185">
        <v>0</v>
      </c>
      <c r="F429" s="43">
        <v>0</v>
      </c>
      <c r="G429" s="44" t="str">
        <f t="shared" si="53"/>
        <v>-</v>
      </c>
      <c r="H429" s="197"/>
    </row>
    <row r="430" spans="1:8" s="141" customFormat="1" ht="13.5" customHeight="1" outlineLevel="1" collapsed="1">
      <c r="A430" s="45"/>
      <c r="B430" s="46"/>
      <c r="C430" s="136"/>
      <c r="D430" s="134"/>
      <c r="E430" s="186"/>
      <c r="F430" s="49"/>
      <c r="G430" s="50"/>
      <c r="H430" s="198"/>
    </row>
    <row r="431" spans="1:8" s="141" customFormat="1" ht="3" customHeight="1" outlineLevel="1">
      <c r="A431" s="146"/>
      <c r="B431" s="147"/>
      <c r="C431" s="137"/>
      <c r="D431" s="138"/>
      <c r="E431" s="187"/>
      <c r="F431" s="148"/>
      <c r="G431" s="149"/>
      <c r="H431" s="139"/>
    </row>
    <row r="432" spans="1:8" s="2" customFormat="1" ht="13.5" customHeight="1" outlineLevel="1">
      <c r="A432" s="52" t="s">
        <v>60</v>
      </c>
      <c r="B432" s="53" t="s">
        <v>348</v>
      </c>
      <c r="C432" s="205">
        <v>852</v>
      </c>
      <c r="D432" s="206">
        <v>85202</v>
      </c>
      <c r="E432" s="184">
        <f>SUM(E433:E437)</f>
        <v>110593</v>
      </c>
      <c r="F432" s="54">
        <f>SUM(F433:F437)</f>
        <v>106480.4</v>
      </c>
      <c r="G432" s="55">
        <f aca="true" t="shared" si="54" ref="G432:G437">IF(E432&gt;0,F432/E432*100,"-")</f>
        <v>96.28131979420034</v>
      </c>
      <c r="H432" s="197" t="s">
        <v>483</v>
      </c>
    </row>
    <row r="433" spans="1:8" s="19" customFormat="1" ht="12" customHeight="1" outlineLevel="1">
      <c r="A433" s="41" t="s">
        <v>1</v>
      </c>
      <c r="B433" s="42" t="s">
        <v>27</v>
      </c>
      <c r="C433" s="205"/>
      <c r="D433" s="206"/>
      <c r="E433" s="185">
        <v>110593</v>
      </c>
      <c r="F433" s="43">
        <v>106480.4</v>
      </c>
      <c r="G433" s="44">
        <f t="shared" si="54"/>
        <v>96.28131979420034</v>
      </c>
      <c r="H433" s="197"/>
    </row>
    <row r="434" spans="1:8" s="19" customFormat="1" ht="12" customHeight="1" hidden="1" outlineLevel="2">
      <c r="A434" s="41" t="s">
        <v>2</v>
      </c>
      <c r="B434" s="42" t="s">
        <v>28</v>
      </c>
      <c r="C434" s="205"/>
      <c r="D434" s="206"/>
      <c r="E434" s="185">
        <v>0</v>
      </c>
      <c r="F434" s="43">
        <v>0</v>
      </c>
      <c r="G434" s="44" t="str">
        <f t="shared" si="54"/>
        <v>-</v>
      </c>
      <c r="H434" s="197"/>
    </row>
    <row r="435" spans="1:8" s="19" customFormat="1" ht="12" customHeight="1" hidden="1" outlineLevel="2">
      <c r="A435" s="41" t="s">
        <v>3</v>
      </c>
      <c r="B435" s="42" t="s">
        <v>29</v>
      </c>
      <c r="C435" s="205"/>
      <c r="D435" s="206"/>
      <c r="E435" s="185">
        <v>0</v>
      </c>
      <c r="F435" s="43">
        <v>0</v>
      </c>
      <c r="G435" s="44" t="str">
        <f t="shared" si="54"/>
        <v>-</v>
      </c>
      <c r="H435" s="197"/>
    </row>
    <row r="436" spans="1:8" s="19" customFormat="1" ht="12" customHeight="1" hidden="1" outlineLevel="2">
      <c r="A436" s="41" t="s">
        <v>25</v>
      </c>
      <c r="B436" s="42" t="s">
        <v>149</v>
      </c>
      <c r="C436" s="205"/>
      <c r="D436" s="206"/>
      <c r="E436" s="185">
        <v>0</v>
      </c>
      <c r="F436" s="43">
        <v>0</v>
      </c>
      <c r="G436" s="44" t="str">
        <f t="shared" si="54"/>
        <v>-</v>
      </c>
      <c r="H436" s="197"/>
    </row>
    <row r="437" spans="1:8" s="132" customFormat="1" ht="12" customHeight="1" hidden="1" outlineLevel="2">
      <c r="A437" s="41" t="s">
        <v>32</v>
      </c>
      <c r="B437" s="42" t="s">
        <v>31</v>
      </c>
      <c r="C437" s="205"/>
      <c r="D437" s="206"/>
      <c r="E437" s="185">
        <v>0</v>
      </c>
      <c r="F437" s="43">
        <v>0</v>
      </c>
      <c r="G437" s="44" t="str">
        <f t="shared" si="54"/>
        <v>-</v>
      </c>
      <c r="H437" s="197"/>
    </row>
    <row r="438" spans="1:8" s="141" customFormat="1" ht="6" customHeight="1" outlineLevel="1" collapsed="1">
      <c r="A438" s="45"/>
      <c r="B438" s="46"/>
      <c r="C438" s="136"/>
      <c r="D438" s="134"/>
      <c r="E438" s="186"/>
      <c r="F438" s="49"/>
      <c r="G438" s="50"/>
      <c r="H438" s="198"/>
    </row>
    <row r="439" spans="1:8" s="141" customFormat="1" ht="3" customHeight="1" outlineLevel="1">
      <c r="A439" s="146"/>
      <c r="B439" s="147"/>
      <c r="C439" s="137"/>
      <c r="D439" s="138"/>
      <c r="E439" s="187"/>
      <c r="F439" s="148"/>
      <c r="G439" s="149"/>
      <c r="H439" s="139"/>
    </row>
    <row r="440" spans="1:8" s="2" customFormat="1" ht="13.5" customHeight="1" outlineLevel="1">
      <c r="A440" s="52" t="s">
        <v>61</v>
      </c>
      <c r="B440" s="53" t="s">
        <v>349</v>
      </c>
      <c r="C440" s="205">
        <v>852</v>
      </c>
      <c r="D440" s="206">
        <v>85202</v>
      </c>
      <c r="E440" s="184">
        <f>SUM(E441:E445)</f>
        <v>31476</v>
      </c>
      <c r="F440" s="54">
        <f>SUM(F441:F445)</f>
        <v>4960.01</v>
      </c>
      <c r="G440" s="55">
        <f aca="true" t="shared" si="55" ref="G440:G445">IF(E440&gt;0,F440/E440*100,"-")</f>
        <v>15.758069640360912</v>
      </c>
      <c r="H440" s="197" t="s">
        <v>484</v>
      </c>
    </row>
    <row r="441" spans="1:8" s="19" customFormat="1" ht="12" customHeight="1" outlineLevel="1">
      <c r="A441" s="41" t="s">
        <v>1</v>
      </c>
      <c r="B441" s="42" t="s">
        <v>27</v>
      </c>
      <c r="C441" s="205"/>
      <c r="D441" s="206"/>
      <c r="E441" s="185">
        <v>31476</v>
      </c>
      <c r="F441" s="43">
        <v>4960.01</v>
      </c>
      <c r="G441" s="44">
        <f t="shared" si="55"/>
        <v>15.758069640360912</v>
      </c>
      <c r="H441" s="197"/>
    </row>
    <row r="442" spans="1:8" s="19" customFormat="1" ht="12" customHeight="1" hidden="1" outlineLevel="2">
      <c r="A442" s="41" t="s">
        <v>2</v>
      </c>
      <c r="B442" s="42" t="s">
        <v>28</v>
      </c>
      <c r="C442" s="205"/>
      <c r="D442" s="206"/>
      <c r="E442" s="185">
        <v>0</v>
      </c>
      <c r="F442" s="43">
        <v>0</v>
      </c>
      <c r="G442" s="44" t="str">
        <f t="shared" si="55"/>
        <v>-</v>
      </c>
      <c r="H442" s="197"/>
    </row>
    <row r="443" spans="1:8" s="19" customFormat="1" ht="12" customHeight="1" hidden="1" outlineLevel="2">
      <c r="A443" s="41" t="s">
        <v>3</v>
      </c>
      <c r="B443" s="42" t="s">
        <v>29</v>
      </c>
      <c r="C443" s="205"/>
      <c r="D443" s="206"/>
      <c r="E443" s="185">
        <v>0</v>
      </c>
      <c r="F443" s="43">
        <v>0</v>
      </c>
      <c r="G443" s="44" t="str">
        <f t="shared" si="55"/>
        <v>-</v>
      </c>
      <c r="H443" s="197"/>
    </row>
    <row r="444" spans="1:8" s="19" customFormat="1" ht="12" customHeight="1" hidden="1" outlineLevel="2">
      <c r="A444" s="41" t="s">
        <v>25</v>
      </c>
      <c r="B444" s="42" t="s">
        <v>149</v>
      </c>
      <c r="C444" s="205"/>
      <c r="D444" s="206"/>
      <c r="E444" s="185">
        <v>0</v>
      </c>
      <c r="F444" s="43">
        <v>0</v>
      </c>
      <c r="G444" s="44" t="str">
        <f t="shared" si="55"/>
        <v>-</v>
      </c>
      <c r="H444" s="197"/>
    </row>
    <row r="445" spans="1:8" s="132" customFormat="1" ht="12" customHeight="1" hidden="1" outlineLevel="2">
      <c r="A445" s="41" t="s">
        <v>32</v>
      </c>
      <c r="B445" s="42" t="s">
        <v>31</v>
      </c>
      <c r="C445" s="205"/>
      <c r="D445" s="206"/>
      <c r="E445" s="185">
        <v>0</v>
      </c>
      <c r="F445" s="43">
        <v>0</v>
      </c>
      <c r="G445" s="44" t="str">
        <f t="shared" si="55"/>
        <v>-</v>
      </c>
      <c r="H445" s="197"/>
    </row>
    <row r="446" spans="1:8" s="141" customFormat="1" ht="6" customHeight="1" outlineLevel="1" collapsed="1">
      <c r="A446" s="45"/>
      <c r="B446" s="46"/>
      <c r="C446" s="136"/>
      <c r="D446" s="134"/>
      <c r="E446" s="186"/>
      <c r="F446" s="49"/>
      <c r="G446" s="50"/>
      <c r="H446" s="198"/>
    </row>
    <row r="447" spans="1:8" s="141" customFormat="1" ht="3" customHeight="1" outlineLevel="1">
      <c r="A447" s="146"/>
      <c r="B447" s="147"/>
      <c r="C447" s="137"/>
      <c r="D447" s="138"/>
      <c r="E447" s="187"/>
      <c r="F447" s="148"/>
      <c r="G447" s="149"/>
      <c r="H447" s="140"/>
    </row>
    <row r="448" spans="1:8" s="2" customFormat="1" ht="24.75" customHeight="1" outlineLevel="1">
      <c r="A448" s="52" t="s">
        <v>62</v>
      </c>
      <c r="B448" s="53" t="s">
        <v>154</v>
      </c>
      <c r="C448" s="205">
        <v>852</v>
      </c>
      <c r="D448" s="206">
        <v>85203</v>
      </c>
      <c r="E448" s="184">
        <f>SUM(E449:E453)</f>
        <v>98000</v>
      </c>
      <c r="F448" s="54">
        <f>SUM(F449:F453)</f>
        <v>97994.5</v>
      </c>
      <c r="G448" s="55">
        <f aca="true" t="shared" si="56" ref="G448:G453">IF(E448&gt;0,F448/E448*100,"-")</f>
        <v>99.99438775510204</v>
      </c>
      <c r="H448" s="197" t="s">
        <v>485</v>
      </c>
    </row>
    <row r="449" spans="1:8" s="19" customFormat="1" ht="12" customHeight="1" outlineLevel="1">
      <c r="A449" s="41" t="s">
        <v>1</v>
      </c>
      <c r="B449" s="42" t="s">
        <v>27</v>
      </c>
      <c r="C449" s="205"/>
      <c r="D449" s="206"/>
      <c r="E449" s="185">
        <v>98000</v>
      </c>
      <c r="F449" s="43">
        <v>97994.5</v>
      </c>
      <c r="G449" s="44">
        <f t="shared" si="56"/>
        <v>99.99438775510204</v>
      </c>
      <c r="H449" s="197"/>
    </row>
    <row r="450" spans="1:8" s="19" customFormat="1" ht="12" customHeight="1" hidden="1" outlineLevel="2">
      <c r="A450" s="41" t="s">
        <v>2</v>
      </c>
      <c r="B450" s="42" t="s">
        <v>28</v>
      </c>
      <c r="C450" s="205"/>
      <c r="D450" s="206"/>
      <c r="E450" s="185">
        <v>0</v>
      </c>
      <c r="F450" s="43">
        <v>0</v>
      </c>
      <c r="G450" s="44" t="str">
        <f t="shared" si="56"/>
        <v>-</v>
      </c>
      <c r="H450" s="197"/>
    </row>
    <row r="451" spans="1:8" s="19" customFormat="1" ht="12" customHeight="1" hidden="1" outlineLevel="2">
      <c r="A451" s="41" t="s">
        <v>3</v>
      </c>
      <c r="B451" s="42" t="s">
        <v>29</v>
      </c>
      <c r="C451" s="205"/>
      <c r="D451" s="206"/>
      <c r="E451" s="185">
        <v>0</v>
      </c>
      <c r="F451" s="43">
        <v>0</v>
      </c>
      <c r="G451" s="44" t="str">
        <f t="shared" si="56"/>
        <v>-</v>
      </c>
      <c r="H451" s="197"/>
    </row>
    <row r="452" spans="1:8" s="19" customFormat="1" ht="12" customHeight="1" hidden="1" outlineLevel="2">
      <c r="A452" s="41" t="s">
        <v>25</v>
      </c>
      <c r="B452" s="42" t="s">
        <v>149</v>
      </c>
      <c r="C452" s="205"/>
      <c r="D452" s="206"/>
      <c r="E452" s="185">
        <v>0</v>
      </c>
      <c r="F452" s="43">
        <v>0</v>
      </c>
      <c r="G452" s="44" t="str">
        <f t="shared" si="56"/>
        <v>-</v>
      </c>
      <c r="H452" s="197"/>
    </row>
    <row r="453" spans="1:8" s="132" customFormat="1" ht="12" customHeight="1" hidden="1" outlineLevel="2">
      <c r="A453" s="41" t="s">
        <v>32</v>
      </c>
      <c r="B453" s="42" t="s">
        <v>31</v>
      </c>
      <c r="C453" s="205"/>
      <c r="D453" s="206"/>
      <c r="E453" s="185">
        <v>0</v>
      </c>
      <c r="F453" s="43">
        <v>0</v>
      </c>
      <c r="G453" s="44" t="str">
        <f t="shared" si="56"/>
        <v>-</v>
      </c>
      <c r="H453" s="197"/>
    </row>
    <row r="454" spans="1:8" s="141" customFormat="1" ht="3" customHeight="1" outlineLevel="1" collapsed="1">
      <c r="A454" s="45"/>
      <c r="B454" s="46"/>
      <c r="C454" s="136"/>
      <c r="D454" s="134"/>
      <c r="E454" s="186"/>
      <c r="F454" s="49"/>
      <c r="G454" s="50"/>
      <c r="H454" s="135"/>
    </row>
    <row r="455" spans="1:8" s="141" customFormat="1" ht="3" customHeight="1" outlineLevel="1">
      <c r="A455" s="146"/>
      <c r="B455" s="147"/>
      <c r="C455" s="137"/>
      <c r="D455" s="138"/>
      <c r="E455" s="187"/>
      <c r="F455" s="148"/>
      <c r="G455" s="149"/>
      <c r="H455" s="139"/>
    </row>
    <row r="456" spans="1:8" s="2" customFormat="1" ht="24.75" customHeight="1" outlineLevel="1">
      <c r="A456" s="52" t="s">
        <v>63</v>
      </c>
      <c r="B456" s="53" t="s">
        <v>155</v>
      </c>
      <c r="C456" s="205">
        <v>852</v>
      </c>
      <c r="D456" s="206">
        <v>85203</v>
      </c>
      <c r="E456" s="184">
        <f>SUM(E457:E461)</f>
        <v>70000</v>
      </c>
      <c r="F456" s="54">
        <f>SUM(F457:F461)</f>
        <v>69999.3</v>
      </c>
      <c r="G456" s="55">
        <f aca="true" t="shared" si="57" ref="G456:G461">IF(E456&gt;0,F456/E456*100,"-")</f>
        <v>99.99900000000001</v>
      </c>
      <c r="H456" s="197" t="s">
        <v>486</v>
      </c>
    </row>
    <row r="457" spans="1:8" s="19" customFormat="1" ht="12" customHeight="1" outlineLevel="1">
      <c r="A457" s="41" t="s">
        <v>1</v>
      </c>
      <c r="B457" s="42" t="s">
        <v>27</v>
      </c>
      <c r="C457" s="205"/>
      <c r="D457" s="206"/>
      <c r="E457" s="185">
        <v>70000</v>
      </c>
      <c r="F457" s="43">
        <v>69999.3</v>
      </c>
      <c r="G457" s="44">
        <f t="shared" si="57"/>
        <v>99.99900000000001</v>
      </c>
      <c r="H457" s="197"/>
    </row>
    <row r="458" spans="1:8" s="19" customFormat="1" ht="12" customHeight="1" hidden="1" outlineLevel="2">
      <c r="A458" s="41" t="s">
        <v>2</v>
      </c>
      <c r="B458" s="42" t="s">
        <v>28</v>
      </c>
      <c r="C458" s="205"/>
      <c r="D458" s="206"/>
      <c r="E458" s="185">
        <v>0</v>
      </c>
      <c r="F458" s="43">
        <v>0</v>
      </c>
      <c r="G458" s="44" t="str">
        <f t="shared" si="57"/>
        <v>-</v>
      </c>
      <c r="H458" s="197"/>
    </row>
    <row r="459" spans="1:8" s="19" customFormat="1" ht="12" customHeight="1" hidden="1" outlineLevel="2">
      <c r="A459" s="41" t="s">
        <v>3</v>
      </c>
      <c r="B459" s="42" t="s">
        <v>29</v>
      </c>
      <c r="C459" s="205"/>
      <c r="D459" s="206"/>
      <c r="E459" s="185">
        <v>0</v>
      </c>
      <c r="F459" s="43">
        <v>0</v>
      </c>
      <c r="G459" s="44" t="str">
        <f t="shared" si="57"/>
        <v>-</v>
      </c>
      <c r="H459" s="197"/>
    </row>
    <row r="460" spans="1:8" s="19" customFormat="1" ht="12" customHeight="1" hidden="1" outlineLevel="2">
      <c r="A460" s="41" t="s">
        <v>25</v>
      </c>
      <c r="B460" s="42" t="s">
        <v>149</v>
      </c>
      <c r="C460" s="205"/>
      <c r="D460" s="206"/>
      <c r="E460" s="185">
        <v>0</v>
      </c>
      <c r="F460" s="43">
        <v>0</v>
      </c>
      <c r="G460" s="44" t="str">
        <f t="shared" si="57"/>
        <v>-</v>
      </c>
      <c r="H460" s="197"/>
    </row>
    <row r="461" spans="1:8" s="132" customFormat="1" ht="12" customHeight="1" hidden="1" outlineLevel="2">
      <c r="A461" s="41" t="s">
        <v>32</v>
      </c>
      <c r="B461" s="42" t="s">
        <v>31</v>
      </c>
      <c r="C461" s="205"/>
      <c r="D461" s="206"/>
      <c r="E461" s="185">
        <v>0</v>
      </c>
      <c r="F461" s="43">
        <v>0</v>
      </c>
      <c r="G461" s="44" t="str">
        <f t="shared" si="57"/>
        <v>-</v>
      </c>
      <c r="H461" s="197"/>
    </row>
    <row r="462" spans="1:8" s="141" customFormat="1" ht="3" customHeight="1" outlineLevel="1" collapsed="1">
      <c r="A462" s="45"/>
      <c r="B462" s="46"/>
      <c r="C462" s="136"/>
      <c r="D462" s="134"/>
      <c r="E462" s="186"/>
      <c r="F462" s="49"/>
      <c r="G462" s="50"/>
      <c r="H462" s="198"/>
    </row>
    <row r="463" spans="1:8" s="141" customFormat="1" ht="3" customHeight="1" outlineLevel="1">
      <c r="A463" s="146"/>
      <c r="B463" s="147"/>
      <c r="C463" s="137"/>
      <c r="D463" s="138"/>
      <c r="E463" s="187"/>
      <c r="F463" s="148"/>
      <c r="G463" s="149"/>
      <c r="H463" s="139"/>
    </row>
    <row r="464" spans="1:8" s="2" customFormat="1" ht="24.75" customHeight="1" outlineLevel="1">
      <c r="A464" s="52" t="s">
        <v>64</v>
      </c>
      <c r="B464" s="53" t="s">
        <v>156</v>
      </c>
      <c r="C464" s="205">
        <v>852</v>
      </c>
      <c r="D464" s="206">
        <v>85203</v>
      </c>
      <c r="E464" s="184">
        <f>SUM(E465:E469)</f>
        <v>64700</v>
      </c>
      <c r="F464" s="54">
        <f>SUM(F465:F469)</f>
        <v>64700</v>
      </c>
      <c r="G464" s="55">
        <f aca="true" t="shared" si="58" ref="G464:G469">IF(E464&gt;0,F464/E464*100,"-")</f>
        <v>100</v>
      </c>
      <c r="H464" s="197" t="s">
        <v>487</v>
      </c>
    </row>
    <row r="465" spans="1:8" s="19" customFormat="1" ht="12" customHeight="1" outlineLevel="1">
      <c r="A465" s="41" t="s">
        <v>1</v>
      </c>
      <c r="B465" s="42" t="s">
        <v>27</v>
      </c>
      <c r="C465" s="205"/>
      <c r="D465" s="206"/>
      <c r="E465" s="185">
        <v>64700</v>
      </c>
      <c r="F465" s="43">
        <v>64700</v>
      </c>
      <c r="G465" s="44">
        <f t="shared" si="58"/>
        <v>100</v>
      </c>
      <c r="H465" s="197"/>
    </row>
    <row r="466" spans="1:8" s="19" customFormat="1" ht="12" customHeight="1" hidden="1" outlineLevel="2">
      <c r="A466" s="41" t="s">
        <v>2</v>
      </c>
      <c r="B466" s="42" t="s">
        <v>28</v>
      </c>
      <c r="C466" s="205"/>
      <c r="D466" s="206"/>
      <c r="E466" s="185">
        <v>0</v>
      </c>
      <c r="F466" s="43">
        <v>0</v>
      </c>
      <c r="G466" s="44" t="str">
        <f t="shared" si="58"/>
        <v>-</v>
      </c>
      <c r="H466" s="197"/>
    </row>
    <row r="467" spans="1:8" s="19" customFormat="1" ht="12" customHeight="1" hidden="1" outlineLevel="2">
      <c r="A467" s="41" t="s">
        <v>3</v>
      </c>
      <c r="B467" s="42" t="s">
        <v>29</v>
      </c>
      <c r="C467" s="205"/>
      <c r="D467" s="206"/>
      <c r="E467" s="185">
        <v>0</v>
      </c>
      <c r="F467" s="43">
        <v>0</v>
      </c>
      <c r="G467" s="44" t="str">
        <f t="shared" si="58"/>
        <v>-</v>
      </c>
      <c r="H467" s="197"/>
    </row>
    <row r="468" spans="1:8" s="19" customFormat="1" ht="12" customHeight="1" hidden="1" outlineLevel="2">
      <c r="A468" s="41" t="s">
        <v>25</v>
      </c>
      <c r="B468" s="42" t="s">
        <v>149</v>
      </c>
      <c r="C468" s="205"/>
      <c r="D468" s="206"/>
      <c r="E468" s="185">
        <v>0</v>
      </c>
      <c r="F468" s="43">
        <v>0</v>
      </c>
      <c r="G468" s="44" t="str">
        <f t="shared" si="58"/>
        <v>-</v>
      </c>
      <c r="H468" s="197"/>
    </row>
    <row r="469" spans="1:8" s="132" customFormat="1" ht="12" customHeight="1" hidden="1" outlineLevel="2">
      <c r="A469" s="41" t="s">
        <v>32</v>
      </c>
      <c r="B469" s="42" t="s">
        <v>31</v>
      </c>
      <c r="C469" s="205"/>
      <c r="D469" s="206"/>
      <c r="E469" s="185">
        <v>0</v>
      </c>
      <c r="F469" s="43">
        <v>0</v>
      </c>
      <c r="G469" s="44" t="str">
        <f t="shared" si="58"/>
        <v>-</v>
      </c>
      <c r="H469" s="197"/>
    </row>
    <row r="470" spans="1:8" s="141" customFormat="1" ht="13.5" customHeight="1" outlineLevel="1" collapsed="1">
      <c r="A470" s="45"/>
      <c r="B470" s="46"/>
      <c r="C470" s="136"/>
      <c r="D470" s="134"/>
      <c r="E470" s="186"/>
      <c r="F470" s="49"/>
      <c r="G470" s="50"/>
      <c r="H470" s="198"/>
    </row>
    <row r="471" spans="1:8" s="141" customFormat="1" ht="3" customHeight="1" outlineLevel="1">
      <c r="A471" s="146"/>
      <c r="B471" s="147"/>
      <c r="C471" s="137"/>
      <c r="D471" s="138"/>
      <c r="E471" s="187"/>
      <c r="F471" s="148"/>
      <c r="G471" s="149"/>
      <c r="H471" s="139"/>
    </row>
    <row r="472" spans="1:8" s="2" customFormat="1" ht="24.75" customHeight="1" outlineLevel="1">
      <c r="A472" s="52" t="s">
        <v>65</v>
      </c>
      <c r="B472" s="53" t="s">
        <v>157</v>
      </c>
      <c r="C472" s="205">
        <v>852</v>
      </c>
      <c r="D472" s="206">
        <v>85219</v>
      </c>
      <c r="E472" s="184">
        <f>SUM(E473:E477)</f>
        <v>54000</v>
      </c>
      <c r="F472" s="54">
        <f>SUM(F473:F477)</f>
        <v>53703.49</v>
      </c>
      <c r="G472" s="55">
        <f aca="true" t="shared" si="59" ref="G472:G477">IF(E472&gt;0,F472/E472*100,"-")</f>
        <v>99.45090740740741</v>
      </c>
      <c r="H472" s="197" t="s">
        <v>488</v>
      </c>
    </row>
    <row r="473" spans="1:8" s="19" customFormat="1" ht="12" customHeight="1" outlineLevel="1">
      <c r="A473" s="41" t="s">
        <v>1</v>
      </c>
      <c r="B473" s="42" t="s">
        <v>27</v>
      </c>
      <c r="C473" s="205"/>
      <c r="D473" s="206"/>
      <c r="E473" s="185">
        <v>54000</v>
      </c>
      <c r="F473" s="43">
        <v>53703.49</v>
      </c>
      <c r="G473" s="44">
        <f t="shared" si="59"/>
        <v>99.45090740740741</v>
      </c>
      <c r="H473" s="197"/>
    </row>
    <row r="474" spans="1:8" s="19" customFormat="1" ht="12" customHeight="1" hidden="1" outlineLevel="2">
      <c r="A474" s="41" t="s">
        <v>2</v>
      </c>
      <c r="B474" s="42" t="s">
        <v>28</v>
      </c>
      <c r="C474" s="205"/>
      <c r="D474" s="206"/>
      <c r="E474" s="185">
        <v>0</v>
      </c>
      <c r="F474" s="43">
        <v>0</v>
      </c>
      <c r="G474" s="44" t="str">
        <f t="shared" si="59"/>
        <v>-</v>
      </c>
      <c r="H474" s="197"/>
    </row>
    <row r="475" spans="1:8" s="19" customFormat="1" ht="12" customHeight="1" hidden="1" outlineLevel="2">
      <c r="A475" s="41" t="s">
        <v>3</v>
      </c>
      <c r="B475" s="42" t="s">
        <v>29</v>
      </c>
      <c r="C475" s="205"/>
      <c r="D475" s="206"/>
      <c r="E475" s="185">
        <v>0</v>
      </c>
      <c r="F475" s="43">
        <v>0</v>
      </c>
      <c r="G475" s="44" t="str">
        <f t="shared" si="59"/>
        <v>-</v>
      </c>
      <c r="H475" s="197"/>
    </row>
    <row r="476" spans="1:8" s="19" customFormat="1" ht="12" customHeight="1" hidden="1" outlineLevel="2">
      <c r="A476" s="41" t="s">
        <v>25</v>
      </c>
      <c r="B476" s="42" t="s">
        <v>149</v>
      </c>
      <c r="C476" s="205"/>
      <c r="D476" s="206"/>
      <c r="E476" s="185">
        <v>0</v>
      </c>
      <c r="F476" s="43">
        <v>0</v>
      </c>
      <c r="G476" s="44" t="str">
        <f t="shared" si="59"/>
        <v>-</v>
      </c>
      <c r="H476" s="197"/>
    </row>
    <row r="477" spans="1:8" s="132" customFormat="1" ht="12" customHeight="1" hidden="1" outlineLevel="2">
      <c r="A477" s="41" t="s">
        <v>32</v>
      </c>
      <c r="B477" s="42" t="s">
        <v>31</v>
      </c>
      <c r="C477" s="205"/>
      <c r="D477" s="206"/>
      <c r="E477" s="185">
        <v>0</v>
      </c>
      <c r="F477" s="43">
        <v>0</v>
      </c>
      <c r="G477" s="44" t="str">
        <f t="shared" si="59"/>
        <v>-</v>
      </c>
      <c r="H477" s="197"/>
    </row>
    <row r="478" spans="1:8" s="19" customFormat="1" ht="3" customHeight="1" outlineLevel="1" collapsed="1">
      <c r="A478" s="45"/>
      <c r="B478" s="46"/>
      <c r="C478" s="136"/>
      <c r="D478" s="134"/>
      <c r="E478" s="186"/>
      <c r="F478" s="49"/>
      <c r="G478" s="50"/>
      <c r="H478" s="135"/>
    </row>
    <row r="479" spans="1:8" s="19" customFormat="1" ht="3" customHeight="1" outlineLevel="1">
      <c r="A479" s="146"/>
      <c r="B479" s="147"/>
      <c r="C479" s="137"/>
      <c r="D479" s="138"/>
      <c r="E479" s="187"/>
      <c r="F479" s="148"/>
      <c r="G479" s="149"/>
      <c r="H479" s="139"/>
    </row>
    <row r="480" spans="1:8" s="2" customFormat="1" ht="24.75" customHeight="1" outlineLevel="1">
      <c r="A480" s="52" t="s">
        <v>66</v>
      </c>
      <c r="B480" s="53" t="s">
        <v>158</v>
      </c>
      <c r="C480" s="205">
        <v>852</v>
      </c>
      <c r="D480" s="206">
        <v>85219</v>
      </c>
      <c r="E480" s="184">
        <f>SUM(E481:E485)</f>
        <v>1925</v>
      </c>
      <c r="F480" s="54">
        <f>SUM(F481:F485)</f>
        <v>1924.95</v>
      </c>
      <c r="G480" s="55">
        <f aca="true" t="shared" si="60" ref="G480:G485">IF(E480&gt;0,F480/E480*100,"-")</f>
        <v>99.9974025974026</v>
      </c>
      <c r="H480" s="197" t="s">
        <v>489</v>
      </c>
    </row>
    <row r="481" spans="1:8" s="19" customFormat="1" ht="12" customHeight="1" outlineLevel="1">
      <c r="A481" s="41" t="s">
        <v>1</v>
      </c>
      <c r="B481" s="42" t="s">
        <v>27</v>
      </c>
      <c r="C481" s="205"/>
      <c r="D481" s="206"/>
      <c r="E481" s="185">
        <v>1925</v>
      </c>
      <c r="F481" s="43">
        <v>1924.95</v>
      </c>
      <c r="G481" s="44">
        <f t="shared" si="60"/>
        <v>99.9974025974026</v>
      </c>
      <c r="H481" s="197"/>
    </row>
    <row r="482" spans="1:8" s="19" customFormat="1" ht="12" customHeight="1" hidden="1" outlineLevel="2">
      <c r="A482" s="41" t="s">
        <v>2</v>
      </c>
      <c r="B482" s="42" t="s">
        <v>28</v>
      </c>
      <c r="C482" s="205"/>
      <c r="D482" s="206"/>
      <c r="E482" s="185">
        <v>0</v>
      </c>
      <c r="F482" s="43">
        <v>0</v>
      </c>
      <c r="G482" s="44" t="str">
        <f t="shared" si="60"/>
        <v>-</v>
      </c>
      <c r="H482" s="197"/>
    </row>
    <row r="483" spans="1:8" s="19" customFormat="1" ht="12" customHeight="1" hidden="1" outlineLevel="2">
      <c r="A483" s="41" t="s">
        <v>3</v>
      </c>
      <c r="B483" s="42" t="s">
        <v>29</v>
      </c>
      <c r="C483" s="205"/>
      <c r="D483" s="206"/>
      <c r="E483" s="185">
        <v>0</v>
      </c>
      <c r="F483" s="43">
        <v>0</v>
      </c>
      <c r="G483" s="44" t="str">
        <f t="shared" si="60"/>
        <v>-</v>
      </c>
      <c r="H483" s="197"/>
    </row>
    <row r="484" spans="1:8" s="19" customFormat="1" ht="12" customHeight="1" hidden="1" outlineLevel="2">
      <c r="A484" s="41" t="s">
        <v>25</v>
      </c>
      <c r="B484" s="42" t="s">
        <v>149</v>
      </c>
      <c r="C484" s="205"/>
      <c r="D484" s="206"/>
      <c r="E484" s="185">
        <v>0</v>
      </c>
      <c r="F484" s="43">
        <v>0</v>
      </c>
      <c r="G484" s="44" t="str">
        <f t="shared" si="60"/>
        <v>-</v>
      </c>
      <c r="H484" s="197"/>
    </row>
    <row r="485" spans="1:8" s="132" customFormat="1" ht="12" customHeight="1" hidden="1" outlineLevel="2">
      <c r="A485" s="41" t="s">
        <v>32</v>
      </c>
      <c r="B485" s="42" t="s">
        <v>31</v>
      </c>
      <c r="C485" s="205"/>
      <c r="D485" s="206"/>
      <c r="E485" s="185">
        <v>0</v>
      </c>
      <c r="F485" s="43">
        <v>0</v>
      </c>
      <c r="G485" s="44" t="str">
        <f t="shared" si="60"/>
        <v>-</v>
      </c>
      <c r="H485" s="197"/>
    </row>
    <row r="486" spans="1:8" s="141" customFormat="1" ht="3" customHeight="1" outlineLevel="1" collapsed="1">
      <c r="A486" s="45"/>
      <c r="B486" s="46"/>
      <c r="C486" s="136"/>
      <c r="D486" s="134"/>
      <c r="E486" s="186"/>
      <c r="F486" s="49"/>
      <c r="G486" s="50"/>
      <c r="H486" s="135"/>
    </row>
    <row r="487" spans="1:8" s="141" customFormat="1" ht="3" customHeight="1" outlineLevel="1">
      <c r="A487" s="146"/>
      <c r="B487" s="147"/>
      <c r="C487" s="137"/>
      <c r="D487" s="138"/>
      <c r="E487" s="187"/>
      <c r="F487" s="148"/>
      <c r="G487" s="149"/>
      <c r="H487" s="139"/>
    </row>
    <row r="488" spans="1:8" s="2" customFormat="1" ht="24.75" customHeight="1" outlineLevel="1">
      <c r="A488" s="52" t="s">
        <v>67</v>
      </c>
      <c r="B488" s="53" t="s">
        <v>159</v>
      </c>
      <c r="C488" s="205">
        <v>852</v>
      </c>
      <c r="D488" s="206">
        <v>85219</v>
      </c>
      <c r="E488" s="184">
        <f>SUM(E489:E493)</f>
        <v>74605</v>
      </c>
      <c r="F488" s="54">
        <f>SUM(F489:F493)</f>
        <v>69478.46</v>
      </c>
      <c r="G488" s="55">
        <f aca="true" t="shared" si="61" ref="G488:G493">IF(E488&gt;0,F488/E488*100,"-")</f>
        <v>93.12842302794719</v>
      </c>
      <c r="H488" s="197" t="s">
        <v>490</v>
      </c>
    </row>
    <row r="489" spans="1:8" s="19" customFormat="1" ht="12" customHeight="1" outlineLevel="1">
      <c r="A489" s="41" t="s">
        <v>1</v>
      </c>
      <c r="B489" s="42" t="s">
        <v>27</v>
      </c>
      <c r="C489" s="205"/>
      <c r="D489" s="206"/>
      <c r="E489" s="185">
        <v>74605</v>
      </c>
      <c r="F489" s="43">
        <v>69478.46</v>
      </c>
      <c r="G489" s="44">
        <f t="shared" si="61"/>
        <v>93.12842302794719</v>
      </c>
      <c r="H489" s="197"/>
    </row>
    <row r="490" spans="1:8" s="19" customFormat="1" ht="12" customHeight="1" hidden="1" outlineLevel="2">
      <c r="A490" s="41" t="s">
        <v>2</v>
      </c>
      <c r="B490" s="42" t="s">
        <v>28</v>
      </c>
      <c r="C490" s="205"/>
      <c r="D490" s="206"/>
      <c r="E490" s="185">
        <v>0</v>
      </c>
      <c r="F490" s="43">
        <v>0</v>
      </c>
      <c r="G490" s="44" t="str">
        <f t="shared" si="61"/>
        <v>-</v>
      </c>
      <c r="H490" s="197"/>
    </row>
    <row r="491" spans="1:8" s="19" customFormat="1" ht="12" customHeight="1" hidden="1" outlineLevel="2">
      <c r="A491" s="41" t="s">
        <v>3</v>
      </c>
      <c r="B491" s="42" t="s">
        <v>29</v>
      </c>
      <c r="C491" s="205"/>
      <c r="D491" s="206"/>
      <c r="E491" s="185">
        <v>0</v>
      </c>
      <c r="F491" s="43">
        <v>0</v>
      </c>
      <c r="G491" s="44" t="str">
        <f t="shared" si="61"/>
        <v>-</v>
      </c>
      <c r="H491" s="197"/>
    </row>
    <row r="492" spans="1:8" s="19" customFormat="1" ht="12" customHeight="1" hidden="1" outlineLevel="2">
      <c r="A492" s="41" t="s">
        <v>25</v>
      </c>
      <c r="B492" s="42" t="s">
        <v>149</v>
      </c>
      <c r="C492" s="205"/>
      <c r="D492" s="206"/>
      <c r="E492" s="185">
        <v>0</v>
      </c>
      <c r="F492" s="43">
        <v>0</v>
      </c>
      <c r="G492" s="44" t="str">
        <f t="shared" si="61"/>
        <v>-</v>
      </c>
      <c r="H492" s="197"/>
    </row>
    <row r="493" spans="1:8" s="132" customFormat="1" ht="12" customHeight="1" hidden="1" outlineLevel="2">
      <c r="A493" s="41" t="s">
        <v>32</v>
      </c>
      <c r="B493" s="42" t="s">
        <v>31</v>
      </c>
      <c r="C493" s="205"/>
      <c r="D493" s="206"/>
      <c r="E493" s="185">
        <v>0</v>
      </c>
      <c r="F493" s="43">
        <v>0</v>
      </c>
      <c r="G493" s="44" t="str">
        <f t="shared" si="61"/>
        <v>-</v>
      </c>
      <c r="H493" s="197"/>
    </row>
    <row r="494" spans="1:8" s="141" customFormat="1" ht="3" customHeight="1" outlineLevel="1" collapsed="1">
      <c r="A494" s="45"/>
      <c r="B494" s="46"/>
      <c r="C494" s="136"/>
      <c r="D494" s="134"/>
      <c r="E494" s="186"/>
      <c r="F494" s="49"/>
      <c r="G494" s="50"/>
      <c r="H494" s="135"/>
    </row>
    <row r="495" spans="1:8" s="141" customFormat="1" ht="3" customHeight="1" outlineLevel="1">
      <c r="A495" s="146"/>
      <c r="B495" s="147"/>
      <c r="C495" s="137"/>
      <c r="D495" s="138"/>
      <c r="E495" s="187"/>
      <c r="F495" s="148"/>
      <c r="G495" s="149"/>
      <c r="H495" s="139"/>
    </row>
    <row r="496" spans="1:8" s="2" customFormat="1" ht="13.5" customHeight="1" outlineLevel="1">
      <c r="A496" s="52" t="s">
        <v>68</v>
      </c>
      <c r="B496" s="53" t="s">
        <v>160</v>
      </c>
      <c r="C496" s="205">
        <v>852</v>
      </c>
      <c r="D496" s="206">
        <v>85219</v>
      </c>
      <c r="E496" s="184">
        <f>SUM(E497:E501)</f>
        <v>34700</v>
      </c>
      <c r="F496" s="54">
        <f>SUM(F497:F501)</f>
        <v>34500</v>
      </c>
      <c r="G496" s="55">
        <f aca="true" t="shared" si="62" ref="G496:G501">IF(E496&gt;0,F496/E496*100,"-")</f>
        <v>99.42363112391931</v>
      </c>
      <c r="H496" s="197" t="s">
        <v>491</v>
      </c>
    </row>
    <row r="497" spans="1:8" s="19" customFormat="1" ht="12" customHeight="1" outlineLevel="1">
      <c r="A497" s="41" t="s">
        <v>1</v>
      </c>
      <c r="B497" s="42" t="s">
        <v>27</v>
      </c>
      <c r="C497" s="205"/>
      <c r="D497" s="206"/>
      <c r="E497" s="185">
        <v>34700</v>
      </c>
      <c r="F497" s="43">
        <v>34500</v>
      </c>
      <c r="G497" s="44">
        <f t="shared" si="62"/>
        <v>99.42363112391931</v>
      </c>
      <c r="H497" s="197"/>
    </row>
    <row r="498" spans="1:8" s="19" customFormat="1" ht="12" customHeight="1" hidden="1" outlineLevel="2">
      <c r="A498" s="41" t="s">
        <v>2</v>
      </c>
      <c r="B498" s="42" t="s">
        <v>28</v>
      </c>
      <c r="C498" s="205"/>
      <c r="D498" s="206"/>
      <c r="E498" s="185">
        <v>0</v>
      </c>
      <c r="F498" s="43">
        <v>0</v>
      </c>
      <c r="G498" s="44" t="str">
        <f t="shared" si="62"/>
        <v>-</v>
      </c>
      <c r="H498" s="197"/>
    </row>
    <row r="499" spans="1:8" s="19" customFormat="1" ht="12" customHeight="1" hidden="1" outlineLevel="2">
      <c r="A499" s="41" t="s">
        <v>3</v>
      </c>
      <c r="B499" s="42" t="s">
        <v>29</v>
      </c>
      <c r="C499" s="205"/>
      <c r="D499" s="206"/>
      <c r="E499" s="185">
        <v>0</v>
      </c>
      <c r="F499" s="43">
        <v>0</v>
      </c>
      <c r="G499" s="44" t="str">
        <f t="shared" si="62"/>
        <v>-</v>
      </c>
      <c r="H499" s="197"/>
    </row>
    <row r="500" spans="1:8" s="19" customFormat="1" ht="12" customHeight="1" hidden="1" outlineLevel="2">
      <c r="A500" s="41" t="s">
        <v>25</v>
      </c>
      <c r="B500" s="42" t="s">
        <v>149</v>
      </c>
      <c r="C500" s="205"/>
      <c r="D500" s="206"/>
      <c r="E500" s="185">
        <v>0</v>
      </c>
      <c r="F500" s="43">
        <v>0</v>
      </c>
      <c r="G500" s="44" t="str">
        <f t="shared" si="62"/>
        <v>-</v>
      </c>
      <c r="H500" s="197"/>
    </row>
    <row r="501" spans="1:8" s="132" customFormat="1" ht="12" customHeight="1" hidden="1" outlineLevel="2">
      <c r="A501" s="41" t="s">
        <v>32</v>
      </c>
      <c r="B501" s="42" t="s">
        <v>31</v>
      </c>
      <c r="C501" s="205"/>
      <c r="D501" s="206"/>
      <c r="E501" s="185">
        <v>0</v>
      </c>
      <c r="F501" s="43">
        <v>0</v>
      </c>
      <c r="G501" s="44" t="str">
        <f t="shared" si="62"/>
        <v>-</v>
      </c>
      <c r="H501" s="197"/>
    </row>
    <row r="502" spans="1:8" s="141" customFormat="1" ht="15.75" customHeight="1" outlineLevel="1" collapsed="1">
      <c r="A502" s="45"/>
      <c r="B502" s="46"/>
      <c r="C502" s="136"/>
      <c r="D502" s="134"/>
      <c r="E502" s="186"/>
      <c r="F502" s="49"/>
      <c r="G502" s="50"/>
      <c r="H502" s="198"/>
    </row>
    <row r="503" spans="1:8" s="141" customFormat="1" ht="3" customHeight="1" outlineLevel="1">
      <c r="A503" s="146"/>
      <c r="B503" s="147"/>
      <c r="C503" s="137"/>
      <c r="D503" s="138"/>
      <c r="E503" s="187"/>
      <c r="F503" s="148"/>
      <c r="G503" s="149"/>
      <c r="H503" s="139"/>
    </row>
    <row r="504" spans="1:8" s="2" customFormat="1" ht="24.75" customHeight="1" outlineLevel="1">
      <c r="A504" s="52" t="s">
        <v>69</v>
      </c>
      <c r="B504" s="53" t="s">
        <v>352</v>
      </c>
      <c r="C504" s="205">
        <v>852</v>
      </c>
      <c r="D504" s="206">
        <v>85219</v>
      </c>
      <c r="E504" s="184">
        <f>SUM(E505:E509)</f>
        <v>55000</v>
      </c>
      <c r="F504" s="54">
        <f>SUM(F505:F509)</f>
        <v>55000</v>
      </c>
      <c r="G504" s="55">
        <f aca="true" t="shared" si="63" ref="G504:G509">IF(E504&gt;0,F504/E504*100,"-")</f>
        <v>100</v>
      </c>
      <c r="H504" s="197" t="s">
        <v>492</v>
      </c>
    </row>
    <row r="505" spans="1:8" s="19" customFormat="1" ht="12" customHeight="1" outlineLevel="1">
      <c r="A505" s="41" t="s">
        <v>1</v>
      </c>
      <c r="B505" s="42" t="s">
        <v>27</v>
      </c>
      <c r="C505" s="205"/>
      <c r="D505" s="206"/>
      <c r="E505" s="185">
        <v>55000</v>
      </c>
      <c r="F505" s="43">
        <v>55000</v>
      </c>
      <c r="G505" s="44">
        <f t="shared" si="63"/>
        <v>100</v>
      </c>
      <c r="H505" s="197"/>
    </row>
    <row r="506" spans="1:8" s="19" customFormat="1" ht="12" customHeight="1" hidden="1" outlineLevel="2">
      <c r="A506" s="41" t="s">
        <v>2</v>
      </c>
      <c r="B506" s="42" t="s">
        <v>28</v>
      </c>
      <c r="C506" s="205"/>
      <c r="D506" s="206"/>
      <c r="E506" s="185">
        <v>0</v>
      </c>
      <c r="F506" s="43">
        <v>0</v>
      </c>
      <c r="G506" s="44" t="str">
        <f t="shared" si="63"/>
        <v>-</v>
      </c>
      <c r="H506" s="197"/>
    </row>
    <row r="507" spans="1:8" s="19" customFormat="1" ht="12" customHeight="1" hidden="1" outlineLevel="2">
      <c r="A507" s="41" t="s">
        <v>3</v>
      </c>
      <c r="B507" s="42" t="s">
        <v>29</v>
      </c>
      <c r="C507" s="205"/>
      <c r="D507" s="206"/>
      <c r="E507" s="185">
        <v>0</v>
      </c>
      <c r="F507" s="43">
        <v>0</v>
      </c>
      <c r="G507" s="44" t="str">
        <f t="shared" si="63"/>
        <v>-</v>
      </c>
      <c r="H507" s="197"/>
    </row>
    <row r="508" spans="1:8" s="19" customFormat="1" ht="12" customHeight="1" hidden="1" outlineLevel="2">
      <c r="A508" s="41" t="s">
        <v>25</v>
      </c>
      <c r="B508" s="42" t="s">
        <v>149</v>
      </c>
      <c r="C508" s="205"/>
      <c r="D508" s="206"/>
      <c r="E508" s="185">
        <v>0</v>
      </c>
      <c r="F508" s="43">
        <v>0</v>
      </c>
      <c r="G508" s="44" t="str">
        <f t="shared" si="63"/>
        <v>-</v>
      </c>
      <c r="H508" s="197"/>
    </row>
    <row r="509" spans="1:8" s="132" customFormat="1" ht="12" customHeight="1" hidden="1" outlineLevel="2">
      <c r="A509" s="41" t="s">
        <v>32</v>
      </c>
      <c r="B509" s="42" t="s">
        <v>31</v>
      </c>
      <c r="C509" s="205"/>
      <c r="D509" s="206"/>
      <c r="E509" s="185">
        <v>0</v>
      </c>
      <c r="F509" s="43">
        <v>0</v>
      </c>
      <c r="G509" s="44" t="str">
        <f t="shared" si="63"/>
        <v>-</v>
      </c>
      <c r="H509" s="197"/>
    </row>
    <row r="510" spans="1:8" s="141" customFormat="1" ht="3" customHeight="1" outlineLevel="1" collapsed="1">
      <c r="A510" s="45"/>
      <c r="B510" s="46"/>
      <c r="C510" s="136"/>
      <c r="D510" s="134"/>
      <c r="E510" s="186"/>
      <c r="F510" s="49"/>
      <c r="G510" s="50"/>
      <c r="H510" s="198"/>
    </row>
    <row r="511" spans="1:8" s="141" customFormat="1" ht="3" customHeight="1" outlineLevel="1">
      <c r="A511" s="146"/>
      <c r="B511" s="147"/>
      <c r="C511" s="137"/>
      <c r="D511" s="138"/>
      <c r="E511" s="187"/>
      <c r="F511" s="148"/>
      <c r="G511" s="149"/>
      <c r="H511" s="139"/>
    </row>
    <row r="512" spans="1:8" s="2" customFormat="1" ht="24.75" customHeight="1" outlineLevel="1">
      <c r="A512" s="52" t="s">
        <v>70</v>
      </c>
      <c r="B512" s="53" t="s">
        <v>353</v>
      </c>
      <c r="C512" s="205">
        <v>852</v>
      </c>
      <c r="D512" s="206">
        <v>85219</v>
      </c>
      <c r="E512" s="184">
        <f>SUM(E513:E517)</f>
        <v>106000</v>
      </c>
      <c r="F512" s="54">
        <f>SUM(F513:F517)</f>
        <v>106000</v>
      </c>
      <c r="G512" s="55">
        <f aca="true" t="shared" si="64" ref="G512:G517">IF(E512&gt;0,F512/E512*100,"-")</f>
        <v>100</v>
      </c>
      <c r="H512" s="197" t="s">
        <v>493</v>
      </c>
    </row>
    <row r="513" spans="1:8" s="19" customFormat="1" ht="12" customHeight="1" outlineLevel="1">
      <c r="A513" s="41" t="s">
        <v>1</v>
      </c>
      <c r="B513" s="42" t="s">
        <v>27</v>
      </c>
      <c r="C513" s="205"/>
      <c r="D513" s="206"/>
      <c r="E513" s="185">
        <v>106000</v>
      </c>
      <c r="F513" s="43">
        <v>106000</v>
      </c>
      <c r="G513" s="44">
        <f t="shared" si="64"/>
        <v>100</v>
      </c>
      <c r="H513" s="197"/>
    </row>
    <row r="514" spans="1:8" s="19" customFormat="1" ht="12" customHeight="1" hidden="1" outlineLevel="2">
      <c r="A514" s="41" t="s">
        <v>2</v>
      </c>
      <c r="B514" s="42" t="s">
        <v>28</v>
      </c>
      <c r="C514" s="205"/>
      <c r="D514" s="206"/>
      <c r="E514" s="185">
        <v>0</v>
      </c>
      <c r="F514" s="43">
        <v>0</v>
      </c>
      <c r="G514" s="44" t="str">
        <f t="shared" si="64"/>
        <v>-</v>
      </c>
      <c r="H514" s="197"/>
    </row>
    <row r="515" spans="1:8" s="19" customFormat="1" ht="12" customHeight="1" hidden="1" outlineLevel="2">
      <c r="A515" s="41" t="s">
        <v>3</v>
      </c>
      <c r="B515" s="42" t="s">
        <v>29</v>
      </c>
      <c r="C515" s="205"/>
      <c r="D515" s="206"/>
      <c r="E515" s="185">
        <v>0</v>
      </c>
      <c r="F515" s="43">
        <v>0</v>
      </c>
      <c r="G515" s="44" t="str">
        <f t="shared" si="64"/>
        <v>-</v>
      </c>
      <c r="H515" s="197"/>
    </row>
    <row r="516" spans="1:8" s="19" customFormat="1" ht="12" customHeight="1" hidden="1" outlineLevel="2">
      <c r="A516" s="41" t="s">
        <v>25</v>
      </c>
      <c r="B516" s="42" t="s">
        <v>149</v>
      </c>
      <c r="C516" s="205"/>
      <c r="D516" s="206"/>
      <c r="E516" s="185">
        <v>0</v>
      </c>
      <c r="F516" s="43">
        <v>0</v>
      </c>
      <c r="G516" s="44" t="str">
        <f t="shared" si="64"/>
        <v>-</v>
      </c>
      <c r="H516" s="197"/>
    </row>
    <row r="517" spans="1:8" s="132" customFormat="1" ht="12" customHeight="1" hidden="1" outlineLevel="2">
      <c r="A517" s="41" t="s">
        <v>32</v>
      </c>
      <c r="B517" s="42" t="s">
        <v>31</v>
      </c>
      <c r="C517" s="205"/>
      <c r="D517" s="206"/>
      <c r="E517" s="185">
        <v>0</v>
      </c>
      <c r="F517" s="43">
        <v>0</v>
      </c>
      <c r="G517" s="44" t="str">
        <f t="shared" si="64"/>
        <v>-</v>
      </c>
      <c r="H517" s="197"/>
    </row>
    <row r="518" spans="1:8" s="141" customFormat="1" ht="3" customHeight="1" outlineLevel="1" collapsed="1">
      <c r="A518" s="45"/>
      <c r="B518" s="46"/>
      <c r="C518" s="136"/>
      <c r="D518" s="134"/>
      <c r="E518" s="186"/>
      <c r="F518" s="49"/>
      <c r="G518" s="50"/>
      <c r="H518" s="135"/>
    </row>
    <row r="519" spans="1:8" s="141" customFormat="1" ht="3" customHeight="1" outlineLevel="1">
      <c r="A519" s="146"/>
      <c r="B519" s="147"/>
      <c r="C519" s="137"/>
      <c r="D519" s="138"/>
      <c r="E519" s="187"/>
      <c r="F519" s="148"/>
      <c r="G519" s="149"/>
      <c r="H519" s="139"/>
    </row>
    <row r="520" spans="1:8" s="2" customFormat="1" ht="24.75" customHeight="1" outlineLevel="1">
      <c r="A520" s="52" t="s">
        <v>71</v>
      </c>
      <c r="B520" s="53" t="s">
        <v>354</v>
      </c>
      <c r="C520" s="205">
        <v>852</v>
      </c>
      <c r="D520" s="206">
        <v>85219</v>
      </c>
      <c r="E520" s="184">
        <f>SUM(E521:E525)</f>
        <v>104930</v>
      </c>
      <c r="F520" s="54">
        <f>SUM(F521:F525)</f>
        <v>104876</v>
      </c>
      <c r="G520" s="55">
        <f aca="true" t="shared" si="65" ref="G520:G525">IF(E520&gt;0,F520/E520*100,"-")</f>
        <v>99.94853711998475</v>
      </c>
      <c r="H520" s="197" t="s">
        <v>494</v>
      </c>
    </row>
    <row r="521" spans="1:8" s="19" customFormat="1" ht="12" customHeight="1" outlineLevel="1">
      <c r="A521" s="41" t="s">
        <v>1</v>
      </c>
      <c r="B521" s="42" t="s">
        <v>27</v>
      </c>
      <c r="C521" s="205"/>
      <c r="D521" s="206"/>
      <c r="E521" s="185">
        <v>104930</v>
      </c>
      <c r="F521" s="43">
        <v>104876</v>
      </c>
      <c r="G521" s="44">
        <f t="shared" si="65"/>
        <v>99.94853711998475</v>
      </c>
      <c r="H521" s="197"/>
    </row>
    <row r="522" spans="1:8" s="19" customFormat="1" ht="12" customHeight="1" hidden="1" outlineLevel="2">
      <c r="A522" s="41" t="s">
        <v>2</v>
      </c>
      <c r="B522" s="42" t="s">
        <v>28</v>
      </c>
      <c r="C522" s="205"/>
      <c r="D522" s="206"/>
      <c r="E522" s="185">
        <v>0</v>
      </c>
      <c r="F522" s="43">
        <v>0</v>
      </c>
      <c r="G522" s="44" t="str">
        <f t="shared" si="65"/>
        <v>-</v>
      </c>
      <c r="H522" s="197"/>
    </row>
    <row r="523" spans="1:8" s="19" customFormat="1" ht="12" customHeight="1" hidden="1" outlineLevel="2">
      <c r="A523" s="41" t="s">
        <v>3</v>
      </c>
      <c r="B523" s="42" t="s">
        <v>29</v>
      </c>
      <c r="C523" s="205"/>
      <c r="D523" s="206"/>
      <c r="E523" s="185">
        <v>0</v>
      </c>
      <c r="F523" s="43">
        <v>0</v>
      </c>
      <c r="G523" s="44" t="str">
        <f t="shared" si="65"/>
        <v>-</v>
      </c>
      <c r="H523" s="197"/>
    </row>
    <row r="524" spans="1:8" s="19" customFormat="1" ht="12" customHeight="1" hidden="1" outlineLevel="2">
      <c r="A524" s="41" t="s">
        <v>25</v>
      </c>
      <c r="B524" s="42" t="s">
        <v>149</v>
      </c>
      <c r="C524" s="205"/>
      <c r="D524" s="206"/>
      <c r="E524" s="185">
        <v>0</v>
      </c>
      <c r="F524" s="43">
        <v>0</v>
      </c>
      <c r="G524" s="44" t="str">
        <f t="shared" si="65"/>
        <v>-</v>
      </c>
      <c r="H524" s="197"/>
    </row>
    <row r="525" spans="1:8" s="132" customFormat="1" ht="12" customHeight="1" hidden="1" outlineLevel="2">
      <c r="A525" s="41" t="s">
        <v>32</v>
      </c>
      <c r="B525" s="42" t="s">
        <v>31</v>
      </c>
      <c r="C525" s="205"/>
      <c r="D525" s="206"/>
      <c r="E525" s="185">
        <v>0</v>
      </c>
      <c r="F525" s="43">
        <v>0</v>
      </c>
      <c r="G525" s="44" t="str">
        <f t="shared" si="65"/>
        <v>-</v>
      </c>
      <c r="H525" s="197"/>
    </row>
    <row r="526" spans="1:8" s="141" customFormat="1" ht="3" customHeight="1" outlineLevel="1" collapsed="1">
      <c r="A526" s="45"/>
      <c r="B526" s="46"/>
      <c r="C526" s="136"/>
      <c r="D526" s="134"/>
      <c r="E526" s="186"/>
      <c r="F526" s="49"/>
      <c r="G526" s="50"/>
      <c r="H526" s="135"/>
    </row>
    <row r="527" spans="1:8" s="141" customFormat="1" ht="3" customHeight="1" outlineLevel="1">
      <c r="A527" s="146"/>
      <c r="B527" s="147"/>
      <c r="C527" s="137"/>
      <c r="D527" s="138"/>
      <c r="E527" s="187"/>
      <c r="F527" s="148"/>
      <c r="G527" s="149"/>
      <c r="H527" s="139"/>
    </row>
    <row r="528" spans="1:8" s="2" customFormat="1" ht="13.5" customHeight="1" outlineLevel="1">
      <c r="A528" s="52" t="s">
        <v>134</v>
      </c>
      <c r="B528" s="53" t="s">
        <v>355</v>
      </c>
      <c r="C528" s="205">
        <v>852</v>
      </c>
      <c r="D528" s="206">
        <v>85219</v>
      </c>
      <c r="E528" s="184">
        <f>SUM(E529:E533)</f>
        <v>8000</v>
      </c>
      <c r="F528" s="54">
        <f>SUM(F529:F533)</f>
        <v>8000</v>
      </c>
      <c r="G528" s="55">
        <f aca="true" t="shared" si="66" ref="G528:G533">IF(E528&gt;0,F528/E528*100,"-")</f>
        <v>100</v>
      </c>
      <c r="H528" s="197" t="s">
        <v>495</v>
      </c>
    </row>
    <row r="529" spans="1:8" s="19" customFormat="1" ht="12" customHeight="1" outlineLevel="1">
      <c r="A529" s="41" t="s">
        <v>1</v>
      </c>
      <c r="B529" s="42" t="s">
        <v>27</v>
      </c>
      <c r="C529" s="205"/>
      <c r="D529" s="206"/>
      <c r="E529" s="185">
        <v>8000</v>
      </c>
      <c r="F529" s="43">
        <v>8000</v>
      </c>
      <c r="G529" s="44">
        <f t="shared" si="66"/>
        <v>100</v>
      </c>
      <c r="H529" s="197"/>
    </row>
    <row r="530" spans="1:8" s="19" customFormat="1" ht="12" customHeight="1" hidden="1" outlineLevel="2">
      <c r="A530" s="41" t="s">
        <v>2</v>
      </c>
      <c r="B530" s="42" t="s">
        <v>28</v>
      </c>
      <c r="C530" s="205"/>
      <c r="D530" s="206"/>
      <c r="E530" s="185">
        <v>0</v>
      </c>
      <c r="F530" s="43">
        <v>0</v>
      </c>
      <c r="G530" s="44" t="str">
        <f t="shared" si="66"/>
        <v>-</v>
      </c>
      <c r="H530" s="197"/>
    </row>
    <row r="531" spans="1:8" s="19" customFormat="1" ht="12" customHeight="1" hidden="1" outlineLevel="2">
      <c r="A531" s="41" t="s">
        <v>3</v>
      </c>
      <c r="B531" s="42" t="s">
        <v>29</v>
      </c>
      <c r="C531" s="205"/>
      <c r="D531" s="206"/>
      <c r="E531" s="185">
        <v>0</v>
      </c>
      <c r="F531" s="43">
        <v>0</v>
      </c>
      <c r="G531" s="44" t="str">
        <f t="shared" si="66"/>
        <v>-</v>
      </c>
      <c r="H531" s="197"/>
    </row>
    <row r="532" spans="1:8" s="19" customFormat="1" ht="12" customHeight="1" hidden="1" outlineLevel="2">
      <c r="A532" s="41" t="s">
        <v>25</v>
      </c>
      <c r="B532" s="42" t="s">
        <v>149</v>
      </c>
      <c r="C532" s="205"/>
      <c r="D532" s="206"/>
      <c r="E532" s="185">
        <v>0</v>
      </c>
      <c r="F532" s="43">
        <v>0</v>
      </c>
      <c r="G532" s="44" t="str">
        <f t="shared" si="66"/>
        <v>-</v>
      </c>
      <c r="H532" s="197"/>
    </row>
    <row r="533" spans="1:8" s="132" customFormat="1" ht="12" customHeight="1" hidden="1" outlineLevel="2">
      <c r="A533" s="41" t="s">
        <v>32</v>
      </c>
      <c r="B533" s="42" t="s">
        <v>31</v>
      </c>
      <c r="C533" s="205"/>
      <c r="D533" s="206"/>
      <c r="E533" s="185">
        <v>0</v>
      </c>
      <c r="F533" s="43">
        <v>0</v>
      </c>
      <c r="G533" s="44" t="str">
        <f t="shared" si="66"/>
        <v>-</v>
      </c>
      <c r="H533" s="197"/>
    </row>
    <row r="534" spans="1:8" s="141" customFormat="1" ht="3" customHeight="1" outlineLevel="1" collapsed="1">
      <c r="A534" s="45"/>
      <c r="B534" s="46"/>
      <c r="C534" s="136"/>
      <c r="D534" s="134"/>
      <c r="E534" s="186"/>
      <c r="F534" s="49"/>
      <c r="G534" s="50"/>
      <c r="H534" s="135"/>
    </row>
    <row r="535" spans="1:8" s="141" customFormat="1" ht="3" customHeight="1" outlineLevel="1">
      <c r="A535" s="146"/>
      <c r="B535" s="147"/>
      <c r="C535" s="137"/>
      <c r="D535" s="138"/>
      <c r="E535" s="187"/>
      <c r="F535" s="148"/>
      <c r="G535" s="149"/>
      <c r="H535" s="139"/>
    </row>
    <row r="536" spans="1:8" s="2" customFormat="1" ht="24.75" customHeight="1" outlineLevel="1">
      <c r="A536" s="52" t="s">
        <v>135</v>
      </c>
      <c r="B536" s="53" t="s">
        <v>356</v>
      </c>
      <c r="C536" s="205">
        <v>852</v>
      </c>
      <c r="D536" s="206">
        <v>85219</v>
      </c>
      <c r="E536" s="184">
        <f>SUM(E537:E541)</f>
        <v>57020</v>
      </c>
      <c r="F536" s="54">
        <f>SUM(F537:F541)</f>
        <v>57020</v>
      </c>
      <c r="G536" s="55">
        <f aca="true" t="shared" si="67" ref="G536:G541">IF(E536&gt;0,F536/E536*100,"-")</f>
        <v>100</v>
      </c>
      <c r="H536" s="197" t="s">
        <v>496</v>
      </c>
    </row>
    <row r="537" spans="1:8" s="19" customFormat="1" ht="12" customHeight="1" outlineLevel="1">
      <c r="A537" s="41" t="s">
        <v>1</v>
      </c>
      <c r="B537" s="42" t="s">
        <v>27</v>
      </c>
      <c r="C537" s="205"/>
      <c r="D537" s="206"/>
      <c r="E537" s="185">
        <v>57020</v>
      </c>
      <c r="F537" s="43">
        <v>57020</v>
      </c>
      <c r="G537" s="44">
        <f t="shared" si="67"/>
        <v>100</v>
      </c>
      <c r="H537" s="197"/>
    </row>
    <row r="538" spans="1:8" s="19" customFormat="1" ht="12" customHeight="1" hidden="1" outlineLevel="2">
      <c r="A538" s="41" t="s">
        <v>2</v>
      </c>
      <c r="B538" s="42" t="s">
        <v>28</v>
      </c>
      <c r="C538" s="205"/>
      <c r="D538" s="206"/>
      <c r="E538" s="185">
        <v>0</v>
      </c>
      <c r="F538" s="43">
        <v>0</v>
      </c>
      <c r="G538" s="44" t="str">
        <f t="shared" si="67"/>
        <v>-</v>
      </c>
      <c r="H538" s="197"/>
    </row>
    <row r="539" spans="1:8" s="19" customFormat="1" ht="12" customHeight="1" hidden="1" outlineLevel="2">
      <c r="A539" s="41" t="s">
        <v>3</v>
      </c>
      <c r="B539" s="42" t="s">
        <v>29</v>
      </c>
      <c r="C539" s="205"/>
      <c r="D539" s="206"/>
      <c r="E539" s="185">
        <v>0</v>
      </c>
      <c r="F539" s="43">
        <v>0</v>
      </c>
      <c r="G539" s="44" t="str">
        <f t="shared" si="67"/>
        <v>-</v>
      </c>
      <c r="H539" s="197"/>
    </row>
    <row r="540" spans="1:8" s="19" customFormat="1" ht="12" customHeight="1" hidden="1" outlineLevel="2">
      <c r="A540" s="41" t="s">
        <v>25</v>
      </c>
      <c r="B540" s="42" t="s">
        <v>149</v>
      </c>
      <c r="C540" s="205"/>
      <c r="D540" s="206"/>
      <c r="E540" s="185">
        <v>0</v>
      </c>
      <c r="F540" s="43">
        <v>0</v>
      </c>
      <c r="G540" s="44" t="str">
        <f t="shared" si="67"/>
        <v>-</v>
      </c>
      <c r="H540" s="197"/>
    </row>
    <row r="541" spans="1:8" s="132" customFormat="1" ht="12" customHeight="1" hidden="1" outlineLevel="2">
      <c r="A541" s="41" t="s">
        <v>32</v>
      </c>
      <c r="B541" s="42" t="s">
        <v>31</v>
      </c>
      <c r="C541" s="205"/>
      <c r="D541" s="206"/>
      <c r="E541" s="185">
        <v>0</v>
      </c>
      <c r="F541" s="43">
        <v>0</v>
      </c>
      <c r="G541" s="44" t="str">
        <f t="shared" si="67"/>
        <v>-</v>
      </c>
      <c r="H541" s="197"/>
    </row>
    <row r="542" spans="1:8" s="141" customFormat="1" ht="3" customHeight="1" outlineLevel="1" collapsed="1">
      <c r="A542" s="45"/>
      <c r="B542" s="46"/>
      <c r="C542" s="136"/>
      <c r="D542" s="134"/>
      <c r="E542" s="186"/>
      <c r="F542" s="49"/>
      <c r="G542" s="50"/>
      <c r="H542" s="135"/>
    </row>
    <row r="543" spans="1:8" s="141" customFormat="1" ht="3" customHeight="1" outlineLevel="1">
      <c r="A543" s="146"/>
      <c r="B543" s="147"/>
      <c r="C543" s="137"/>
      <c r="D543" s="138"/>
      <c r="E543" s="187"/>
      <c r="F543" s="148"/>
      <c r="G543" s="149"/>
      <c r="H543" s="139"/>
    </row>
    <row r="544" spans="1:8" s="2" customFormat="1" ht="24.75" customHeight="1" outlineLevel="1">
      <c r="A544" s="52" t="s">
        <v>208</v>
      </c>
      <c r="B544" s="53" t="s">
        <v>357</v>
      </c>
      <c r="C544" s="205">
        <v>852</v>
      </c>
      <c r="D544" s="206">
        <v>85219</v>
      </c>
      <c r="E544" s="184">
        <f>SUM(E545:E549)</f>
        <v>69550</v>
      </c>
      <c r="F544" s="54">
        <f>SUM(F545:F549)</f>
        <v>69550</v>
      </c>
      <c r="G544" s="55">
        <f aca="true" t="shared" si="68" ref="G544:G549">IF(E544&gt;0,F544/E544*100,"-")</f>
        <v>100</v>
      </c>
      <c r="H544" s="197" t="s">
        <v>497</v>
      </c>
    </row>
    <row r="545" spans="1:8" s="19" customFormat="1" ht="12" customHeight="1" outlineLevel="1">
      <c r="A545" s="41" t="s">
        <v>1</v>
      </c>
      <c r="B545" s="42" t="s">
        <v>27</v>
      </c>
      <c r="C545" s="205"/>
      <c r="D545" s="206"/>
      <c r="E545" s="185">
        <v>69550</v>
      </c>
      <c r="F545" s="43">
        <v>69550</v>
      </c>
      <c r="G545" s="44">
        <f t="shared" si="68"/>
        <v>100</v>
      </c>
      <c r="H545" s="197"/>
    </row>
    <row r="546" spans="1:8" s="19" customFormat="1" ht="12" customHeight="1" hidden="1" outlineLevel="2">
      <c r="A546" s="41" t="s">
        <v>2</v>
      </c>
      <c r="B546" s="42" t="s">
        <v>28</v>
      </c>
      <c r="C546" s="205"/>
      <c r="D546" s="206"/>
      <c r="E546" s="185">
        <v>0</v>
      </c>
      <c r="F546" s="43">
        <v>0</v>
      </c>
      <c r="G546" s="44" t="str">
        <f t="shared" si="68"/>
        <v>-</v>
      </c>
      <c r="H546" s="197"/>
    </row>
    <row r="547" spans="1:8" s="19" customFormat="1" ht="12" customHeight="1" hidden="1" outlineLevel="2">
      <c r="A547" s="41" t="s">
        <v>3</v>
      </c>
      <c r="B547" s="42" t="s">
        <v>29</v>
      </c>
      <c r="C547" s="205"/>
      <c r="D547" s="206"/>
      <c r="E547" s="185">
        <v>0</v>
      </c>
      <c r="F547" s="43">
        <v>0</v>
      </c>
      <c r="G547" s="44" t="str">
        <f t="shared" si="68"/>
        <v>-</v>
      </c>
      <c r="H547" s="197"/>
    </row>
    <row r="548" spans="1:8" s="19" customFormat="1" ht="12" customHeight="1" hidden="1" outlineLevel="2">
      <c r="A548" s="41" t="s">
        <v>25</v>
      </c>
      <c r="B548" s="42" t="s">
        <v>149</v>
      </c>
      <c r="C548" s="205"/>
      <c r="D548" s="206"/>
      <c r="E548" s="185">
        <v>0</v>
      </c>
      <c r="F548" s="43">
        <v>0</v>
      </c>
      <c r="G548" s="44" t="str">
        <f t="shared" si="68"/>
        <v>-</v>
      </c>
      <c r="H548" s="197"/>
    </row>
    <row r="549" spans="1:8" s="132" customFormat="1" ht="12" customHeight="1" hidden="1" outlineLevel="2">
      <c r="A549" s="41" t="s">
        <v>32</v>
      </c>
      <c r="B549" s="42" t="s">
        <v>31</v>
      </c>
      <c r="C549" s="205"/>
      <c r="D549" s="206"/>
      <c r="E549" s="185">
        <v>0</v>
      </c>
      <c r="F549" s="43">
        <v>0</v>
      </c>
      <c r="G549" s="44" t="str">
        <f t="shared" si="68"/>
        <v>-</v>
      </c>
      <c r="H549" s="197"/>
    </row>
    <row r="550" spans="1:8" s="141" customFormat="1" ht="3" customHeight="1" outlineLevel="1" collapsed="1">
      <c r="A550" s="45"/>
      <c r="B550" s="46"/>
      <c r="C550" s="136"/>
      <c r="D550" s="134"/>
      <c r="E550" s="186"/>
      <c r="F550" s="49"/>
      <c r="G550" s="50"/>
      <c r="H550" s="198"/>
    </row>
    <row r="551" spans="1:8" s="141" customFormat="1" ht="3" customHeight="1" outlineLevel="1">
      <c r="A551" s="146"/>
      <c r="B551" s="147"/>
      <c r="C551" s="137"/>
      <c r="D551" s="138"/>
      <c r="E551" s="187"/>
      <c r="F551" s="148"/>
      <c r="G551" s="149"/>
      <c r="H551" s="139"/>
    </row>
    <row r="552" spans="1:8" s="2" customFormat="1" ht="24.75" customHeight="1" outlineLevel="1">
      <c r="A552" s="52" t="s">
        <v>209</v>
      </c>
      <c r="B552" s="53" t="s">
        <v>358</v>
      </c>
      <c r="C552" s="205">
        <v>852</v>
      </c>
      <c r="D552" s="206">
        <v>85219</v>
      </c>
      <c r="E552" s="184">
        <f>SUM(E553:E557)</f>
        <v>31000</v>
      </c>
      <c r="F552" s="54">
        <f>SUM(F553:F557)</f>
        <v>31000</v>
      </c>
      <c r="G552" s="55">
        <f aca="true" t="shared" si="69" ref="G552:G557">IF(E552&gt;0,F552/E552*100,"-")</f>
        <v>100</v>
      </c>
      <c r="H552" s="197" t="s">
        <v>498</v>
      </c>
    </row>
    <row r="553" spans="1:8" s="19" customFormat="1" ht="12" customHeight="1" outlineLevel="1">
      <c r="A553" s="41" t="s">
        <v>1</v>
      </c>
      <c r="B553" s="42" t="s">
        <v>27</v>
      </c>
      <c r="C553" s="205"/>
      <c r="D553" s="206"/>
      <c r="E553" s="185">
        <v>31000</v>
      </c>
      <c r="F553" s="43">
        <v>31000</v>
      </c>
      <c r="G553" s="44">
        <f t="shared" si="69"/>
        <v>100</v>
      </c>
      <c r="H553" s="197"/>
    </row>
    <row r="554" spans="1:8" s="19" customFormat="1" ht="12" customHeight="1" hidden="1" outlineLevel="2">
      <c r="A554" s="41" t="s">
        <v>2</v>
      </c>
      <c r="B554" s="42" t="s">
        <v>28</v>
      </c>
      <c r="C554" s="205"/>
      <c r="D554" s="206"/>
      <c r="E554" s="185">
        <v>0</v>
      </c>
      <c r="F554" s="43">
        <v>0</v>
      </c>
      <c r="G554" s="44" t="str">
        <f t="shared" si="69"/>
        <v>-</v>
      </c>
      <c r="H554" s="197"/>
    </row>
    <row r="555" spans="1:8" s="19" customFormat="1" ht="12" customHeight="1" hidden="1" outlineLevel="2">
      <c r="A555" s="41" t="s">
        <v>3</v>
      </c>
      <c r="B555" s="42" t="s">
        <v>29</v>
      </c>
      <c r="C555" s="205"/>
      <c r="D555" s="206"/>
      <c r="E555" s="185">
        <v>0</v>
      </c>
      <c r="F555" s="43">
        <v>0</v>
      </c>
      <c r="G555" s="44" t="str">
        <f t="shared" si="69"/>
        <v>-</v>
      </c>
      <c r="H555" s="197"/>
    </row>
    <row r="556" spans="1:8" s="19" customFormat="1" ht="12" customHeight="1" hidden="1" outlineLevel="2">
      <c r="A556" s="41" t="s">
        <v>25</v>
      </c>
      <c r="B556" s="42" t="s">
        <v>149</v>
      </c>
      <c r="C556" s="205"/>
      <c r="D556" s="206"/>
      <c r="E556" s="185">
        <v>0</v>
      </c>
      <c r="F556" s="43">
        <v>0</v>
      </c>
      <c r="G556" s="44" t="str">
        <f t="shared" si="69"/>
        <v>-</v>
      </c>
      <c r="H556" s="197"/>
    </row>
    <row r="557" spans="1:8" s="132" customFormat="1" ht="12" customHeight="1" hidden="1" outlineLevel="2">
      <c r="A557" s="41" t="s">
        <v>32</v>
      </c>
      <c r="B557" s="42" t="s">
        <v>31</v>
      </c>
      <c r="C557" s="205"/>
      <c r="D557" s="206"/>
      <c r="E557" s="185">
        <v>0</v>
      </c>
      <c r="F557" s="43">
        <v>0</v>
      </c>
      <c r="G557" s="44" t="str">
        <f t="shared" si="69"/>
        <v>-</v>
      </c>
      <c r="H557" s="197"/>
    </row>
    <row r="558" spans="1:8" s="141" customFormat="1" ht="3" customHeight="1" outlineLevel="1" collapsed="1">
      <c r="A558" s="45"/>
      <c r="B558" s="46"/>
      <c r="C558" s="136"/>
      <c r="D558" s="134"/>
      <c r="E558" s="186"/>
      <c r="F558" s="49"/>
      <c r="G558" s="50"/>
      <c r="H558" s="135"/>
    </row>
    <row r="559" spans="1:8" s="141" customFormat="1" ht="3" customHeight="1" outlineLevel="1">
      <c r="A559" s="146"/>
      <c r="B559" s="147"/>
      <c r="C559" s="137"/>
      <c r="D559" s="138"/>
      <c r="E559" s="187"/>
      <c r="F559" s="148"/>
      <c r="G559" s="149"/>
      <c r="H559" s="139"/>
    </row>
    <row r="560" spans="1:8" s="2" customFormat="1" ht="24.75" customHeight="1" outlineLevel="1">
      <c r="A560" s="52" t="s">
        <v>350</v>
      </c>
      <c r="B560" s="53" t="s">
        <v>359</v>
      </c>
      <c r="C560" s="205">
        <v>852</v>
      </c>
      <c r="D560" s="206">
        <v>85219</v>
      </c>
      <c r="E560" s="184">
        <f>SUM(E561:E565)</f>
        <v>22900</v>
      </c>
      <c r="F560" s="54">
        <f>SUM(F561:F565)</f>
        <v>22900</v>
      </c>
      <c r="G560" s="55">
        <f aca="true" t="shared" si="70" ref="G560:G565">IF(E560&gt;0,F560/E560*100,"-")</f>
        <v>100</v>
      </c>
      <c r="H560" s="199" t="s">
        <v>499</v>
      </c>
    </row>
    <row r="561" spans="1:8" s="19" customFormat="1" ht="12" customHeight="1" outlineLevel="1">
      <c r="A561" s="41" t="s">
        <v>1</v>
      </c>
      <c r="B561" s="42" t="s">
        <v>27</v>
      </c>
      <c r="C561" s="205"/>
      <c r="D561" s="206"/>
      <c r="E561" s="185">
        <v>22900</v>
      </c>
      <c r="F561" s="43">
        <v>22900</v>
      </c>
      <c r="G561" s="44">
        <f t="shared" si="70"/>
        <v>100</v>
      </c>
      <c r="H561" s="199"/>
    </row>
    <row r="562" spans="1:8" s="19" customFormat="1" ht="12" customHeight="1" hidden="1" outlineLevel="2">
      <c r="A562" s="41" t="s">
        <v>2</v>
      </c>
      <c r="B562" s="42" t="s">
        <v>28</v>
      </c>
      <c r="C562" s="205"/>
      <c r="D562" s="206"/>
      <c r="E562" s="185">
        <v>0</v>
      </c>
      <c r="F562" s="43">
        <v>0</v>
      </c>
      <c r="G562" s="44" t="str">
        <f t="shared" si="70"/>
        <v>-</v>
      </c>
      <c r="H562" s="199"/>
    </row>
    <row r="563" spans="1:8" s="19" customFormat="1" ht="12" customHeight="1" hidden="1" outlineLevel="2">
      <c r="A563" s="41" t="s">
        <v>3</v>
      </c>
      <c r="B563" s="42" t="s">
        <v>29</v>
      </c>
      <c r="C563" s="205"/>
      <c r="D563" s="206"/>
      <c r="E563" s="185">
        <v>0</v>
      </c>
      <c r="F563" s="43">
        <v>0</v>
      </c>
      <c r="G563" s="44" t="str">
        <f t="shared" si="70"/>
        <v>-</v>
      </c>
      <c r="H563" s="199"/>
    </row>
    <row r="564" spans="1:8" s="19" customFormat="1" ht="12" customHeight="1" hidden="1" outlineLevel="2">
      <c r="A564" s="41" t="s">
        <v>25</v>
      </c>
      <c r="B564" s="42" t="s">
        <v>149</v>
      </c>
      <c r="C564" s="205"/>
      <c r="D564" s="206"/>
      <c r="E564" s="185">
        <v>0</v>
      </c>
      <c r="F564" s="43">
        <v>0</v>
      </c>
      <c r="G564" s="44" t="str">
        <f t="shared" si="70"/>
        <v>-</v>
      </c>
      <c r="H564" s="199"/>
    </row>
    <row r="565" spans="1:8" s="132" customFormat="1" ht="12" customHeight="1" hidden="1" outlineLevel="2">
      <c r="A565" s="41" t="s">
        <v>32</v>
      </c>
      <c r="B565" s="42" t="s">
        <v>31</v>
      </c>
      <c r="C565" s="205"/>
      <c r="D565" s="206"/>
      <c r="E565" s="185">
        <v>0</v>
      </c>
      <c r="F565" s="43">
        <v>0</v>
      </c>
      <c r="G565" s="44" t="str">
        <f t="shared" si="70"/>
        <v>-</v>
      </c>
      <c r="H565" s="199"/>
    </row>
    <row r="566" spans="1:8" s="141" customFormat="1" ht="3" customHeight="1" outlineLevel="1" collapsed="1">
      <c r="A566" s="45"/>
      <c r="B566" s="46"/>
      <c r="C566" s="136"/>
      <c r="D566" s="134"/>
      <c r="E566" s="186"/>
      <c r="F566" s="49"/>
      <c r="G566" s="50"/>
      <c r="H566" s="200"/>
    </row>
    <row r="567" spans="1:8" s="141" customFormat="1" ht="3" customHeight="1" outlineLevel="1">
      <c r="A567" s="146"/>
      <c r="B567" s="147"/>
      <c r="C567" s="137"/>
      <c r="D567" s="138"/>
      <c r="E567" s="187"/>
      <c r="F567" s="148"/>
      <c r="G567" s="149"/>
      <c r="H567" s="139"/>
    </row>
    <row r="568" spans="1:8" s="2" customFormat="1" ht="24.75" customHeight="1" outlineLevel="1">
      <c r="A568" s="52" t="s">
        <v>351</v>
      </c>
      <c r="B568" s="53" t="s">
        <v>161</v>
      </c>
      <c r="C568" s="205">
        <v>852</v>
      </c>
      <c r="D568" s="206">
        <v>85295</v>
      </c>
      <c r="E568" s="184">
        <f>SUM(E569:E573)</f>
        <v>148000</v>
      </c>
      <c r="F568" s="54">
        <f>SUM(F569:F573)</f>
        <v>147837.96</v>
      </c>
      <c r="G568" s="55">
        <f aca="true" t="shared" si="71" ref="G568:G573">IF(E568&gt;0,F568/E568*100,"-")</f>
        <v>99.89051351351351</v>
      </c>
      <c r="H568" s="197" t="s">
        <v>500</v>
      </c>
    </row>
    <row r="569" spans="1:8" s="19" customFormat="1" ht="12" customHeight="1" outlineLevel="1">
      <c r="A569" s="41" t="s">
        <v>1</v>
      </c>
      <c r="B569" s="42" t="s">
        <v>27</v>
      </c>
      <c r="C569" s="205"/>
      <c r="D569" s="206"/>
      <c r="E569" s="185">
        <v>148000</v>
      </c>
      <c r="F569" s="43">
        <v>147837.96</v>
      </c>
      <c r="G569" s="44">
        <f t="shared" si="71"/>
        <v>99.89051351351351</v>
      </c>
      <c r="H569" s="197"/>
    </row>
    <row r="570" spans="1:8" s="19" customFormat="1" ht="12" customHeight="1" hidden="1" outlineLevel="2">
      <c r="A570" s="41" t="s">
        <v>2</v>
      </c>
      <c r="B570" s="42" t="s">
        <v>28</v>
      </c>
      <c r="C570" s="205"/>
      <c r="D570" s="206"/>
      <c r="E570" s="185">
        <v>0</v>
      </c>
      <c r="F570" s="43">
        <v>0</v>
      </c>
      <c r="G570" s="44" t="str">
        <f t="shared" si="71"/>
        <v>-</v>
      </c>
      <c r="H570" s="197"/>
    </row>
    <row r="571" spans="1:8" s="19" customFormat="1" ht="12" customHeight="1" hidden="1" outlineLevel="2">
      <c r="A571" s="41" t="s">
        <v>3</v>
      </c>
      <c r="B571" s="42" t="s">
        <v>29</v>
      </c>
      <c r="C571" s="205"/>
      <c r="D571" s="206"/>
      <c r="E571" s="185">
        <v>0</v>
      </c>
      <c r="F571" s="43">
        <v>0</v>
      </c>
      <c r="G571" s="44" t="str">
        <f t="shared" si="71"/>
        <v>-</v>
      </c>
      <c r="H571" s="197"/>
    </row>
    <row r="572" spans="1:8" s="19" customFormat="1" ht="12" customHeight="1" hidden="1" outlineLevel="2">
      <c r="A572" s="41" t="s">
        <v>25</v>
      </c>
      <c r="B572" s="42" t="s">
        <v>149</v>
      </c>
      <c r="C572" s="205"/>
      <c r="D572" s="206"/>
      <c r="E572" s="185">
        <v>0</v>
      </c>
      <c r="F572" s="43">
        <v>0</v>
      </c>
      <c r="G572" s="44" t="str">
        <f t="shared" si="71"/>
        <v>-</v>
      </c>
      <c r="H572" s="197"/>
    </row>
    <row r="573" spans="1:8" s="132" customFormat="1" ht="12" customHeight="1" hidden="1" outlineLevel="2">
      <c r="A573" s="41" t="s">
        <v>32</v>
      </c>
      <c r="B573" s="42" t="s">
        <v>31</v>
      </c>
      <c r="C573" s="205"/>
      <c r="D573" s="206"/>
      <c r="E573" s="185">
        <v>0</v>
      </c>
      <c r="F573" s="43">
        <v>0</v>
      </c>
      <c r="G573" s="44" t="str">
        <f t="shared" si="71"/>
        <v>-</v>
      </c>
      <c r="H573" s="197"/>
    </row>
    <row r="574" spans="1:8" s="141" customFormat="1" ht="24.75" customHeight="1" outlineLevel="1" collapsed="1">
      <c r="A574" s="45"/>
      <c r="B574" s="46"/>
      <c r="C574" s="136"/>
      <c r="D574" s="134"/>
      <c r="E574" s="186"/>
      <c r="F574" s="49"/>
      <c r="G574" s="50"/>
      <c r="H574" s="198"/>
    </row>
    <row r="575" spans="1:8" s="18" customFormat="1" ht="15.75" customHeight="1" outlineLevel="1">
      <c r="A575" s="14">
        <v>2</v>
      </c>
      <c r="B575" s="15" t="s">
        <v>57</v>
      </c>
      <c r="C575" s="14"/>
      <c r="D575" s="14"/>
      <c r="E575" s="182">
        <f>E577+E585+E593+E601+E609+E617+E625+E633+E641+E649+E657+E665+E673+E681+E689</f>
        <v>330508</v>
      </c>
      <c r="F575" s="16">
        <f>F577+F585+F593+F601+F609+F617+F625+F633+F641+F649+F657+F665+F673+F681+F689</f>
        <v>330441.48000000004</v>
      </c>
      <c r="G575" s="17">
        <f>IF(E575&gt;0,F575/E575*100,"-")</f>
        <v>99.97987340699773</v>
      </c>
      <c r="H575" s="15"/>
    </row>
    <row r="576" spans="1:8" s="18" customFormat="1" ht="3" customHeight="1" outlineLevel="1">
      <c r="A576" s="142"/>
      <c r="B576" s="143"/>
      <c r="C576" s="142"/>
      <c r="D576" s="142"/>
      <c r="E576" s="183"/>
      <c r="F576" s="144"/>
      <c r="G576" s="145"/>
      <c r="H576" s="143"/>
    </row>
    <row r="577" spans="1:8" s="2" customFormat="1" ht="24.75" customHeight="1" outlineLevel="1">
      <c r="A577" s="52" t="s">
        <v>72</v>
      </c>
      <c r="B577" s="53" t="s">
        <v>162</v>
      </c>
      <c r="C577" s="205">
        <v>852</v>
      </c>
      <c r="D577" s="206">
        <v>85202</v>
      </c>
      <c r="E577" s="184">
        <f>SUM(E578:E582)</f>
        <v>105033</v>
      </c>
      <c r="F577" s="54">
        <f>SUM(F578:F582)</f>
        <v>105032.16</v>
      </c>
      <c r="G577" s="55">
        <f aca="true" t="shared" si="72" ref="G577:G582">IF(E577&gt;0,F577/E577*100,"-")</f>
        <v>99.99920025134958</v>
      </c>
      <c r="H577" s="197" t="s">
        <v>501</v>
      </c>
    </row>
    <row r="578" spans="1:8" s="19" customFormat="1" ht="12" customHeight="1" outlineLevel="1">
      <c r="A578" s="41" t="s">
        <v>1</v>
      </c>
      <c r="B578" s="42" t="s">
        <v>27</v>
      </c>
      <c r="C578" s="205"/>
      <c r="D578" s="206"/>
      <c r="E578" s="185">
        <v>105033</v>
      </c>
      <c r="F578" s="43">
        <v>105032.16</v>
      </c>
      <c r="G578" s="44">
        <f t="shared" si="72"/>
        <v>99.99920025134958</v>
      </c>
      <c r="H578" s="197"/>
    </row>
    <row r="579" spans="1:8" s="19" customFormat="1" ht="12" customHeight="1" hidden="1" outlineLevel="2">
      <c r="A579" s="41" t="s">
        <v>2</v>
      </c>
      <c r="B579" s="42" t="s">
        <v>28</v>
      </c>
      <c r="C579" s="205"/>
      <c r="D579" s="206"/>
      <c r="E579" s="185">
        <v>0</v>
      </c>
      <c r="F579" s="43">
        <v>0</v>
      </c>
      <c r="G579" s="44" t="str">
        <f t="shared" si="72"/>
        <v>-</v>
      </c>
      <c r="H579" s="197"/>
    </row>
    <row r="580" spans="1:8" s="19" customFormat="1" ht="12" customHeight="1" hidden="1" outlineLevel="2">
      <c r="A580" s="41" t="s">
        <v>3</v>
      </c>
      <c r="B580" s="42" t="s">
        <v>29</v>
      </c>
      <c r="C580" s="205"/>
      <c r="D580" s="206"/>
      <c r="E580" s="185">
        <v>0</v>
      </c>
      <c r="F580" s="43">
        <v>0</v>
      </c>
      <c r="G580" s="44" t="str">
        <f t="shared" si="72"/>
        <v>-</v>
      </c>
      <c r="H580" s="197"/>
    </row>
    <row r="581" spans="1:8" s="19" customFormat="1" ht="12" customHeight="1" hidden="1" outlineLevel="2">
      <c r="A581" s="41" t="s">
        <v>25</v>
      </c>
      <c r="B581" s="42" t="s">
        <v>149</v>
      </c>
      <c r="C581" s="205"/>
      <c r="D581" s="206"/>
      <c r="E581" s="185">
        <v>0</v>
      </c>
      <c r="F581" s="43">
        <v>0</v>
      </c>
      <c r="G581" s="44" t="str">
        <f t="shared" si="72"/>
        <v>-</v>
      </c>
      <c r="H581" s="197"/>
    </row>
    <row r="582" spans="1:8" s="132" customFormat="1" ht="12" customHeight="1" hidden="1" outlineLevel="2">
      <c r="A582" s="41" t="s">
        <v>32</v>
      </c>
      <c r="B582" s="42" t="s">
        <v>31</v>
      </c>
      <c r="C582" s="205"/>
      <c r="D582" s="206"/>
      <c r="E582" s="185">
        <v>0</v>
      </c>
      <c r="F582" s="43">
        <v>0</v>
      </c>
      <c r="G582" s="44" t="str">
        <f t="shared" si="72"/>
        <v>-</v>
      </c>
      <c r="H582" s="197"/>
    </row>
    <row r="583" spans="1:8" s="141" customFormat="1" ht="3" customHeight="1" outlineLevel="1" collapsed="1">
      <c r="A583" s="45"/>
      <c r="B583" s="46"/>
      <c r="C583" s="136"/>
      <c r="D583" s="134"/>
      <c r="E583" s="186"/>
      <c r="F583" s="49"/>
      <c r="G583" s="50"/>
      <c r="H583" s="135"/>
    </row>
    <row r="584" spans="1:8" s="141" customFormat="1" ht="3" customHeight="1" outlineLevel="1">
      <c r="A584" s="146"/>
      <c r="B584" s="147"/>
      <c r="C584" s="137"/>
      <c r="D584" s="138"/>
      <c r="E584" s="187"/>
      <c r="F584" s="148"/>
      <c r="G584" s="149"/>
      <c r="H584" s="139"/>
    </row>
    <row r="585" spans="1:8" s="2" customFormat="1" ht="24.75" customHeight="1" outlineLevel="1">
      <c r="A585" s="52" t="s">
        <v>73</v>
      </c>
      <c r="B585" s="53" t="s">
        <v>163</v>
      </c>
      <c r="C585" s="205">
        <v>852</v>
      </c>
      <c r="D585" s="206">
        <v>85202</v>
      </c>
      <c r="E585" s="184">
        <f>SUM(E586:E590)</f>
        <v>33000</v>
      </c>
      <c r="F585" s="54">
        <f>SUM(F586:F590)</f>
        <v>32999</v>
      </c>
      <c r="G585" s="55">
        <f aca="true" t="shared" si="73" ref="G585:G590">IF(E585&gt;0,F585/E585*100,"-")</f>
        <v>99.9969696969697</v>
      </c>
      <c r="H585" s="197" t="s">
        <v>502</v>
      </c>
    </row>
    <row r="586" spans="1:8" s="19" customFormat="1" ht="12" customHeight="1" outlineLevel="1">
      <c r="A586" s="41" t="s">
        <v>1</v>
      </c>
      <c r="B586" s="42" t="s">
        <v>27</v>
      </c>
      <c r="C586" s="205"/>
      <c r="D586" s="206"/>
      <c r="E586" s="185">
        <v>33000</v>
      </c>
      <c r="F586" s="43">
        <v>32999</v>
      </c>
      <c r="G586" s="44">
        <f t="shared" si="73"/>
        <v>99.9969696969697</v>
      </c>
      <c r="H586" s="197"/>
    </row>
    <row r="587" spans="1:8" s="19" customFormat="1" ht="12" customHeight="1" hidden="1" outlineLevel="2">
      <c r="A587" s="41" t="s">
        <v>2</v>
      </c>
      <c r="B587" s="42" t="s">
        <v>28</v>
      </c>
      <c r="C587" s="205"/>
      <c r="D587" s="206"/>
      <c r="E587" s="185">
        <v>0</v>
      </c>
      <c r="F587" s="43">
        <v>0</v>
      </c>
      <c r="G587" s="44" t="str">
        <f t="shared" si="73"/>
        <v>-</v>
      </c>
      <c r="H587" s="197"/>
    </row>
    <row r="588" spans="1:8" s="19" customFormat="1" ht="12" customHeight="1" hidden="1" outlineLevel="2">
      <c r="A588" s="41" t="s">
        <v>3</v>
      </c>
      <c r="B588" s="42" t="s">
        <v>29</v>
      </c>
      <c r="C588" s="205"/>
      <c r="D588" s="206"/>
      <c r="E588" s="185">
        <v>0</v>
      </c>
      <c r="F588" s="43">
        <v>0</v>
      </c>
      <c r="G588" s="44" t="str">
        <f t="shared" si="73"/>
        <v>-</v>
      </c>
      <c r="H588" s="197"/>
    </row>
    <row r="589" spans="1:8" s="19" customFormat="1" ht="12" customHeight="1" hidden="1" outlineLevel="2">
      <c r="A589" s="41" t="s">
        <v>25</v>
      </c>
      <c r="B589" s="42" t="s">
        <v>149</v>
      </c>
      <c r="C589" s="205"/>
      <c r="D589" s="206"/>
      <c r="E589" s="185">
        <v>0</v>
      </c>
      <c r="F589" s="43">
        <v>0</v>
      </c>
      <c r="G589" s="44" t="str">
        <f t="shared" si="73"/>
        <v>-</v>
      </c>
      <c r="H589" s="197"/>
    </row>
    <row r="590" spans="1:8" s="132" customFormat="1" ht="12" customHeight="1" hidden="1" outlineLevel="2">
      <c r="A590" s="41" t="s">
        <v>32</v>
      </c>
      <c r="B590" s="42" t="s">
        <v>31</v>
      </c>
      <c r="C590" s="205"/>
      <c r="D590" s="206"/>
      <c r="E590" s="185">
        <v>0</v>
      </c>
      <c r="F590" s="43">
        <v>0</v>
      </c>
      <c r="G590" s="44" t="str">
        <f t="shared" si="73"/>
        <v>-</v>
      </c>
      <c r="H590" s="197"/>
    </row>
    <row r="591" spans="1:8" s="141" customFormat="1" ht="3" customHeight="1" outlineLevel="1" collapsed="1">
      <c r="A591" s="45"/>
      <c r="B591" s="46"/>
      <c r="C591" s="136"/>
      <c r="D591" s="134"/>
      <c r="E591" s="186"/>
      <c r="F591" s="49"/>
      <c r="G591" s="50"/>
      <c r="H591" s="135"/>
    </row>
    <row r="592" spans="1:8" s="141" customFormat="1" ht="3" customHeight="1" outlineLevel="1">
      <c r="A592" s="146"/>
      <c r="B592" s="147"/>
      <c r="C592" s="137"/>
      <c r="D592" s="138"/>
      <c r="E592" s="187"/>
      <c r="F592" s="148"/>
      <c r="G592" s="149"/>
      <c r="H592" s="139"/>
    </row>
    <row r="593" spans="1:8" s="2" customFormat="1" ht="13.5" customHeight="1" outlineLevel="1">
      <c r="A593" s="52" t="s">
        <v>74</v>
      </c>
      <c r="B593" s="53" t="s">
        <v>164</v>
      </c>
      <c r="C593" s="205">
        <v>852</v>
      </c>
      <c r="D593" s="206">
        <v>85203</v>
      </c>
      <c r="E593" s="184">
        <f>SUM(E594:E598)</f>
        <v>8249</v>
      </c>
      <c r="F593" s="54">
        <f>SUM(F594:F598)</f>
        <v>8248.38</v>
      </c>
      <c r="G593" s="55">
        <f aca="true" t="shared" si="74" ref="G593:G598">IF(E593&gt;0,F593/E593*100,"-")</f>
        <v>99.99248393744695</v>
      </c>
      <c r="H593" s="197" t="s">
        <v>503</v>
      </c>
    </row>
    <row r="594" spans="1:8" s="19" customFormat="1" ht="12" customHeight="1" outlineLevel="1">
      <c r="A594" s="41" t="s">
        <v>1</v>
      </c>
      <c r="B594" s="42" t="s">
        <v>27</v>
      </c>
      <c r="C594" s="205"/>
      <c r="D594" s="206"/>
      <c r="E594" s="185">
        <v>8249</v>
      </c>
      <c r="F594" s="43">
        <v>8248.38</v>
      </c>
      <c r="G594" s="44">
        <f t="shared" si="74"/>
        <v>99.99248393744695</v>
      </c>
      <c r="H594" s="197"/>
    </row>
    <row r="595" spans="1:8" s="19" customFormat="1" ht="12" customHeight="1" hidden="1" outlineLevel="2">
      <c r="A595" s="41" t="s">
        <v>2</v>
      </c>
      <c r="B595" s="42" t="s">
        <v>28</v>
      </c>
      <c r="C595" s="205"/>
      <c r="D595" s="206"/>
      <c r="E595" s="185">
        <v>0</v>
      </c>
      <c r="F595" s="43">
        <v>0</v>
      </c>
      <c r="G595" s="44" t="str">
        <f t="shared" si="74"/>
        <v>-</v>
      </c>
      <c r="H595" s="197"/>
    </row>
    <row r="596" spans="1:8" s="19" customFormat="1" ht="12" customHeight="1" hidden="1" outlineLevel="2">
      <c r="A596" s="41" t="s">
        <v>3</v>
      </c>
      <c r="B596" s="42" t="s">
        <v>29</v>
      </c>
      <c r="C596" s="205"/>
      <c r="D596" s="206"/>
      <c r="E596" s="185">
        <v>0</v>
      </c>
      <c r="F596" s="43">
        <v>0</v>
      </c>
      <c r="G596" s="44" t="str">
        <f t="shared" si="74"/>
        <v>-</v>
      </c>
      <c r="H596" s="197"/>
    </row>
    <row r="597" spans="1:8" s="19" customFormat="1" ht="12" customHeight="1" hidden="1" outlineLevel="2">
      <c r="A597" s="41" t="s">
        <v>25</v>
      </c>
      <c r="B597" s="42" t="s">
        <v>149</v>
      </c>
      <c r="C597" s="205"/>
      <c r="D597" s="206"/>
      <c r="E597" s="185">
        <v>0</v>
      </c>
      <c r="F597" s="43">
        <v>0</v>
      </c>
      <c r="G597" s="44" t="str">
        <f t="shared" si="74"/>
        <v>-</v>
      </c>
      <c r="H597" s="197"/>
    </row>
    <row r="598" spans="1:8" s="132" customFormat="1" ht="12" customHeight="1" hidden="1" outlineLevel="2">
      <c r="A598" s="41" t="s">
        <v>32</v>
      </c>
      <c r="B598" s="42" t="s">
        <v>31</v>
      </c>
      <c r="C598" s="205"/>
      <c r="D598" s="206"/>
      <c r="E598" s="185">
        <v>0</v>
      </c>
      <c r="F598" s="43">
        <v>0</v>
      </c>
      <c r="G598" s="44" t="str">
        <f t="shared" si="74"/>
        <v>-</v>
      </c>
      <c r="H598" s="197"/>
    </row>
    <row r="599" spans="1:8" s="141" customFormat="1" ht="3" customHeight="1" outlineLevel="1" collapsed="1">
      <c r="A599" s="45"/>
      <c r="B599" s="46"/>
      <c r="C599" s="136"/>
      <c r="D599" s="134"/>
      <c r="E599" s="186"/>
      <c r="F599" s="49"/>
      <c r="G599" s="50"/>
      <c r="H599" s="135"/>
    </row>
    <row r="600" spans="1:8" s="141" customFormat="1" ht="3" customHeight="1" outlineLevel="1">
      <c r="A600" s="146"/>
      <c r="B600" s="147"/>
      <c r="C600" s="137"/>
      <c r="D600" s="138"/>
      <c r="E600" s="187"/>
      <c r="F600" s="148"/>
      <c r="G600" s="149"/>
      <c r="H600" s="139"/>
    </row>
    <row r="601" spans="1:8" s="2" customFormat="1" ht="13.5" customHeight="1" outlineLevel="1">
      <c r="A601" s="52" t="s">
        <v>75</v>
      </c>
      <c r="B601" s="53" t="s">
        <v>360</v>
      </c>
      <c r="C601" s="205">
        <v>852</v>
      </c>
      <c r="D601" s="206">
        <v>85203</v>
      </c>
      <c r="E601" s="184">
        <f>SUM(E602:E606)</f>
        <v>3500</v>
      </c>
      <c r="F601" s="54">
        <f>SUM(F602:F606)</f>
        <v>3500</v>
      </c>
      <c r="G601" s="55">
        <f aca="true" t="shared" si="75" ref="G601:G606">IF(E601&gt;0,F601/E601*100,"-")</f>
        <v>100</v>
      </c>
      <c r="H601" s="197" t="s">
        <v>504</v>
      </c>
    </row>
    <row r="602" spans="1:8" s="19" customFormat="1" ht="12" customHeight="1" hidden="1" outlineLevel="2">
      <c r="A602" s="41" t="s">
        <v>1</v>
      </c>
      <c r="B602" s="42" t="s">
        <v>27</v>
      </c>
      <c r="C602" s="205"/>
      <c r="D602" s="206"/>
      <c r="E602" s="185">
        <v>0</v>
      </c>
      <c r="F602" s="43">
        <v>0</v>
      </c>
      <c r="G602" s="44" t="str">
        <f t="shared" si="75"/>
        <v>-</v>
      </c>
      <c r="H602" s="197"/>
    </row>
    <row r="603" spans="1:8" s="19" customFormat="1" ht="12" customHeight="1" outlineLevel="1" collapsed="1">
      <c r="A603" s="41" t="s">
        <v>2</v>
      </c>
      <c r="B603" s="42" t="s">
        <v>28</v>
      </c>
      <c r="C603" s="205"/>
      <c r="D603" s="206"/>
      <c r="E603" s="185">
        <v>3500</v>
      </c>
      <c r="F603" s="43">
        <v>3500</v>
      </c>
      <c r="G603" s="44">
        <f t="shared" si="75"/>
        <v>100</v>
      </c>
      <c r="H603" s="197"/>
    </row>
    <row r="604" spans="1:8" s="19" customFormat="1" ht="12" customHeight="1" hidden="1" outlineLevel="2">
      <c r="A604" s="41" t="s">
        <v>3</v>
      </c>
      <c r="B604" s="42" t="s">
        <v>29</v>
      </c>
      <c r="C604" s="205"/>
      <c r="D604" s="206"/>
      <c r="E604" s="185">
        <v>0</v>
      </c>
      <c r="F604" s="43">
        <v>0</v>
      </c>
      <c r="G604" s="44" t="str">
        <f t="shared" si="75"/>
        <v>-</v>
      </c>
      <c r="H604" s="197"/>
    </row>
    <row r="605" spans="1:8" s="19" customFormat="1" ht="12" customHeight="1" hidden="1" outlineLevel="2">
      <c r="A605" s="41" t="s">
        <v>25</v>
      </c>
      <c r="B605" s="42" t="s">
        <v>149</v>
      </c>
      <c r="C605" s="205"/>
      <c r="D605" s="206"/>
      <c r="E605" s="185">
        <v>0</v>
      </c>
      <c r="F605" s="43">
        <v>0</v>
      </c>
      <c r="G605" s="44" t="str">
        <f t="shared" si="75"/>
        <v>-</v>
      </c>
      <c r="H605" s="197"/>
    </row>
    <row r="606" spans="1:8" s="132" customFormat="1" ht="12" customHeight="1" hidden="1" outlineLevel="2">
      <c r="A606" s="41" t="s">
        <v>32</v>
      </c>
      <c r="B606" s="42" t="s">
        <v>31</v>
      </c>
      <c r="C606" s="205"/>
      <c r="D606" s="206"/>
      <c r="E606" s="185">
        <v>0</v>
      </c>
      <c r="F606" s="43">
        <v>0</v>
      </c>
      <c r="G606" s="44" t="str">
        <f t="shared" si="75"/>
        <v>-</v>
      </c>
      <c r="H606" s="197"/>
    </row>
    <row r="607" spans="1:8" s="141" customFormat="1" ht="3" customHeight="1" outlineLevel="1" collapsed="1">
      <c r="A607" s="45"/>
      <c r="B607" s="46"/>
      <c r="C607" s="136"/>
      <c r="D607" s="134"/>
      <c r="E607" s="186"/>
      <c r="F607" s="49"/>
      <c r="G607" s="50"/>
      <c r="H607" s="135"/>
    </row>
    <row r="608" spans="1:8" s="141" customFormat="1" ht="3" customHeight="1" outlineLevel="1">
      <c r="A608" s="146"/>
      <c r="B608" s="147"/>
      <c r="C608" s="137"/>
      <c r="D608" s="138"/>
      <c r="E608" s="187"/>
      <c r="F608" s="148"/>
      <c r="G608" s="149"/>
      <c r="H608" s="139"/>
    </row>
    <row r="609" spans="1:8" s="2" customFormat="1" ht="24.75" customHeight="1" outlineLevel="1">
      <c r="A609" s="52" t="s">
        <v>76</v>
      </c>
      <c r="B609" s="53" t="s">
        <v>361</v>
      </c>
      <c r="C609" s="205">
        <v>852</v>
      </c>
      <c r="D609" s="206">
        <v>85203</v>
      </c>
      <c r="E609" s="184">
        <f>SUM(E610:E614)</f>
        <v>12500</v>
      </c>
      <c r="F609" s="54">
        <f>SUM(F610:F614)</f>
        <v>12500</v>
      </c>
      <c r="G609" s="55">
        <f aca="true" t="shared" si="76" ref="G609:G614">IF(E609&gt;0,F609/E609*100,"-")</f>
        <v>100</v>
      </c>
      <c r="H609" s="197" t="s">
        <v>505</v>
      </c>
    </row>
    <row r="610" spans="1:8" s="19" customFormat="1" ht="12" customHeight="1" hidden="1" outlineLevel="2">
      <c r="A610" s="41" t="s">
        <v>1</v>
      </c>
      <c r="B610" s="42" t="s">
        <v>27</v>
      </c>
      <c r="C610" s="205"/>
      <c r="D610" s="206"/>
      <c r="E610" s="185">
        <v>0</v>
      </c>
      <c r="F610" s="43">
        <v>0</v>
      </c>
      <c r="G610" s="44" t="str">
        <f t="shared" si="76"/>
        <v>-</v>
      </c>
      <c r="H610" s="197"/>
    </row>
    <row r="611" spans="1:8" s="19" customFormat="1" ht="12" customHeight="1" outlineLevel="1" collapsed="1">
      <c r="A611" s="41" t="s">
        <v>2</v>
      </c>
      <c r="B611" s="42" t="s">
        <v>28</v>
      </c>
      <c r="C611" s="205"/>
      <c r="D611" s="206"/>
      <c r="E611" s="185">
        <v>12500</v>
      </c>
      <c r="F611" s="43">
        <v>12500</v>
      </c>
      <c r="G611" s="44">
        <f t="shared" si="76"/>
        <v>100</v>
      </c>
      <c r="H611" s="197"/>
    </row>
    <row r="612" spans="1:8" s="19" customFormat="1" ht="12" customHeight="1" hidden="1" outlineLevel="2">
      <c r="A612" s="41" t="s">
        <v>3</v>
      </c>
      <c r="B612" s="42" t="s">
        <v>29</v>
      </c>
      <c r="C612" s="205"/>
      <c r="D612" s="206"/>
      <c r="E612" s="185">
        <v>0</v>
      </c>
      <c r="F612" s="43">
        <v>0</v>
      </c>
      <c r="G612" s="44" t="str">
        <f t="shared" si="76"/>
        <v>-</v>
      </c>
      <c r="H612" s="197"/>
    </row>
    <row r="613" spans="1:8" s="19" customFormat="1" ht="12" customHeight="1" hidden="1" outlineLevel="2">
      <c r="A613" s="41" t="s">
        <v>25</v>
      </c>
      <c r="B613" s="42" t="s">
        <v>149</v>
      </c>
      <c r="C613" s="205"/>
      <c r="D613" s="206"/>
      <c r="E613" s="185">
        <v>0</v>
      </c>
      <c r="F613" s="43">
        <v>0</v>
      </c>
      <c r="G613" s="44" t="str">
        <f t="shared" si="76"/>
        <v>-</v>
      </c>
      <c r="H613" s="197"/>
    </row>
    <row r="614" spans="1:8" s="132" customFormat="1" ht="12" customHeight="1" hidden="1" outlineLevel="2">
      <c r="A614" s="41" t="s">
        <v>32</v>
      </c>
      <c r="B614" s="42" t="s">
        <v>31</v>
      </c>
      <c r="C614" s="205"/>
      <c r="D614" s="206"/>
      <c r="E614" s="185">
        <v>0</v>
      </c>
      <c r="F614" s="43">
        <v>0</v>
      </c>
      <c r="G614" s="44" t="str">
        <f t="shared" si="76"/>
        <v>-</v>
      </c>
      <c r="H614" s="197"/>
    </row>
    <row r="615" spans="1:8" s="141" customFormat="1" ht="3" customHeight="1" outlineLevel="1" collapsed="1">
      <c r="A615" s="45"/>
      <c r="B615" s="46"/>
      <c r="C615" s="136"/>
      <c r="D615" s="134"/>
      <c r="E615" s="186"/>
      <c r="F615" s="49"/>
      <c r="G615" s="50"/>
      <c r="H615" s="135"/>
    </row>
    <row r="616" spans="1:8" s="141" customFormat="1" ht="3" customHeight="1" outlineLevel="1">
      <c r="A616" s="146"/>
      <c r="B616" s="147"/>
      <c r="C616" s="137"/>
      <c r="D616" s="138"/>
      <c r="E616" s="187"/>
      <c r="F616" s="148"/>
      <c r="G616" s="149"/>
      <c r="H616" s="139"/>
    </row>
    <row r="617" spans="1:8" s="2" customFormat="1" ht="13.5" customHeight="1" outlineLevel="1">
      <c r="A617" s="52" t="s">
        <v>77</v>
      </c>
      <c r="B617" s="53" t="s">
        <v>362</v>
      </c>
      <c r="C617" s="205">
        <v>852</v>
      </c>
      <c r="D617" s="206">
        <v>85203</v>
      </c>
      <c r="E617" s="184">
        <f>SUM(E618:E622)</f>
        <v>9000</v>
      </c>
      <c r="F617" s="54">
        <f>SUM(F618:F622)</f>
        <v>9000</v>
      </c>
      <c r="G617" s="55">
        <f aca="true" t="shared" si="77" ref="G617:G622">IF(E617&gt;0,F617/E617*100,"-")</f>
        <v>100</v>
      </c>
      <c r="H617" s="197" t="s">
        <v>506</v>
      </c>
    </row>
    <row r="618" spans="1:8" s="19" customFormat="1" ht="12" customHeight="1" hidden="1" outlineLevel="2">
      <c r="A618" s="41" t="s">
        <v>1</v>
      </c>
      <c r="B618" s="42" t="s">
        <v>27</v>
      </c>
      <c r="C618" s="205"/>
      <c r="D618" s="206"/>
      <c r="E618" s="185">
        <v>0</v>
      </c>
      <c r="F618" s="43">
        <v>0</v>
      </c>
      <c r="G618" s="44" t="str">
        <f t="shared" si="77"/>
        <v>-</v>
      </c>
      <c r="H618" s="197"/>
    </row>
    <row r="619" spans="1:8" s="19" customFormat="1" ht="12" customHeight="1" outlineLevel="1" collapsed="1">
      <c r="A619" s="41" t="s">
        <v>2</v>
      </c>
      <c r="B619" s="42" t="s">
        <v>28</v>
      </c>
      <c r="C619" s="205"/>
      <c r="D619" s="206"/>
      <c r="E619" s="185">
        <v>9000</v>
      </c>
      <c r="F619" s="43">
        <v>9000</v>
      </c>
      <c r="G619" s="44">
        <f t="shared" si="77"/>
        <v>100</v>
      </c>
      <c r="H619" s="197"/>
    </row>
    <row r="620" spans="1:8" s="19" customFormat="1" ht="12" customHeight="1" hidden="1" outlineLevel="2">
      <c r="A620" s="41" t="s">
        <v>3</v>
      </c>
      <c r="B620" s="42" t="s">
        <v>29</v>
      </c>
      <c r="C620" s="205"/>
      <c r="D620" s="206"/>
      <c r="E620" s="185">
        <v>0</v>
      </c>
      <c r="F620" s="43">
        <v>0</v>
      </c>
      <c r="G620" s="44" t="str">
        <f t="shared" si="77"/>
        <v>-</v>
      </c>
      <c r="H620" s="197"/>
    </row>
    <row r="621" spans="1:8" s="19" customFormat="1" ht="12" customHeight="1" hidden="1" outlineLevel="2">
      <c r="A621" s="41" t="s">
        <v>25</v>
      </c>
      <c r="B621" s="42" t="s">
        <v>149</v>
      </c>
      <c r="C621" s="205"/>
      <c r="D621" s="206"/>
      <c r="E621" s="185">
        <v>0</v>
      </c>
      <c r="F621" s="43">
        <v>0</v>
      </c>
      <c r="G621" s="44" t="str">
        <f t="shared" si="77"/>
        <v>-</v>
      </c>
      <c r="H621" s="197"/>
    </row>
    <row r="622" spans="1:8" s="132" customFormat="1" ht="12" customHeight="1" hidden="1" outlineLevel="2">
      <c r="A622" s="41" t="s">
        <v>32</v>
      </c>
      <c r="B622" s="42" t="s">
        <v>31</v>
      </c>
      <c r="C622" s="205"/>
      <c r="D622" s="206"/>
      <c r="E622" s="185">
        <v>0</v>
      </c>
      <c r="F622" s="43">
        <v>0</v>
      </c>
      <c r="G622" s="44" t="str">
        <f t="shared" si="77"/>
        <v>-</v>
      </c>
      <c r="H622" s="197"/>
    </row>
    <row r="623" spans="1:8" s="141" customFormat="1" ht="3" customHeight="1" outlineLevel="1" collapsed="1">
      <c r="A623" s="45"/>
      <c r="B623" s="46"/>
      <c r="C623" s="136"/>
      <c r="D623" s="134"/>
      <c r="E623" s="186"/>
      <c r="F623" s="49"/>
      <c r="G623" s="50"/>
      <c r="H623" s="135"/>
    </row>
    <row r="624" spans="1:8" s="141" customFormat="1" ht="3" customHeight="1" outlineLevel="1">
      <c r="A624" s="146"/>
      <c r="B624" s="147"/>
      <c r="C624" s="137"/>
      <c r="D624" s="138"/>
      <c r="E624" s="187"/>
      <c r="F624" s="148"/>
      <c r="G624" s="149"/>
      <c r="H624" s="139"/>
    </row>
    <row r="625" spans="1:8" s="2" customFormat="1" ht="24.75" customHeight="1" outlineLevel="1">
      <c r="A625" s="52" t="s">
        <v>78</v>
      </c>
      <c r="B625" s="53" t="s">
        <v>363</v>
      </c>
      <c r="C625" s="205">
        <v>852</v>
      </c>
      <c r="D625" s="206">
        <v>85203</v>
      </c>
      <c r="E625" s="184">
        <f>SUM(E626:E630)</f>
        <v>9800</v>
      </c>
      <c r="F625" s="54">
        <f>SUM(F626:F630)</f>
        <v>9800</v>
      </c>
      <c r="G625" s="55">
        <f aca="true" t="shared" si="78" ref="G625:G630">IF(E625&gt;0,F625/E625*100,"-")</f>
        <v>100</v>
      </c>
      <c r="H625" s="197" t="s">
        <v>507</v>
      </c>
    </row>
    <row r="626" spans="1:8" s="19" customFormat="1" ht="12" customHeight="1" hidden="1" outlineLevel="2">
      <c r="A626" s="41" t="s">
        <v>1</v>
      </c>
      <c r="B626" s="42" t="s">
        <v>27</v>
      </c>
      <c r="C626" s="205"/>
      <c r="D626" s="206"/>
      <c r="E626" s="185">
        <v>0</v>
      </c>
      <c r="F626" s="43">
        <v>0</v>
      </c>
      <c r="G626" s="44" t="str">
        <f t="shared" si="78"/>
        <v>-</v>
      </c>
      <c r="H626" s="197"/>
    </row>
    <row r="627" spans="1:8" s="19" customFormat="1" ht="12" customHeight="1" outlineLevel="1" collapsed="1">
      <c r="A627" s="41" t="s">
        <v>2</v>
      </c>
      <c r="B627" s="42" t="s">
        <v>28</v>
      </c>
      <c r="C627" s="205"/>
      <c r="D627" s="206"/>
      <c r="E627" s="185">
        <v>9800</v>
      </c>
      <c r="F627" s="43">
        <v>9800</v>
      </c>
      <c r="G627" s="44">
        <f t="shared" si="78"/>
        <v>100</v>
      </c>
      <c r="H627" s="197"/>
    </row>
    <row r="628" spans="1:8" s="19" customFormat="1" ht="12" customHeight="1" hidden="1" outlineLevel="2">
      <c r="A628" s="41" t="s">
        <v>3</v>
      </c>
      <c r="B628" s="42" t="s">
        <v>29</v>
      </c>
      <c r="C628" s="205"/>
      <c r="D628" s="206"/>
      <c r="E628" s="185">
        <v>0</v>
      </c>
      <c r="F628" s="43">
        <v>0</v>
      </c>
      <c r="G628" s="44" t="str">
        <f t="shared" si="78"/>
        <v>-</v>
      </c>
      <c r="H628" s="197"/>
    </row>
    <row r="629" spans="1:8" s="19" customFormat="1" ht="12" customHeight="1" hidden="1" outlineLevel="2">
      <c r="A629" s="41" t="s">
        <v>25</v>
      </c>
      <c r="B629" s="42" t="s">
        <v>149</v>
      </c>
      <c r="C629" s="205"/>
      <c r="D629" s="206"/>
      <c r="E629" s="185">
        <v>0</v>
      </c>
      <c r="F629" s="43">
        <v>0</v>
      </c>
      <c r="G629" s="44" t="str">
        <f t="shared" si="78"/>
        <v>-</v>
      </c>
      <c r="H629" s="197"/>
    </row>
    <row r="630" spans="1:8" s="132" customFormat="1" ht="12" customHeight="1" hidden="1" outlineLevel="2">
      <c r="A630" s="41" t="s">
        <v>32</v>
      </c>
      <c r="B630" s="42" t="s">
        <v>31</v>
      </c>
      <c r="C630" s="205"/>
      <c r="D630" s="206"/>
      <c r="E630" s="185">
        <v>0</v>
      </c>
      <c r="F630" s="43">
        <v>0</v>
      </c>
      <c r="G630" s="44" t="str">
        <f t="shared" si="78"/>
        <v>-</v>
      </c>
      <c r="H630" s="197"/>
    </row>
    <row r="631" spans="1:8" s="141" customFormat="1" ht="3" customHeight="1" outlineLevel="1" collapsed="1">
      <c r="A631" s="45"/>
      <c r="B631" s="46"/>
      <c r="C631" s="136"/>
      <c r="D631" s="134"/>
      <c r="E631" s="186"/>
      <c r="F631" s="49"/>
      <c r="G631" s="50"/>
      <c r="H631" s="135"/>
    </row>
    <row r="632" spans="1:8" s="141" customFormat="1" ht="3" customHeight="1" outlineLevel="1">
      <c r="A632" s="146"/>
      <c r="B632" s="147"/>
      <c r="C632" s="137"/>
      <c r="D632" s="138"/>
      <c r="E632" s="187"/>
      <c r="F632" s="148"/>
      <c r="G632" s="149"/>
      <c r="H632" s="139"/>
    </row>
    <row r="633" spans="1:8" s="2" customFormat="1" ht="24.75" customHeight="1" outlineLevel="1">
      <c r="A633" s="52" t="s">
        <v>79</v>
      </c>
      <c r="B633" s="53" t="s">
        <v>165</v>
      </c>
      <c r="C633" s="205">
        <v>852</v>
      </c>
      <c r="D633" s="206">
        <v>85212</v>
      </c>
      <c r="E633" s="184">
        <f>SUM(E634:E638)</f>
        <v>32250</v>
      </c>
      <c r="F633" s="54">
        <f>SUM(F634:F638)</f>
        <v>32226</v>
      </c>
      <c r="G633" s="55">
        <f aca="true" t="shared" si="79" ref="G633:G638">IF(E633&gt;0,F633/E633*100,"-")</f>
        <v>99.92558139534884</v>
      </c>
      <c r="H633" s="197" t="s">
        <v>508</v>
      </c>
    </row>
    <row r="634" spans="1:8" s="19" customFormat="1" ht="12" customHeight="1" outlineLevel="1">
      <c r="A634" s="41" t="s">
        <v>1</v>
      </c>
      <c r="B634" s="42" t="s">
        <v>27</v>
      </c>
      <c r="C634" s="205"/>
      <c r="D634" s="206"/>
      <c r="E634" s="185">
        <v>32250</v>
      </c>
      <c r="F634" s="43">
        <v>32226</v>
      </c>
      <c r="G634" s="44">
        <f t="shared" si="79"/>
        <v>99.92558139534884</v>
      </c>
      <c r="H634" s="197"/>
    </row>
    <row r="635" spans="1:8" s="19" customFormat="1" ht="12" customHeight="1" hidden="1" outlineLevel="2">
      <c r="A635" s="41" t="s">
        <v>2</v>
      </c>
      <c r="B635" s="42" t="s">
        <v>28</v>
      </c>
      <c r="C635" s="205"/>
      <c r="D635" s="206"/>
      <c r="E635" s="185">
        <v>0</v>
      </c>
      <c r="F635" s="43">
        <v>0</v>
      </c>
      <c r="G635" s="44" t="str">
        <f t="shared" si="79"/>
        <v>-</v>
      </c>
      <c r="H635" s="197"/>
    </row>
    <row r="636" spans="1:8" s="19" customFormat="1" ht="12" customHeight="1" hidden="1" outlineLevel="2">
      <c r="A636" s="41" t="s">
        <v>3</v>
      </c>
      <c r="B636" s="42" t="s">
        <v>29</v>
      </c>
      <c r="C636" s="205"/>
      <c r="D636" s="206"/>
      <c r="E636" s="185">
        <v>0</v>
      </c>
      <c r="F636" s="43">
        <v>0</v>
      </c>
      <c r="G636" s="44" t="str">
        <f t="shared" si="79"/>
        <v>-</v>
      </c>
      <c r="H636" s="197"/>
    </row>
    <row r="637" spans="1:8" s="19" customFormat="1" ht="12" customHeight="1" hidden="1" outlineLevel="2">
      <c r="A637" s="41" t="s">
        <v>25</v>
      </c>
      <c r="B637" s="42" t="s">
        <v>149</v>
      </c>
      <c r="C637" s="205"/>
      <c r="D637" s="206"/>
      <c r="E637" s="185">
        <v>0</v>
      </c>
      <c r="F637" s="43">
        <v>0</v>
      </c>
      <c r="G637" s="44" t="str">
        <f t="shared" si="79"/>
        <v>-</v>
      </c>
      <c r="H637" s="197"/>
    </row>
    <row r="638" spans="1:8" s="132" customFormat="1" ht="12" customHeight="1" hidden="1" outlineLevel="2">
      <c r="A638" s="41" t="s">
        <v>32</v>
      </c>
      <c r="B638" s="42" t="s">
        <v>31</v>
      </c>
      <c r="C638" s="205"/>
      <c r="D638" s="206"/>
      <c r="E638" s="185">
        <v>0</v>
      </c>
      <c r="F638" s="43">
        <v>0</v>
      </c>
      <c r="G638" s="44" t="str">
        <f t="shared" si="79"/>
        <v>-</v>
      </c>
      <c r="H638" s="197"/>
    </row>
    <row r="639" spans="1:8" s="141" customFormat="1" ht="3" customHeight="1" outlineLevel="1" collapsed="1">
      <c r="A639" s="45"/>
      <c r="B639" s="46"/>
      <c r="C639" s="136"/>
      <c r="D639" s="134"/>
      <c r="E639" s="186"/>
      <c r="F639" s="49"/>
      <c r="G639" s="50"/>
      <c r="H639" s="135"/>
    </row>
    <row r="640" spans="1:8" s="141" customFormat="1" ht="3" customHeight="1" outlineLevel="1">
      <c r="A640" s="146"/>
      <c r="B640" s="147"/>
      <c r="C640" s="137"/>
      <c r="D640" s="138"/>
      <c r="E640" s="187"/>
      <c r="F640" s="148"/>
      <c r="G640" s="149"/>
      <c r="H640" s="139"/>
    </row>
    <row r="641" spans="1:8" s="2" customFormat="1" ht="24.75" customHeight="1" outlineLevel="1">
      <c r="A641" s="52" t="s">
        <v>80</v>
      </c>
      <c r="B641" s="53" t="s">
        <v>166</v>
      </c>
      <c r="C641" s="205">
        <v>852</v>
      </c>
      <c r="D641" s="206">
        <v>85219</v>
      </c>
      <c r="E641" s="184">
        <f>SUM(E642:E646)</f>
        <v>5540</v>
      </c>
      <c r="F641" s="54">
        <f>SUM(F642:F646)</f>
        <v>5539.99</v>
      </c>
      <c r="G641" s="55">
        <f aca="true" t="shared" si="80" ref="G641:G646">IF(E641&gt;0,F641/E641*100,"-")</f>
        <v>99.99981949458483</v>
      </c>
      <c r="H641" s="197" t="s">
        <v>509</v>
      </c>
    </row>
    <row r="642" spans="1:8" s="19" customFormat="1" ht="12" customHeight="1" outlineLevel="1">
      <c r="A642" s="41" t="s">
        <v>1</v>
      </c>
      <c r="B642" s="42" t="s">
        <v>27</v>
      </c>
      <c r="C642" s="205"/>
      <c r="D642" s="206"/>
      <c r="E642" s="185">
        <v>5540</v>
      </c>
      <c r="F642" s="43">
        <v>5539.99</v>
      </c>
      <c r="G642" s="44">
        <f t="shared" si="80"/>
        <v>99.99981949458483</v>
      </c>
      <c r="H642" s="197"/>
    </row>
    <row r="643" spans="1:8" s="19" customFormat="1" ht="12" customHeight="1" hidden="1" outlineLevel="2">
      <c r="A643" s="41" t="s">
        <v>2</v>
      </c>
      <c r="B643" s="42" t="s">
        <v>28</v>
      </c>
      <c r="C643" s="205"/>
      <c r="D643" s="206"/>
      <c r="E643" s="185">
        <v>0</v>
      </c>
      <c r="F643" s="43">
        <v>0</v>
      </c>
      <c r="G643" s="44" t="str">
        <f t="shared" si="80"/>
        <v>-</v>
      </c>
      <c r="H643" s="197"/>
    </row>
    <row r="644" spans="1:8" s="19" customFormat="1" ht="12" customHeight="1" hidden="1" outlineLevel="2">
      <c r="A644" s="41" t="s">
        <v>3</v>
      </c>
      <c r="B644" s="42" t="s">
        <v>29</v>
      </c>
      <c r="C644" s="205"/>
      <c r="D644" s="206"/>
      <c r="E644" s="185">
        <v>0</v>
      </c>
      <c r="F644" s="43">
        <v>0</v>
      </c>
      <c r="G644" s="44" t="str">
        <f t="shared" si="80"/>
        <v>-</v>
      </c>
      <c r="H644" s="197"/>
    </row>
    <row r="645" spans="1:8" s="19" customFormat="1" ht="12" customHeight="1" hidden="1" outlineLevel="2">
      <c r="A645" s="41" t="s">
        <v>25</v>
      </c>
      <c r="B645" s="42" t="s">
        <v>149</v>
      </c>
      <c r="C645" s="205"/>
      <c r="D645" s="206"/>
      <c r="E645" s="185">
        <v>0</v>
      </c>
      <c r="F645" s="43">
        <v>0</v>
      </c>
      <c r="G645" s="44" t="str">
        <f t="shared" si="80"/>
        <v>-</v>
      </c>
      <c r="H645" s="197"/>
    </row>
    <row r="646" spans="1:8" s="132" customFormat="1" ht="12" customHeight="1" hidden="1" outlineLevel="2">
      <c r="A646" s="41" t="s">
        <v>32</v>
      </c>
      <c r="B646" s="42" t="s">
        <v>31</v>
      </c>
      <c r="C646" s="205"/>
      <c r="D646" s="206"/>
      <c r="E646" s="185">
        <v>0</v>
      </c>
      <c r="F646" s="43">
        <v>0</v>
      </c>
      <c r="G646" s="44" t="str">
        <f t="shared" si="80"/>
        <v>-</v>
      </c>
      <c r="H646" s="197"/>
    </row>
    <row r="647" spans="1:8" s="141" customFormat="1" ht="3" customHeight="1" outlineLevel="1" collapsed="1">
      <c r="A647" s="45"/>
      <c r="B647" s="46"/>
      <c r="C647" s="136"/>
      <c r="D647" s="134"/>
      <c r="E647" s="186"/>
      <c r="F647" s="49"/>
      <c r="G647" s="50"/>
      <c r="H647" s="135"/>
    </row>
    <row r="648" spans="1:8" s="141" customFormat="1" ht="3" customHeight="1" outlineLevel="1">
      <c r="A648" s="146"/>
      <c r="B648" s="147"/>
      <c r="C648" s="137"/>
      <c r="D648" s="138"/>
      <c r="E648" s="187"/>
      <c r="F648" s="148"/>
      <c r="G648" s="149"/>
      <c r="H648" s="139"/>
    </row>
    <row r="649" spans="1:8" s="2" customFormat="1" ht="24.75" customHeight="1" outlineLevel="1">
      <c r="A649" s="52" t="s">
        <v>81</v>
      </c>
      <c r="B649" s="53" t="s">
        <v>167</v>
      </c>
      <c r="C649" s="205">
        <v>852</v>
      </c>
      <c r="D649" s="206">
        <v>85219</v>
      </c>
      <c r="E649" s="184">
        <f>SUM(E650:E654)</f>
        <v>7675</v>
      </c>
      <c r="F649" s="54">
        <f>SUM(F650:F654)</f>
        <v>7675</v>
      </c>
      <c r="G649" s="55">
        <f aca="true" t="shared" si="81" ref="G649:G654">IF(E649&gt;0,F649/E649*100,"-")</f>
        <v>100</v>
      </c>
      <c r="H649" s="197" t="s">
        <v>510</v>
      </c>
    </row>
    <row r="650" spans="1:8" s="19" customFormat="1" ht="12" customHeight="1" outlineLevel="1">
      <c r="A650" s="41" t="s">
        <v>1</v>
      </c>
      <c r="B650" s="42" t="s">
        <v>27</v>
      </c>
      <c r="C650" s="205"/>
      <c r="D650" s="206"/>
      <c r="E650" s="185">
        <v>7675</v>
      </c>
      <c r="F650" s="43">
        <v>7675</v>
      </c>
      <c r="G650" s="44">
        <f t="shared" si="81"/>
        <v>100</v>
      </c>
      <c r="H650" s="197"/>
    </row>
    <row r="651" spans="1:8" s="19" customFormat="1" ht="12" customHeight="1" hidden="1" outlineLevel="2">
      <c r="A651" s="41" t="s">
        <v>2</v>
      </c>
      <c r="B651" s="42" t="s">
        <v>28</v>
      </c>
      <c r="C651" s="205"/>
      <c r="D651" s="206"/>
      <c r="E651" s="185">
        <v>0</v>
      </c>
      <c r="F651" s="43">
        <v>0</v>
      </c>
      <c r="G651" s="44" t="str">
        <f t="shared" si="81"/>
        <v>-</v>
      </c>
      <c r="H651" s="197"/>
    </row>
    <row r="652" spans="1:8" s="19" customFormat="1" ht="12" customHeight="1" hidden="1" outlineLevel="2">
      <c r="A652" s="41" t="s">
        <v>3</v>
      </c>
      <c r="B652" s="42" t="s">
        <v>29</v>
      </c>
      <c r="C652" s="205"/>
      <c r="D652" s="206"/>
      <c r="E652" s="185">
        <v>0</v>
      </c>
      <c r="F652" s="43">
        <v>0</v>
      </c>
      <c r="G652" s="44" t="str">
        <f t="shared" si="81"/>
        <v>-</v>
      </c>
      <c r="H652" s="197"/>
    </row>
    <row r="653" spans="1:8" s="19" customFormat="1" ht="12" customHeight="1" hidden="1" outlineLevel="2">
      <c r="A653" s="41" t="s">
        <v>25</v>
      </c>
      <c r="B653" s="42" t="s">
        <v>149</v>
      </c>
      <c r="C653" s="205"/>
      <c r="D653" s="206"/>
      <c r="E653" s="185">
        <v>0</v>
      </c>
      <c r="F653" s="43">
        <v>0</v>
      </c>
      <c r="G653" s="44" t="str">
        <f t="shared" si="81"/>
        <v>-</v>
      </c>
      <c r="H653" s="197"/>
    </row>
    <row r="654" spans="1:8" s="132" customFormat="1" ht="12" customHeight="1" hidden="1" outlineLevel="2">
      <c r="A654" s="41" t="s">
        <v>32</v>
      </c>
      <c r="B654" s="42" t="s">
        <v>31</v>
      </c>
      <c r="C654" s="205"/>
      <c r="D654" s="206"/>
      <c r="E654" s="185">
        <v>0</v>
      </c>
      <c r="F654" s="43">
        <v>0</v>
      </c>
      <c r="G654" s="44" t="str">
        <f t="shared" si="81"/>
        <v>-</v>
      </c>
      <c r="H654" s="197"/>
    </row>
    <row r="655" spans="1:8" s="141" customFormat="1" ht="3" customHeight="1" outlineLevel="1" collapsed="1">
      <c r="A655" s="45"/>
      <c r="B655" s="46"/>
      <c r="C655" s="136"/>
      <c r="D655" s="134"/>
      <c r="E655" s="186"/>
      <c r="F655" s="49"/>
      <c r="G655" s="50"/>
      <c r="H655" s="135"/>
    </row>
    <row r="656" spans="1:8" s="141" customFormat="1" ht="3" customHeight="1" outlineLevel="1">
      <c r="A656" s="146"/>
      <c r="B656" s="147"/>
      <c r="C656" s="137"/>
      <c r="D656" s="138"/>
      <c r="E656" s="187"/>
      <c r="F656" s="148"/>
      <c r="G656" s="149"/>
      <c r="H656" s="139"/>
    </row>
    <row r="657" spans="1:8" s="2" customFormat="1" ht="13.5" customHeight="1" outlineLevel="1">
      <c r="A657" s="52" t="s">
        <v>366</v>
      </c>
      <c r="B657" s="53" t="s">
        <v>168</v>
      </c>
      <c r="C657" s="205">
        <v>852</v>
      </c>
      <c r="D657" s="206">
        <v>85219</v>
      </c>
      <c r="E657" s="184">
        <f>SUM(E658:E662)</f>
        <v>13160</v>
      </c>
      <c r="F657" s="54">
        <f>SUM(F658:F662)</f>
        <v>13160</v>
      </c>
      <c r="G657" s="55">
        <f aca="true" t="shared" si="82" ref="G657:G662">IF(E657&gt;0,F657/E657*100,"-")</f>
        <v>100</v>
      </c>
      <c r="H657" s="197" t="s">
        <v>511</v>
      </c>
    </row>
    <row r="658" spans="1:8" s="19" customFormat="1" ht="12" customHeight="1" outlineLevel="1">
      <c r="A658" s="41" t="s">
        <v>1</v>
      </c>
      <c r="B658" s="42" t="s">
        <v>27</v>
      </c>
      <c r="C658" s="205"/>
      <c r="D658" s="206"/>
      <c r="E658" s="185">
        <v>13160</v>
      </c>
      <c r="F658" s="43">
        <v>13160</v>
      </c>
      <c r="G658" s="44">
        <f t="shared" si="82"/>
        <v>100</v>
      </c>
      <c r="H658" s="197"/>
    </row>
    <row r="659" spans="1:8" s="19" customFormat="1" ht="12" customHeight="1" hidden="1" outlineLevel="2">
      <c r="A659" s="41" t="s">
        <v>2</v>
      </c>
      <c r="B659" s="42" t="s">
        <v>28</v>
      </c>
      <c r="C659" s="205"/>
      <c r="D659" s="206"/>
      <c r="E659" s="185">
        <v>0</v>
      </c>
      <c r="F659" s="43">
        <v>0</v>
      </c>
      <c r="G659" s="44" t="str">
        <f t="shared" si="82"/>
        <v>-</v>
      </c>
      <c r="H659" s="197"/>
    </row>
    <row r="660" spans="1:8" s="19" customFormat="1" ht="12" customHeight="1" hidden="1" outlineLevel="2">
      <c r="A660" s="41" t="s">
        <v>3</v>
      </c>
      <c r="B660" s="42" t="s">
        <v>29</v>
      </c>
      <c r="C660" s="205"/>
      <c r="D660" s="206"/>
      <c r="E660" s="185">
        <v>0</v>
      </c>
      <c r="F660" s="43">
        <v>0</v>
      </c>
      <c r="G660" s="44" t="str">
        <f t="shared" si="82"/>
        <v>-</v>
      </c>
      <c r="H660" s="197"/>
    </row>
    <row r="661" spans="1:8" s="19" customFormat="1" ht="12" customHeight="1" hidden="1" outlineLevel="2">
      <c r="A661" s="41" t="s">
        <v>25</v>
      </c>
      <c r="B661" s="42" t="s">
        <v>149</v>
      </c>
      <c r="C661" s="205"/>
      <c r="D661" s="206"/>
      <c r="E661" s="185">
        <v>0</v>
      </c>
      <c r="F661" s="43">
        <v>0</v>
      </c>
      <c r="G661" s="44" t="str">
        <f t="shared" si="82"/>
        <v>-</v>
      </c>
      <c r="H661" s="197"/>
    </row>
    <row r="662" spans="1:8" s="132" customFormat="1" ht="12" customHeight="1" hidden="1" outlineLevel="2">
      <c r="A662" s="41" t="s">
        <v>32</v>
      </c>
      <c r="B662" s="42" t="s">
        <v>31</v>
      </c>
      <c r="C662" s="205"/>
      <c r="D662" s="206"/>
      <c r="E662" s="185">
        <v>0</v>
      </c>
      <c r="F662" s="43">
        <v>0</v>
      </c>
      <c r="G662" s="44" t="str">
        <f t="shared" si="82"/>
        <v>-</v>
      </c>
      <c r="H662" s="197"/>
    </row>
    <row r="663" spans="1:8" s="141" customFormat="1" ht="3" customHeight="1" outlineLevel="1" collapsed="1">
      <c r="A663" s="45"/>
      <c r="B663" s="46"/>
      <c r="C663" s="136"/>
      <c r="D663" s="134"/>
      <c r="E663" s="186"/>
      <c r="F663" s="49"/>
      <c r="G663" s="50"/>
      <c r="H663" s="135"/>
    </row>
    <row r="664" spans="1:8" s="141" customFormat="1" ht="3" customHeight="1" outlineLevel="1">
      <c r="A664" s="146"/>
      <c r="B664" s="147"/>
      <c r="C664" s="137"/>
      <c r="D664" s="138"/>
      <c r="E664" s="187"/>
      <c r="F664" s="148"/>
      <c r="G664" s="149"/>
      <c r="H664" s="139"/>
    </row>
    <row r="665" spans="1:8" s="2" customFormat="1" ht="24.75" customHeight="1" outlineLevel="1">
      <c r="A665" s="52" t="s">
        <v>367</v>
      </c>
      <c r="B665" s="53" t="s">
        <v>364</v>
      </c>
      <c r="C665" s="205">
        <v>852</v>
      </c>
      <c r="D665" s="206">
        <v>85219</v>
      </c>
      <c r="E665" s="184">
        <f>SUM(E666:E670)</f>
        <v>30450</v>
      </c>
      <c r="F665" s="54">
        <f>SUM(F666:F670)</f>
        <v>30450</v>
      </c>
      <c r="G665" s="55">
        <f aca="true" t="shared" si="83" ref="G665:G670">IF(E665&gt;0,F665/E665*100,"-")</f>
        <v>100</v>
      </c>
      <c r="H665" s="197" t="s">
        <v>512</v>
      </c>
    </row>
    <row r="666" spans="1:8" s="19" customFormat="1" ht="12" customHeight="1" outlineLevel="1">
      <c r="A666" s="41" t="s">
        <v>1</v>
      </c>
      <c r="B666" s="42" t="s">
        <v>27</v>
      </c>
      <c r="C666" s="205"/>
      <c r="D666" s="206"/>
      <c r="E666" s="185">
        <v>30450</v>
      </c>
      <c r="F666" s="43">
        <v>30450</v>
      </c>
      <c r="G666" s="44">
        <f t="shared" si="83"/>
        <v>100</v>
      </c>
      <c r="H666" s="197"/>
    </row>
    <row r="667" spans="1:8" s="19" customFormat="1" ht="12" customHeight="1" hidden="1" outlineLevel="2">
      <c r="A667" s="41" t="s">
        <v>2</v>
      </c>
      <c r="B667" s="42" t="s">
        <v>28</v>
      </c>
      <c r="C667" s="205"/>
      <c r="D667" s="206"/>
      <c r="E667" s="185">
        <v>0</v>
      </c>
      <c r="F667" s="43">
        <v>0</v>
      </c>
      <c r="G667" s="44" t="str">
        <f t="shared" si="83"/>
        <v>-</v>
      </c>
      <c r="H667" s="197"/>
    </row>
    <row r="668" spans="1:8" s="19" customFormat="1" ht="12" customHeight="1" hidden="1" outlineLevel="2">
      <c r="A668" s="41" t="s">
        <v>3</v>
      </c>
      <c r="B668" s="42" t="s">
        <v>29</v>
      </c>
      <c r="C668" s="205"/>
      <c r="D668" s="206"/>
      <c r="E668" s="185">
        <v>0</v>
      </c>
      <c r="F668" s="43">
        <v>0</v>
      </c>
      <c r="G668" s="44" t="str">
        <f t="shared" si="83"/>
        <v>-</v>
      </c>
      <c r="H668" s="197"/>
    </row>
    <row r="669" spans="1:8" s="19" customFormat="1" ht="12" customHeight="1" hidden="1" outlineLevel="2">
      <c r="A669" s="41" t="s">
        <v>25</v>
      </c>
      <c r="B669" s="42" t="s">
        <v>149</v>
      </c>
      <c r="C669" s="205"/>
      <c r="D669" s="206"/>
      <c r="E669" s="185">
        <v>0</v>
      </c>
      <c r="F669" s="43">
        <v>0</v>
      </c>
      <c r="G669" s="44" t="str">
        <f t="shared" si="83"/>
        <v>-</v>
      </c>
      <c r="H669" s="197"/>
    </row>
    <row r="670" spans="1:8" s="132" customFormat="1" ht="12" customHeight="1" hidden="1" outlineLevel="2">
      <c r="A670" s="41" t="s">
        <v>32</v>
      </c>
      <c r="B670" s="42" t="s">
        <v>31</v>
      </c>
      <c r="C670" s="205"/>
      <c r="D670" s="206"/>
      <c r="E670" s="185">
        <v>0</v>
      </c>
      <c r="F670" s="43">
        <v>0</v>
      </c>
      <c r="G670" s="44" t="str">
        <f t="shared" si="83"/>
        <v>-</v>
      </c>
      <c r="H670" s="197"/>
    </row>
    <row r="671" spans="1:8" s="141" customFormat="1" ht="3" customHeight="1" outlineLevel="1" collapsed="1">
      <c r="A671" s="45"/>
      <c r="B671" s="46"/>
      <c r="C671" s="136"/>
      <c r="D671" s="134"/>
      <c r="E671" s="186"/>
      <c r="F671" s="49"/>
      <c r="G671" s="50"/>
      <c r="H671" s="135"/>
    </row>
    <row r="672" spans="1:8" s="141" customFormat="1" ht="3" customHeight="1" outlineLevel="1">
      <c r="A672" s="146"/>
      <c r="B672" s="147"/>
      <c r="C672" s="137"/>
      <c r="D672" s="138"/>
      <c r="E672" s="187"/>
      <c r="F672" s="148"/>
      <c r="G672" s="149"/>
      <c r="H672" s="139"/>
    </row>
    <row r="673" spans="1:8" s="2" customFormat="1" ht="24.75" customHeight="1" outlineLevel="1">
      <c r="A673" s="52" t="s">
        <v>368</v>
      </c>
      <c r="B673" s="53" t="s">
        <v>365</v>
      </c>
      <c r="C673" s="205">
        <v>852</v>
      </c>
      <c r="D673" s="206">
        <v>85219</v>
      </c>
      <c r="E673" s="184">
        <f>SUM(E674:E678)</f>
        <v>36000</v>
      </c>
      <c r="F673" s="54">
        <f>SUM(F674:F678)</f>
        <v>36000</v>
      </c>
      <c r="G673" s="55">
        <f aca="true" t="shared" si="84" ref="G673:G678">IF(E673&gt;0,F673/E673*100,"-")</f>
        <v>100</v>
      </c>
      <c r="H673" s="197" t="s">
        <v>513</v>
      </c>
    </row>
    <row r="674" spans="1:8" s="19" customFormat="1" ht="12" customHeight="1" outlineLevel="1">
      <c r="A674" s="41" t="s">
        <v>1</v>
      </c>
      <c r="B674" s="42" t="s">
        <v>27</v>
      </c>
      <c r="C674" s="205"/>
      <c r="D674" s="206"/>
      <c r="E674" s="185">
        <v>36000</v>
      </c>
      <c r="F674" s="43">
        <v>36000</v>
      </c>
      <c r="G674" s="44">
        <f t="shared" si="84"/>
        <v>100</v>
      </c>
      <c r="H674" s="197"/>
    </row>
    <row r="675" spans="1:8" s="19" customFormat="1" ht="12" customHeight="1" hidden="1" outlineLevel="2">
      <c r="A675" s="41" t="s">
        <v>2</v>
      </c>
      <c r="B675" s="42" t="s">
        <v>28</v>
      </c>
      <c r="C675" s="205"/>
      <c r="D675" s="206"/>
      <c r="E675" s="185">
        <v>0</v>
      </c>
      <c r="F675" s="43">
        <v>0</v>
      </c>
      <c r="G675" s="44" t="str">
        <f t="shared" si="84"/>
        <v>-</v>
      </c>
      <c r="H675" s="197"/>
    </row>
    <row r="676" spans="1:8" s="19" customFormat="1" ht="12" customHeight="1" hidden="1" outlineLevel="2">
      <c r="A676" s="41" t="s">
        <v>3</v>
      </c>
      <c r="B676" s="42" t="s">
        <v>29</v>
      </c>
      <c r="C676" s="205"/>
      <c r="D676" s="206"/>
      <c r="E676" s="185">
        <v>0</v>
      </c>
      <c r="F676" s="43">
        <v>0</v>
      </c>
      <c r="G676" s="44" t="str">
        <f t="shared" si="84"/>
        <v>-</v>
      </c>
      <c r="H676" s="197"/>
    </row>
    <row r="677" spans="1:8" s="19" customFormat="1" ht="12" customHeight="1" hidden="1" outlineLevel="2">
      <c r="A677" s="41" t="s">
        <v>25</v>
      </c>
      <c r="B677" s="42" t="s">
        <v>149</v>
      </c>
      <c r="C677" s="205"/>
      <c r="D677" s="206"/>
      <c r="E677" s="185">
        <v>0</v>
      </c>
      <c r="F677" s="43">
        <v>0</v>
      </c>
      <c r="G677" s="44" t="str">
        <f t="shared" si="84"/>
        <v>-</v>
      </c>
      <c r="H677" s="197"/>
    </row>
    <row r="678" spans="1:8" s="132" customFormat="1" ht="12" customHeight="1" hidden="1" outlineLevel="2">
      <c r="A678" s="41" t="s">
        <v>32</v>
      </c>
      <c r="B678" s="42" t="s">
        <v>31</v>
      </c>
      <c r="C678" s="205"/>
      <c r="D678" s="206"/>
      <c r="E678" s="185">
        <v>0</v>
      </c>
      <c r="F678" s="43">
        <v>0</v>
      </c>
      <c r="G678" s="44" t="str">
        <f t="shared" si="84"/>
        <v>-</v>
      </c>
      <c r="H678" s="197"/>
    </row>
    <row r="679" spans="1:8" s="141" customFormat="1" ht="3" customHeight="1" outlineLevel="1" collapsed="1">
      <c r="A679" s="45"/>
      <c r="B679" s="46"/>
      <c r="C679" s="136"/>
      <c r="D679" s="134"/>
      <c r="E679" s="186"/>
      <c r="F679" s="49"/>
      <c r="G679" s="50"/>
      <c r="H679" s="135"/>
    </row>
    <row r="680" spans="1:8" s="141" customFormat="1" ht="3" customHeight="1" outlineLevel="1">
      <c r="A680" s="146"/>
      <c r="B680" s="147"/>
      <c r="C680" s="137"/>
      <c r="D680" s="138"/>
      <c r="E680" s="187"/>
      <c r="F680" s="148"/>
      <c r="G680" s="149"/>
      <c r="H680" s="139"/>
    </row>
    <row r="681" spans="1:8" s="2" customFormat="1" ht="24.75" customHeight="1" outlineLevel="1">
      <c r="A681" s="52" t="s">
        <v>369</v>
      </c>
      <c r="B681" s="53" t="s">
        <v>169</v>
      </c>
      <c r="C681" s="205">
        <v>852</v>
      </c>
      <c r="D681" s="206">
        <v>85220</v>
      </c>
      <c r="E681" s="184">
        <f>SUM(E682:E686)</f>
        <v>4900</v>
      </c>
      <c r="F681" s="54">
        <f>SUM(F682:F686)</f>
        <v>4889.25</v>
      </c>
      <c r="G681" s="55">
        <f aca="true" t="shared" si="85" ref="G681:G686">IF(E681&gt;0,F681/E681*100,"-")</f>
        <v>99.78061224489795</v>
      </c>
      <c r="H681" s="197" t="s">
        <v>503</v>
      </c>
    </row>
    <row r="682" spans="1:8" s="19" customFormat="1" ht="12" customHeight="1" outlineLevel="1">
      <c r="A682" s="41" t="s">
        <v>1</v>
      </c>
      <c r="B682" s="42" t="s">
        <v>27</v>
      </c>
      <c r="C682" s="205"/>
      <c r="D682" s="206"/>
      <c r="E682" s="185">
        <v>4900</v>
      </c>
      <c r="F682" s="43">
        <v>4889.25</v>
      </c>
      <c r="G682" s="44">
        <f t="shared" si="85"/>
        <v>99.78061224489795</v>
      </c>
      <c r="H682" s="197"/>
    </row>
    <row r="683" spans="1:8" s="19" customFormat="1" ht="12" customHeight="1" hidden="1" outlineLevel="2">
      <c r="A683" s="41" t="s">
        <v>2</v>
      </c>
      <c r="B683" s="42" t="s">
        <v>28</v>
      </c>
      <c r="C683" s="205"/>
      <c r="D683" s="206"/>
      <c r="E683" s="185">
        <v>0</v>
      </c>
      <c r="F683" s="43">
        <v>0</v>
      </c>
      <c r="G683" s="44" t="str">
        <f t="shared" si="85"/>
        <v>-</v>
      </c>
      <c r="H683" s="197"/>
    </row>
    <row r="684" spans="1:8" s="19" customFormat="1" ht="12" customHeight="1" hidden="1" outlineLevel="2">
      <c r="A684" s="41" t="s">
        <v>3</v>
      </c>
      <c r="B684" s="42" t="s">
        <v>29</v>
      </c>
      <c r="C684" s="205"/>
      <c r="D684" s="206"/>
      <c r="E684" s="185">
        <v>0</v>
      </c>
      <c r="F684" s="43">
        <v>0</v>
      </c>
      <c r="G684" s="44" t="str">
        <f t="shared" si="85"/>
        <v>-</v>
      </c>
      <c r="H684" s="197"/>
    </row>
    <row r="685" spans="1:8" s="19" customFormat="1" ht="12" customHeight="1" hidden="1" outlineLevel="2">
      <c r="A685" s="41" t="s">
        <v>25</v>
      </c>
      <c r="B685" s="42" t="s">
        <v>149</v>
      </c>
      <c r="C685" s="205"/>
      <c r="D685" s="206"/>
      <c r="E685" s="185">
        <v>0</v>
      </c>
      <c r="F685" s="43">
        <v>0</v>
      </c>
      <c r="G685" s="44" t="str">
        <f t="shared" si="85"/>
        <v>-</v>
      </c>
      <c r="H685" s="197"/>
    </row>
    <row r="686" spans="1:8" s="132" customFormat="1" ht="12" customHeight="1" hidden="1" outlineLevel="2">
      <c r="A686" s="41" t="s">
        <v>32</v>
      </c>
      <c r="B686" s="42" t="s">
        <v>31</v>
      </c>
      <c r="C686" s="205"/>
      <c r="D686" s="206"/>
      <c r="E686" s="185">
        <v>0</v>
      </c>
      <c r="F686" s="43">
        <v>0</v>
      </c>
      <c r="G686" s="44" t="str">
        <f t="shared" si="85"/>
        <v>-</v>
      </c>
      <c r="H686" s="197"/>
    </row>
    <row r="687" spans="1:8" s="141" customFormat="1" ht="3" customHeight="1" outlineLevel="1" collapsed="1">
      <c r="A687" s="45"/>
      <c r="B687" s="46"/>
      <c r="C687" s="136"/>
      <c r="D687" s="134"/>
      <c r="E687" s="186"/>
      <c r="F687" s="49"/>
      <c r="G687" s="50"/>
      <c r="H687" s="135"/>
    </row>
    <row r="688" spans="1:8" s="141" customFormat="1" ht="3" customHeight="1" outlineLevel="1">
      <c r="A688" s="146"/>
      <c r="B688" s="147"/>
      <c r="C688" s="137"/>
      <c r="D688" s="138"/>
      <c r="E688" s="187"/>
      <c r="F688" s="148"/>
      <c r="G688" s="149"/>
      <c r="H688" s="139"/>
    </row>
    <row r="689" spans="1:8" s="2" customFormat="1" ht="24.75" customHeight="1" outlineLevel="1">
      <c r="A689" s="52" t="s">
        <v>370</v>
      </c>
      <c r="B689" s="53" t="s">
        <v>170</v>
      </c>
      <c r="C689" s="205">
        <v>852</v>
      </c>
      <c r="D689" s="206">
        <v>85295</v>
      </c>
      <c r="E689" s="184">
        <f>SUM(E690:E694)</f>
        <v>19451</v>
      </c>
      <c r="F689" s="54">
        <f>SUM(F690:F694)</f>
        <v>19421.7</v>
      </c>
      <c r="G689" s="55">
        <f aca="true" t="shared" si="86" ref="G689:G694">IF(E689&gt;0,F689/E689*100,"-")</f>
        <v>99.84936507120456</v>
      </c>
      <c r="H689" s="197" t="s">
        <v>514</v>
      </c>
    </row>
    <row r="690" spans="1:8" s="19" customFormat="1" ht="12" customHeight="1" outlineLevel="1">
      <c r="A690" s="41" t="s">
        <v>1</v>
      </c>
      <c r="B690" s="42" t="s">
        <v>27</v>
      </c>
      <c r="C690" s="205"/>
      <c r="D690" s="206"/>
      <c r="E690" s="185">
        <v>19451</v>
      </c>
      <c r="F690" s="43">
        <v>19421.7</v>
      </c>
      <c r="G690" s="44">
        <f t="shared" si="86"/>
        <v>99.84936507120456</v>
      </c>
      <c r="H690" s="197"/>
    </row>
    <row r="691" spans="1:8" s="19" customFormat="1" ht="12" customHeight="1" hidden="1" outlineLevel="2">
      <c r="A691" s="41" t="s">
        <v>2</v>
      </c>
      <c r="B691" s="42" t="s">
        <v>28</v>
      </c>
      <c r="C691" s="205"/>
      <c r="D691" s="206"/>
      <c r="E691" s="185">
        <v>0</v>
      </c>
      <c r="F691" s="43">
        <v>0</v>
      </c>
      <c r="G691" s="44" t="str">
        <f t="shared" si="86"/>
        <v>-</v>
      </c>
      <c r="H691" s="197"/>
    </row>
    <row r="692" spans="1:8" s="19" customFormat="1" ht="12" customHeight="1" hidden="1" outlineLevel="2">
      <c r="A692" s="41" t="s">
        <v>3</v>
      </c>
      <c r="B692" s="42" t="s">
        <v>29</v>
      </c>
      <c r="C692" s="205"/>
      <c r="D692" s="206"/>
      <c r="E692" s="185">
        <v>0</v>
      </c>
      <c r="F692" s="43">
        <v>0</v>
      </c>
      <c r="G692" s="44" t="str">
        <f t="shared" si="86"/>
        <v>-</v>
      </c>
      <c r="H692" s="197"/>
    </row>
    <row r="693" spans="1:8" s="19" customFormat="1" ht="12" customHeight="1" hidden="1" outlineLevel="2">
      <c r="A693" s="41" t="s">
        <v>25</v>
      </c>
      <c r="B693" s="42" t="s">
        <v>149</v>
      </c>
      <c r="C693" s="205"/>
      <c r="D693" s="206"/>
      <c r="E693" s="185">
        <v>0</v>
      </c>
      <c r="F693" s="43">
        <v>0</v>
      </c>
      <c r="G693" s="44" t="str">
        <f t="shared" si="86"/>
        <v>-</v>
      </c>
      <c r="H693" s="197"/>
    </row>
    <row r="694" spans="1:8" s="132" customFormat="1" ht="12" customHeight="1" hidden="1" outlineLevel="2">
      <c r="A694" s="41" t="s">
        <v>32</v>
      </c>
      <c r="B694" s="42" t="s">
        <v>31</v>
      </c>
      <c r="C694" s="205"/>
      <c r="D694" s="206"/>
      <c r="E694" s="185">
        <v>0</v>
      </c>
      <c r="F694" s="43">
        <v>0</v>
      </c>
      <c r="G694" s="44" t="str">
        <f t="shared" si="86"/>
        <v>-</v>
      </c>
      <c r="H694" s="197"/>
    </row>
    <row r="695" spans="1:8" s="141" customFormat="1" ht="3" customHeight="1" outlineLevel="1" collapsed="1">
      <c r="A695" s="45"/>
      <c r="B695" s="46"/>
      <c r="C695" s="136"/>
      <c r="D695" s="134"/>
      <c r="E695" s="186"/>
      <c r="F695" s="49"/>
      <c r="G695" s="50"/>
      <c r="H695" s="135"/>
    </row>
    <row r="696" spans="1:8" s="82" customFormat="1" ht="15.75" customHeight="1" outlineLevel="1">
      <c r="A696" s="78" t="s">
        <v>82</v>
      </c>
      <c r="B696" s="79" t="s">
        <v>83</v>
      </c>
      <c r="C696" s="78"/>
      <c r="D696" s="78"/>
      <c r="E696" s="181">
        <f>E697+E738</f>
        <v>195218</v>
      </c>
      <c r="F696" s="80">
        <f>F697+F738</f>
        <v>195192.75</v>
      </c>
      <c r="G696" s="81">
        <f>IF(E696&gt;0,F696/E696*100,"-")</f>
        <v>99.98706574188856</v>
      </c>
      <c r="H696" s="79"/>
    </row>
    <row r="697" spans="1:8" s="18" customFormat="1" ht="15.75" customHeight="1" outlineLevel="1">
      <c r="A697" s="14" t="s">
        <v>9</v>
      </c>
      <c r="B697" s="15" t="s">
        <v>84</v>
      </c>
      <c r="C697" s="14"/>
      <c r="D697" s="14"/>
      <c r="E697" s="182">
        <f>E699+E707+E715+E723+E731</f>
        <v>190718</v>
      </c>
      <c r="F697" s="16">
        <f>F699+F707+F715+F723+F731</f>
        <v>190692.75</v>
      </c>
      <c r="G697" s="17">
        <f>IF(E697&gt;0,F697/E697*100,"-")</f>
        <v>99.98676055747228</v>
      </c>
      <c r="H697" s="15"/>
    </row>
    <row r="698" spans="1:8" s="18" customFormat="1" ht="3" customHeight="1" outlineLevel="1">
      <c r="A698" s="142"/>
      <c r="B698" s="143"/>
      <c r="C698" s="142"/>
      <c r="D698" s="142"/>
      <c r="E698" s="183"/>
      <c r="F698" s="144"/>
      <c r="G698" s="145"/>
      <c r="H698" s="143"/>
    </row>
    <row r="699" spans="1:8" s="2" customFormat="1" ht="24.75" customHeight="1" outlineLevel="1">
      <c r="A699" s="52" t="s">
        <v>26</v>
      </c>
      <c r="B699" s="53" t="s">
        <v>171</v>
      </c>
      <c r="C699" s="205">
        <v>852</v>
      </c>
      <c r="D699" s="206">
        <v>85201</v>
      </c>
      <c r="E699" s="184">
        <f>SUM(E700:E704)</f>
        <v>104331</v>
      </c>
      <c r="F699" s="54">
        <f>SUM(F700:F704)</f>
        <v>104330.22</v>
      </c>
      <c r="G699" s="55">
        <f aca="true" t="shared" si="87" ref="G699:G704">IF(E699&gt;0,F699/E699*100,"-")</f>
        <v>99.99925237944619</v>
      </c>
      <c r="H699" s="197" t="s">
        <v>515</v>
      </c>
    </row>
    <row r="700" spans="1:8" s="19" customFormat="1" ht="12" customHeight="1" outlineLevel="1">
      <c r="A700" s="41" t="s">
        <v>1</v>
      </c>
      <c r="B700" s="42" t="s">
        <v>27</v>
      </c>
      <c r="C700" s="205"/>
      <c r="D700" s="206"/>
      <c r="E700" s="185">
        <v>104331</v>
      </c>
      <c r="F700" s="43">
        <v>104330.22</v>
      </c>
      <c r="G700" s="44">
        <f t="shared" si="87"/>
        <v>99.99925237944619</v>
      </c>
      <c r="H700" s="197"/>
    </row>
    <row r="701" spans="1:8" s="19" customFormat="1" ht="12" customHeight="1" hidden="1" outlineLevel="2">
      <c r="A701" s="41" t="s">
        <v>2</v>
      </c>
      <c r="B701" s="42" t="s">
        <v>28</v>
      </c>
      <c r="C701" s="205"/>
      <c r="D701" s="206"/>
      <c r="E701" s="185">
        <v>0</v>
      </c>
      <c r="F701" s="43">
        <v>0</v>
      </c>
      <c r="G701" s="44" t="str">
        <f t="shared" si="87"/>
        <v>-</v>
      </c>
      <c r="H701" s="197"/>
    </row>
    <row r="702" spans="1:8" s="19" customFormat="1" ht="12" customHeight="1" hidden="1" outlineLevel="2">
      <c r="A702" s="41" t="s">
        <v>3</v>
      </c>
      <c r="B702" s="42" t="s">
        <v>29</v>
      </c>
      <c r="C702" s="205"/>
      <c r="D702" s="206"/>
      <c r="E702" s="185">
        <v>0</v>
      </c>
      <c r="F702" s="43">
        <v>0</v>
      </c>
      <c r="G702" s="44" t="str">
        <f t="shared" si="87"/>
        <v>-</v>
      </c>
      <c r="H702" s="197"/>
    </row>
    <row r="703" spans="1:8" s="19" customFormat="1" ht="12" customHeight="1" hidden="1" outlineLevel="2">
      <c r="A703" s="41" t="s">
        <v>25</v>
      </c>
      <c r="B703" s="42" t="s">
        <v>149</v>
      </c>
      <c r="C703" s="205"/>
      <c r="D703" s="206"/>
      <c r="E703" s="185">
        <v>0</v>
      </c>
      <c r="F703" s="43">
        <v>0</v>
      </c>
      <c r="G703" s="44" t="str">
        <f t="shared" si="87"/>
        <v>-</v>
      </c>
      <c r="H703" s="197"/>
    </row>
    <row r="704" spans="1:8" s="132" customFormat="1" ht="12" customHeight="1" hidden="1" outlineLevel="2">
      <c r="A704" s="41" t="s">
        <v>32</v>
      </c>
      <c r="B704" s="42" t="s">
        <v>31</v>
      </c>
      <c r="C704" s="205"/>
      <c r="D704" s="206"/>
      <c r="E704" s="185">
        <v>0</v>
      </c>
      <c r="F704" s="43">
        <v>0</v>
      </c>
      <c r="G704" s="44" t="str">
        <f t="shared" si="87"/>
        <v>-</v>
      </c>
      <c r="H704" s="197"/>
    </row>
    <row r="705" spans="1:8" s="141" customFormat="1" ht="3" customHeight="1" outlineLevel="1" collapsed="1">
      <c r="A705" s="45"/>
      <c r="B705" s="46"/>
      <c r="C705" s="136"/>
      <c r="D705" s="134"/>
      <c r="E705" s="186"/>
      <c r="F705" s="49"/>
      <c r="G705" s="50"/>
      <c r="H705" s="135"/>
    </row>
    <row r="706" spans="1:8" s="141" customFormat="1" ht="3" customHeight="1" outlineLevel="1">
      <c r="A706" s="146"/>
      <c r="B706" s="147"/>
      <c r="C706" s="137"/>
      <c r="D706" s="138"/>
      <c r="E706" s="187"/>
      <c r="F706" s="148"/>
      <c r="G706" s="149"/>
      <c r="H706" s="139"/>
    </row>
    <row r="707" spans="1:8" s="2" customFormat="1" ht="24.75" customHeight="1" outlineLevel="1">
      <c r="A707" s="52" t="s">
        <v>51</v>
      </c>
      <c r="B707" s="53" t="s">
        <v>371</v>
      </c>
      <c r="C707" s="205">
        <v>852</v>
      </c>
      <c r="D707" s="206">
        <v>85201</v>
      </c>
      <c r="E707" s="184">
        <f>SUM(E708:E712)</f>
        <v>4887</v>
      </c>
      <c r="F707" s="54">
        <f>SUM(F708:F712)</f>
        <v>4886.97</v>
      </c>
      <c r="G707" s="55">
        <f aca="true" t="shared" si="88" ref="G707:G712">IF(E707&gt;0,F707/E707*100,"-")</f>
        <v>99.99938612645795</v>
      </c>
      <c r="H707" s="197" t="s">
        <v>516</v>
      </c>
    </row>
    <row r="708" spans="1:8" s="19" customFormat="1" ht="12" customHeight="1" outlineLevel="1">
      <c r="A708" s="41" t="s">
        <v>1</v>
      </c>
      <c r="B708" s="42" t="s">
        <v>27</v>
      </c>
      <c r="C708" s="205"/>
      <c r="D708" s="206"/>
      <c r="E708" s="185">
        <v>4887</v>
      </c>
      <c r="F708" s="43">
        <v>4886.97</v>
      </c>
      <c r="G708" s="44">
        <f t="shared" si="88"/>
        <v>99.99938612645795</v>
      </c>
      <c r="H708" s="197"/>
    </row>
    <row r="709" spans="1:8" s="19" customFormat="1" ht="12" customHeight="1" hidden="1" outlineLevel="2">
      <c r="A709" s="41" t="s">
        <v>2</v>
      </c>
      <c r="B709" s="42" t="s">
        <v>28</v>
      </c>
      <c r="C709" s="205"/>
      <c r="D709" s="206"/>
      <c r="E709" s="185">
        <v>0</v>
      </c>
      <c r="F709" s="43">
        <v>0</v>
      </c>
      <c r="G709" s="44" t="str">
        <f t="shared" si="88"/>
        <v>-</v>
      </c>
      <c r="H709" s="197"/>
    </row>
    <row r="710" spans="1:8" s="19" customFormat="1" ht="12" customHeight="1" hidden="1" outlineLevel="2">
      <c r="A710" s="41" t="s">
        <v>3</v>
      </c>
      <c r="B710" s="42" t="s">
        <v>29</v>
      </c>
      <c r="C710" s="205"/>
      <c r="D710" s="206"/>
      <c r="E710" s="185">
        <v>0</v>
      </c>
      <c r="F710" s="43">
        <v>0</v>
      </c>
      <c r="G710" s="44" t="str">
        <f t="shared" si="88"/>
        <v>-</v>
      </c>
      <c r="H710" s="197"/>
    </row>
    <row r="711" spans="1:8" s="19" customFormat="1" ht="12" customHeight="1" hidden="1" outlineLevel="2">
      <c r="A711" s="41" t="s">
        <v>25</v>
      </c>
      <c r="B711" s="42" t="s">
        <v>149</v>
      </c>
      <c r="C711" s="205"/>
      <c r="D711" s="206"/>
      <c r="E711" s="185">
        <v>0</v>
      </c>
      <c r="F711" s="43">
        <v>0</v>
      </c>
      <c r="G711" s="44" t="str">
        <f t="shared" si="88"/>
        <v>-</v>
      </c>
      <c r="H711" s="197"/>
    </row>
    <row r="712" spans="1:8" s="132" customFormat="1" ht="12" customHeight="1" hidden="1" outlineLevel="2">
      <c r="A712" s="41" t="s">
        <v>32</v>
      </c>
      <c r="B712" s="42" t="s">
        <v>31</v>
      </c>
      <c r="C712" s="205"/>
      <c r="D712" s="206"/>
      <c r="E712" s="185">
        <v>0</v>
      </c>
      <c r="F712" s="43">
        <v>0</v>
      </c>
      <c r="G712" s="44" t="str">
        <f t="shared" si="88"/>
        <v>-</v>
      </c>
      <c r="H712" s="197"/>
    </row>
    <row r="713" spans="1:8" s="141" customFormat="1" ht="3" customHeight="1" outlineLevel="1" collapsed="1">
      <c r="A713" s="45"/>
      <c r="B713" s="46"/>
      <c r="C713" s="136"/>
      <c r="D713" s="134"/>
      <c r="E713" s="186"/>
      <c r="F713" s="49"/>
      <c r="G713" s="50"/>
      <c r="H713" s="135"/>
    </row>
    <row r="714" spans="1:8" s="18" customFormat="1" ht="3" customHeight="1" outlineLevel="1">
      <c r="A714" s="142"/>
      <c r="B714" s="143"/>
      <c r="C714" s="142"/>
      <c r="D714" s="142"/>
      <c r="E714" s="183"/>
      <c r="F714" s="144"/>
      <c r="G714" s="145"/>
      <c r="H714" s="143"/>
    </row>
    <row r="715" spans="1:8" s="2" customFormat="1" ht="24.75" customHeight="1" outlineLevel="1">
      <c r="A715" s="52" t="s">
        <v>52</v>
      </c>
      <c r="B715" s="53" t="s">
        <v>372</v>
      </c>
      <c r="C715" s="205">
        <v>852</v>
      </c>
      <c r="D715" s="206">
        <v>85201</v>
      </c>
      <c r="E715" s="184">
        <f>SUM(E716:E720)</f>
        <v>28000</v>
      </c>
      <c r="F715" s="54">
        <f>SUM(F716:F720)</f>
        <v>28000</v>
      </c>
      <c r="G715" s="55">
        <f aca="true" t="shared" si="89" ref="G715:G720">IF(E715&gt;0,F715/E715*100,"-")</f>
        <v>100</v>
      </c>
      <c r="H715" s="197" t="s">
        <v>517</v>
      </c>
    </row>
    <row r="716" spans="1:8" s="19" customFormat="1" ht="12" customHeight="1" outlineLevel="1">
      <c r="A716" s="41" t="s">
        <v>1</v>
      </c>
      <c r="B716" s="42" t="s">
        <v>27</v>
      </c>
      <c r="C716" s="205"/>
      <c r="D716" s="206"/>
      <c r="E716" s="185">
        <v>28000</v>
      </c>
      <c r="F716" s="43">
        <v>28000</v>
      </c>
      <c r="G716" s="44">
        <f t="shared" si="89"/>
        <v>100</v>
      </c>
      <c r="H716" s="197"/>
    </row>
    <row r="717" spans="1:8" s="19" customFormat="1" ht="12" customHeight="1" hidden="1" outlineLevel="2">
      <c r="A717" s="41" t="s">
        <v>2</v>
      </c>
      <c r="B717" s="42" t="s">
        <v>28</v>
      </c>
      <c r="C717" s="205"/>
      <c r="D717" s="206"/>
      <c r="E717" s="185">
        <v>0</v>
      </c>
      <c r="F717" s="43">
        <v>0</v>
      </c>
      <c r="G717" s="44" t="str">
        <f t="shared" si="89"/>
        <v>-</v>
      </c>
      <c r="H717" s="197"/>
    </row>
    <row r="718" spans="1:8" s="19" customFormat="1" ht="12" customHeight="1" hidden="1" outlineLevel="2">
      <c r="A718" s="41" t="s">
        <v>3</v>
      </c>
      <c r="B718" s="42" t="s">
        <v>29</v>
      </c>
      <c r="C718" s="205"/>
      <c r="D718" s="206"/>
      <c r="E718" s="185">
        <v>0</v>
      </c>
      <c r="F718" s="43">
        <v>0</v>
      </c>
      <c r="G718" s="44" t="str">
        <f t="shared" si="89"/>
        <v>-</v>
      </c>
      <c r="H718" s="197"/>
    </row>
    <row r="719" spans="1:8" s="19" customFormat="1" ht="12" customHeight="1" hidden="1" outlineLevel="2">
      <c r="A719" s="41" t="s">
        <v>25</v>
      </c>
      <c r="B719" s="42" t="s">
        <v>149</v>
      </c>
      <c r="C719" s="205"/>
      <c r="D719" s="206"/>
      <c r="E719" s="185">
        <v>0</v>
      </c>
      <c r="F719" s="43">
        <v>0</v>
      </c>
      <c r="G719" s="44" t="str">
        <f t="shared" si="89"/>
        <v>-</v>
      </c>
      <c r="H719" s="197"/>
    </row>
    <row r="720" spans="1:8" s="132" customFormat="1" ht="12" customHeight="1" hidden="1" outlineLevel="2">
      <c r="A720" s="41" t="s">
        <v>32</v>
      </c>
      <c r="B720" s="42" t="s">
        <v>31</v>
      </c>
      <c r="C720" s="205"/>
      <c r="D720" s="206"/>
      <c r="E720" s="185">
        <v>0</v>
      </c>
      <c r="F720" s="43">
        <v>0</v>
      </c>
      <c r="G720" s="44" t="str">
        <f t="shared" si="89"/>
        <v>-</v>
      </c>
      <c r="H720" s="197"/>
    </row>
    <row r="721" spans="1:8" s="141" customFormat="1" ht="3" customHeight="1" outlineLevel="1" collapsed="1">
      <c r="A721" s="45"/>
      <c r="B721" s="46"/>
      <c r="C721" s="136"/>
      <c r="D721" s="134"/>
      <c r="E721" s="186"/>
      <c r="F721" s="49"/>
      <c r="G721" s="50"/>
      <c r="H721" s="135"/>
    </row>
    <row r="722" spans="1:8" s="141" customFormat="1" ht="3" customHeight="1" outlineLevel="1">
      <c r="A722" s="146"/>
      <c r="B722" s="147"/>
      <c r="C722" s="137"/>
      <c r="D722" s="138"/>
      <c r="E722" s="187"/>
      <c r="F722" s="148"/>
      <c r="G722" s="149"/>
      <c r="H722" s="139"/>
    </row>
    <row r="723" spans="1:8" s="2" customFormat="1" ht="24.75" customHeight="1" outlineLevel="1">
      <c r="A723" s="52" t="s">
        <v>53</v>
      </c>
      <c r="B723" s="53" t="s">
        <v>172</v>
      </c>
      <c r="C723" s="205">
        <v>852</v>
      </c>
      <c r="D723" s="206">
        <v>85205</v>
      </c>
      <c r="E723" s="184">
        <f>SUM(E724:E728)</f>
        <v>13000</v>
      </c>
      <c r="F723" s="54">
        <f>SUM(F724:F728)</f>
        <v>12976.5</v>
      </c>
      <c r="G723" s="55">
        <f aca="true" t="shared" si="90" ref="G723:G728">IF(E723&gt;0,F723/E723*100,"-")</f>
        <v>99.81923076923077</v>
      </c>
      <c r="H723" s="197" t="s">
        <v>518</v>
      </c>
    </row>
    <row r="724" spans="1:8" s="19" customFormat="1" ht="12" customHeight="1" outlineLevel="1">
      <c r="A724" s="41" t="s">
        <v>1</v>
      </c>
      <c r="B724" s="42" t="s">
        <v>27</v>
      </c>
      <c r="C724" s="205"/>
      <c r="D724" s="206"/>
      <c r="E724" s="185">
        <v>13000</v>
      </c>
      <c r="F724" s="43">
        <v>12976.5</v>
      </c>
      <c r="G724" s="44">
        <f t="shared" si="90"/>
        <v>99.81923076923077</v>
      </c>
      <c r="H724" s="197"/>
    </row>
    <row r="725" spans="1:8" s="19" customFormat="1" ht="12" customHeight="1" hidden="1" outlineLevel="2">
      <c r="A725" s="41" t="s">
        <v>2</v>
      </c>
      <c r="B725" s="42" t="s">
        <v>28</v>
      </c>
      <c r="C725" s="205"/>
      <c r="D725" s="206"/>
      <c r="E725" s="185">
        <v>0</v>
      </c>
      <c r="F725" s="43">
        <v>0</v>
      </c>
      <c r="G725" s="44" t="str">
        <f t="shared" si="90"/>
        <v>-</v>
      </c>
      <c r="H725" s="197"/>
    </row>
    <row r="726" spans="1:8" s="19" customFormat="1" ht="12" customHeight="1" hidden="1" outlineLevel="2">
      <c r="A726" s="41" t="s">
        <v>3</v>
      </c>
      <c r="B726" s="42" t="s">
        <v>29</v>
      </c>
      <c r="C726" s="205"/>
      <c r="D726" s="206"/>
      <c r="E726" s="185">
        <v>0</v>
      </c>
      <c r="F726" s="43">
        <v>0</v>
      </c>
      <c r="G726" s="44" t="str">
        <f t="shared" si="90"/>
        <v>-</v>
      </c>
      <c r="H726" s="197"/>
    </row>
    <row r="727" spans="1:8" s="19" customFormat="1" ht="12" customHeight="1" hidden="1" outlineLevel="2">
      <c r="A727" s="41" t="s">
        <v>25</v>
      </c>
      <c r="B727" s="42" t="s">
        <v>149</v>
      </c>
      <c r="C727" s="205"/>
      <c r="D727" s="206"/>
      <c r="E727" s="185">
        <v>0</v>
      </c>
      <c r="F727" s="43">
        <v>0</v>
      </c>
      <c r="G727" s="44" t="str">
        <f t="shared" si="90"/>
        <v>-</v>
      </c>
      <c r="H727" s="197"/>
    </row>
    <row r="728" spans="1:8" s="132" customFormat="1" ht="12" customHeight="1" hidden="1" outlineLevel="2">
      <c r="A728" s="41" t="s">
        <v>32</v>
      </c>
      <c r="B728" s="42" t="s">
        <v>31</v>
      </c>
      <c r="C728" s="205"/>
      <c r="D728" s="206"/>
      <c r="E728" s="185">
        <v>0</v>
      </c>
      <c r="F728" s="43">
        <v>0</v>
      </c>
      <c r="G728" s="44" t="str">
        <f t="shared" si="90"/>
        <v>-</v>
      </c>
      <c r="H728" s="197"/>
    </row>
    <row r="729" spans="1:8" s="141" customFormat="1" ht="3" customHeight="1" outlineLevel="1" collapsed="1">
      <c r="A729" s="45"/>
      <c r="B729" s="46"/>
      <c r="C729" s="136"/>
      <c r="D729" s="134"/>
      <c r="E729" s="186"/>
      <c r="F729" s="49"/>
      <c r="G729" s="50"/>
      <c r="H729" s="135"/>
    </row>
    <row r="730" spans="1:8" s="141" customFormat="1" ht="3" customHeight="1" outlineLevel="1">
      <c r="A730" s="146"/>
      <c r="B730" s="147"/>
      <c r="C730" s="137"/>
      <c r="D730" s="138"/>
      <c r="E730" s="187"/>
      <c r="F730" s="148"/>
      <c r="G730" s="149"/>
      <c r="H730" s="139"/>
    </row>
    <row r="731" spans="1:8" s="2" customFormat="1" ht="24.75" customHeight="1" outlineLevel="1">
      <c r="A731" s="52" t="s">
        <v>54</v>
      </c>
      <c r="B731" s="53" t="s">
        <v>173</v>
      </c>
      <c r="C731" s="205">
        <v>852</v>
      </c>
      <c r="D731" s="206">
        <v>85295</v>
      </c>
      <c r="E731" s="184">
        <f>SUM(E732:E736)</f>
        <v>40500</v>
      </c>
      <c r="F731" s="54">
        <f>SUM(F732:F736)</f>
        <v>40499.06</v>
      </c>
      <c r="G731" s="55">
        <f aca="true" t="shared" si="91" ref="G731:G736">IF(E731&gt;0,F731/E731*100,"-")</f>
        <v>99.99767901234567</v>
      </c>
      <c r="H731" s="197" t="s">
        <v>519</v>
      </c>
    </row>
    <row r="732" spans="1:8" s="19" customFormat="1" ht="12" customHeight="1" outlineLevel="1">
      <c r="A732" s="41" t="s">
        <v>1</v>
      </c>
      <c r="B732" s="42" t="s">
        <v>27</v>
      </c>
      <c r="C732" s="205"/>
      <c r="D732" s="206"/>
      <c r="E732" s="185">
        <v>40500</v>
      </c>
      <c r="F732" s="43">
        <v>40499.06</v>
      </c>
      <c r="G732" s="44">
        <f t="shared" si="91"/>
        <v>99.99767901234567</v>
      </c>
      <c r="H732" s="197"/>
    </row>
    <row r="733" spans="1:8" s="19" customFormat="1" ht="12" customHeight="1" hidden="1" outlineLevel="2">
      <c r="A733" s="41" t="s">
        <v>2</v>
      </c>
      <c r="B733" s="42" t="s">
        <v>28</v>
      </c>
      <c r="C733" s="205"/>
      <c r="D733" s="206"/>
      <c r="E733" s="185">
        <v>0</v>
      </c>
      <c r="F733" s="43">
        <v>0</v>
      </c>
      <c r="G733" s="44" t="str">
        <f t="shared" si="91"/>
        <v>-</v>
      </c>
      <c r="H733" s="197"/>
    </row>
    <row r="734" spans="1:8" s="19" customFormat="1" ht="12" customHeight="1" hidden="1" outlineLevel="2">
      <c r="A734" s="41" t="s">
        <v>3</v>
      </c>
      <c r="B734" s="42" t="s">
        <v>29</v>
      </c>
      <c r="C734" s="205"/>
      <c r="D734" s="206"/>
      <c r="E734" s="185">
        <v>0</v>
      </c>
      <c r="F734" s="43">
        <v>0</v>
      </c>
      <c r="G734" s="44" t="str">
        <f t="shared" si="91"/>
        <v>-</v>
      </c>
      <c r="H734" s="197"/>
    </row>
    <row r="735" spans="1:8" s="19" customFormat="1" ht="12" customHeight="1" hidden="1" outlineLevel="2">
      <c r="A735" s="41" t="s">
        <v>25</v>
      </c>
      <c r="B735" s="42" t="s">
        <v>149</v>
      </c>
      <c r="C735" s="205"/>
      <c r="D735" s="206"/>
      <c r="E735" s="185">
        <v>0</v>
      </c>
      <c r="F735" s="43">
        <v>0</v>
      </c>
      <c r="G735" s="44" t="str">
        <f t="shared" si="91"/>
        <v>-</v>
      </c>
      <c r="H735" s="197"/>
    </row>
    <row r="736" spans="1:8" s="132" customFormat="1" ht="12" customHeight="1" hidden="1" outlineLevel="2">
      <c r="A736" s="41" t="s">
        <v>32</v>
      </c>
      <c r="B736" s="42" t="s">
        <v>31</v>
      </c>
      <c r="C736" s="205"/>
      <c r="D736" s="206"/>
      <c r="E736" s="185">
        <v>0</v>
      </c>
      <c r="F736" s="43">
        <v>0</v>
      </c>
      <c r="G736" s="44" t="str">
        <f t="shared" si="91"/>
        <v>-</v>
      </c>
      <c r="H736" s="197"/>
    </row>
    <row r="737" spans="1:8" s="141" customFormat="1" ht="3" customHeight="1" outlineLevel="1" collapsed="1">
      <c r="A737" s="45"/>
      <c r="B737" s="46"/>
      <c r="C737" s="136"/>
      <c r="D737" s="134"/>
      <c r="E737" s="186"/>
      <c r="F737" s="49"/>
      <c r="G737" s="50"/>
      <c r="H737" s="135"/>
    </row>
    <row r="738" spans="1:8" s="18" customFormat="1" ht="15.75" customHeight="1" outlineLevel="1">
      <c r="A738" s="14" t="s">
        <v>136</v>
      </c>
      <c r="B738" s="15" t="s">
        <v>374</v>
      </c>
      <c r="C738" s="14"/>
      <c r="D738" s="14"/>
      <c r="E738" s="182">
        <f>E740</f>
        <v>4500</v>
      </c>
      <c r="F738" s="16">
        <f>F740</f>
        <v>4500</v>
      </c>
      <c r="G738" s="17">
        <f>IF(E738&gt;0,F738/E738*100,"-")</f>
        <v>100</v>
      </c>
      <c r="H738" s="15"/>
    </row>
    <row r="739" spans="1:8" s="141" customFormat="1" ht="3" customHeight="1" outlineLevel="1">
      <c r="A739" s="146"/>
      <c r="B739" s="147"/>
      <c r="C739" s="137"/>
      <c r="D739" s="138"/>
      <c r="E739" s="187"/>
      <c r="F739" s="148"/>
      <c r="G739" s="149"/>
      <c r="H739" s="139"/>
    </row>
    <row r="740" spans="1:8" s="2" customFormat="1" ht="24.75" customHeight="1" outlineLevel="1">
      <c r="A740" s="52" t="s">
        <v>72</v>
      </c>
      <c r="B740" s="53" t="s">
        <v>373</v>
      </c>
      <c r="C740" s="205">
        <v>852</v>
      </c>
      <c r="D740" s="206">
        <v>85219</v>
      </c>
      <c r="E740" s="184">
        <f>SUM(E741:E745)</f>
        <v>4500</v>
      </c>
      <c r="F740" s="54">
        <f>SUM(F741:F745)</f>
        <v>4500</v>
      </c>
      <c r="G740" s="55">
        <f aca="true" t="shared" si="92" ref="G740:G745">IF(E740&gt;0,F740/E740*100,"-")</f>
        <v>100</v>
      </c>
      <c r="H740" s="197" t="s">
        <v>520</v>
      </c>
    </row>
    <row r="741" spans="1:8" s="19" customFormat="1" ht="12" customHeight="1" outlineLevel="1">
      <c r="A741" s="41" t="s">
        <v>1</v>
      </c>
      <c r="B741" s="42" t="s">
        <v>27</v>
      </c>
      <c r="C741" s="205"/>
      <c r="D741" s="206"/>
      <c r="E741" s="185">
        <v>4500</v>
      </c>
      <c r="F741" s="43">
        <v>4500</v>
      </c>
      <c r="G741" s="44">
        <f t="shared" si="92"/>
        <v>100</v>
      </c>
      <c r="H741" s="197"/>
    </row>
    <row r="742" spans="1:8" s="19" customFormat="1" ht="12" customHeight="1" hidden="1" outlineLevel="2">
      <c r="A742" s="41" t="s">
        <v>2</v>
      </c>
      <c r="B742" s="42" t="s">
        <v>28</v>
      </c>
      <c r="C742" s="205"/>
      <c r="D742" s="206"/>
      <c r="E742" s="185">
        <v>0</v>
      </c>
      <c r="F742" s="43">
        <v>0</v>
      </c>
      <c r="G742" s="44" t="str">
        <f t="shared" si="92"/>
        <v>-</v>
      </c>
      <c r="H742" s="197"/>
    </row>
    <row r="743" spans="1:8" s="19" customFormat="1" ht="12" customHeight="1" hidden="1" outlineLevel="2">
      <c r="A743" s="41" t="s">
        <v>3</v>
      </c>
      <c r="B743" s="42" t="s">
        <v>29</v>
      </c>
      <c r="C743" s="205"/>
      <c r="D743" s="206"/>
      <c r="E743" s="185">
        <v>0</v>
      </c>
      <c r="F743" s="43">
        <v>0</v>
      </c>
      <c r="G743" s="44" t="str">
        <f t="shared" si="92"/>
        <v>-</v>
      </c>
      <c r="H743" s="197"/>
    </row>
    <row r="744" spans="1:8" s="19" customFormat="1" ht="12" customHeight="1" hidden="1" outlineLevel="2">
      <c r="A744" s="41" t="s">
        <v>25</v>
      </c>
      <c r="B744" s="42" t="s">
        <v>149</v>
      </c>
      <c r="C744" s="205"/>
      <c r="D744" s="206"/>
      <c r="E744" s="185">
        <v>0</v>
      </c>
      <c r="F744" s="43">
        <v>0</v>
      </c>
      <c r="G744" s="44" t="str">
        <f t="shared" si="92"/>
        <v>-</v>
      </c>
      <c r="H744" s="197"/>
    </row>
    <row r="745" spans="1:8" s="132" customFormat="1" ht="12" customHeight="1" hidden="1" outlineLevel="2">
      <c r="A745" s="41" t="s">
        <v>32</v>
      </c>
      <c r="B745" s="42" t="s">
        <v>31</v>
      </c>
      <c r="C745" s="205"/>
      <c r="D745" s="206"/>
      <c r="E745" s="185">
        <v>0</v>
      </c>
      <c r="F745" s="43">
        <v>0</v>
      </c>
      <c r="G745" s="44" t="str">
        <f t="shared" si="92"/>
        <v>-</v>
      </c>
      <c r="H745" s="197"/>
    </row>
    <row r="746" spans="1:8" s="141" customFormat="1" ht="3" customHeight="1" outlineLevel="1" collapsed="1">
      <c r="A746" s="45"/>
      <c r="B746" s="46"/>
      <c r="C746" s="136"/>
      <c r="D746" s="134"/>
      <c r="E746" s="186"/>
      <c r="F746" s="49"/>
      <c r="G746" s="50"/>
      <c r="H746" s="135"/>
    </row>
    <row r="747" spans="1:9" s="77" customFormat="1" ht="16.5" customHeight="1">
      <c r="A747" s="71" t="s">
        <v>37</v>
      </c>
      <c r="B747" s="155" t="s">
        <v>85</v>
      </c>
      <c r="C747" s="72"/>
      <c r="D747" s="72"/>
      <c r="E747" s="178">
        <f>SUM(E748:E752)</f>
        <v>11076760</v>
      </c>
      <c r="F747" s="73">
        <f>SUM(F748:F752)</f>
        <v>9325389.400000002</v>
      </c>
      <c r="G747" s="74">
        <f aca="true" t="shared" si="93" ref="G747:G752">IF(E747&gt;0,F747/E747*100,"-")</f>
        <v>84.18878264041112</v>
      </c>
      <c r="H747" s="75"/>
      <c r="I747" s="76"/>
    </row>
    <row r="748" spans="1:8" s="126" customFormat="1" ht="13.5" customHeight="1">
      <c r="A748" s="120" t="s">
        <v>1</v>
      </c>
      <c r="B748" s="121" t="s">
        <v>27</v>
      </c>
      <c r="C748" s="122"/>
      <c r="D748" s="120"/>
      <c r="E748" s="179">
        <f>E758+E767+E776+E784+E793+E802+E810+E818+E827+E835+E843+E851+E859+E868+E876+E884+E892+E900+E908+E916+E924+E932+E940+E949</f>
        <v>9396760</v>
      </c>
      <c r="F748" s="123">
        <f>F758+F767+F776+F784+F793+F802+F810+F818+F827+F835+F843+F851+F859+F868+F876+F884+F892+F900+F908+F916+F924+F932+F940+F949</f>
        <v>7645389.400000002</v>
      </c>
      <c r="G748" s="124">
        <f t="shared" si="93"/>
        <v>81.36197370157376</v>
      </c>
      <c r="H748" s="125"/>
    </row>
    <row r="749" spans="1:8" s="126" customFormat="1" ht="13.5" customHeight="1" outlineLevel="1">
      <c r="A749" s="120" t="s">
        <v>2</v>
      </c>
      <c r="B749" s="121" t="s">
        <v>28</v>
      </c>
      <c r="C749" s="122"/>
      <c r="D749" s="120"/>
      <c r="E749" s="179">
        <f aca="true" t="shared" si="94" ref="E749:F752">E759+E768+E777+E785+E794+E803+E811+E819+E828+E836+E844+E852+E860+E869+E877+E885+E893+E901+E909+E917+E925+E933+E941+E950</f>
        <v>0</v>
      </c>
      <c r="F749" s="123">
        <f t="shared" si="94"/>
        <v>0</v>
      </c>
      <c r="G749" s="124" t="str">
        <f t="shared" si="93"/>
        <v>-</v>
      </c>
      <c r="H749" s="125"/>
    </row>
    <row r="750" spans="1:8" s="126" customFormat="1" ht="13.5" customHeight="1">
      <c r="A750" s="120" t="s">
        <v>3</v>
      </c>
      <c r="B750" s="121" t="s">
        <v>29</v>
      </c>
      <c r="C750" s="122"/>
      <c r="D750" s="120"/>
      <c r="E750" s="179">
        <f t="shared" si="94"/>
        <v>1680000</v>
      </c>
      <c r="F750" s="123">
        <f t="shared" si="94"/>
        <v>1680000</v>
      </c>
      <c r="G750" s="124">
        <f t="shared" si="93"/>
        <v>100</v>
      </c>
      <c r="H750" s="125"/>
    </row>
    <row r="751" spans="1:8" s="126" customFormat="1" ht="13.5" customHeight="1" outlineLevel="1">
      <c r="A751" s="120" t="s">
        <v>25</v>
      </c>
      <c r="B751" s="121" t="s">
        <v>149</v>
      </c>
      <c r="C751" s="122"/>
      <c r="D751" s="120"/>
      <c r="E751" s="179">
        <f t="shared" si="94"/>
        <v>0</v>
      </c>
      <c r="F751" s="123">
        <f t="shared" si="94"/>
        <v>0</v>
      </c>
      <c r="G751" s="124" t="str">
        <f t="shared" si="93"/>
        <v>-</v>
      </c>
      <c r="H751" s="125"/>
    </row>
    <row r="752" spans="1:8" s="126" customFormat="1" ht="13.5" customHeight="1" outlineLevel="1">
      <c r="A752" s="120" t="s">
        <v>32</v>
      </c>
      <c r="B752" s="121" t="s">
        <v>31</v>
      </c>
      <c r="C752" s="122"/>
      <c r="D752" s="120"/>
      <c r="E752" s="179">
        <f t="shared" si="94"/>
        <v>0</v>
      </c>
      <c r="F752" s="123">
        <f t="shared" si="94"/>
        <v>0</v>
      </c>
      <c r="G752" s="124" t="str">
        <f t="shared" si="93"/>
        <v>-</v>
      </c>
      <c r="H752" s="125"/>
    </row>
    <row r="753" spans="1:8" s="34" customFormat="1" ht="3" customHeight="1">
      <c r="A753" s="35"/>
      <c r="B753" s="36"/>
      <c r="C753" s="37"/>
      <c r="D753" s="35"/>
      <c r="E753" s="180"/>
      <c r="F753" s="38"/>
      <c r="G753" s="39"/>
      <c r="H753" s="40"/>
    </row>
    <row r="754" spans="1:8" s="82" customFormat="1" ht="15.75" customHeight="1" outlineLevel="1">
      <c r="A754" s="78" t="s">
        <v>49</v>
      </c>
      <c r="B754" s="79" t="s">
        <v>86</v>
      </c>
      <c r="C754" s="78"/>
      <c r="D754" s="78"/>
      <c r="E754" s="181">
        <f>E755+E764+E773+E790+E799+E824+E865+E946</f>
        <v>11076760</v>
      </c>
      <c r="F754" s="80">
        <f>F755+F764+F773+F790+F799+F824+F865+F946</f>
        <v>9230583.13</v>
      </c>
      <c r="G754" s="81">
        <f aca="true" t="shared" si="95" ref="G754:G764">IF(E754&gt;0,F754/E754*100,"-")</f>
        <v>83.33288010212372</v>
      </c>
      <c r="H754" s="79"/>
    </row>
    <row r="755" spans="1:8" s="18" customFormat="1" ht="15.75" customHeight="1" outlineLevel="1">
      <c r="A755" s="14" t="s">
        <v>9</v>
      </c>
      <c r="B755" s="15" t="s">
        <v>87</v>
      </c>
      <c r="C755" s="14"/>
      <c r="D755" s="14"/>
      <c r="E755" s="182">
        <f>E757</f>
        <v>556800</v>
      </c>
      <c r="F755" s="16">
        <f>F757</f>
        <v>273455.38</v>
      </c>
      <c r="G755" s="17">
        <f t="shared" si="95"/>
        <v>49.11195761494253</v>
      </c>
      <c r="H755" s="15"/>
    </row>
    <row r="756" spans="1:8" s="18" customFormat="1" ht="3" customHeight="1" outlineLevel="1">
      <c r="A756" s="142"/>
      <c r="B756" s="143"/>
      <c r="C756" s="142"/>
      <c r="D756" s="142"/>
      <c r="E756" s="183"/>
      <c r="F756" s="144"/>
      <c r="G756" s="145"/>
      <c r="H756" s="143"/>
    </row>
    <row r="757" spans="1:8" s="2" customFormat="1" ht="13.5" customHeight="1" outlineLevel="1">
      <c r="A757" s="52" t="s">
        <v>26</v>
      </c>
      <c r="B757" s="53" t="s">
        <v>87</v>
      </c>
      <c r="C757" s="205">
        <v>600</v>
      </c>
      <c r="D757" s="206">
        <v>60016</v>
      </c>
      <c r="E757" s="184">
        <f>SUM(E758:E762)</f>
        <v>556800</v>
      </c>
      <c r="F757" s="54">
        <f>SUM(F758:F762)</f>
        <v>273455.38</v>
      </c>
      <c r="G757" s="55">
        <f t="shared" si="95"/>
        <v>49.11195761494253</v>
      </c>
      <c r="H757" s="197" t="s">
        <v>521</v>
      </c>
    </row>
    <row r="758" spans="1:8" s="19" customFormat="1" ht="12" customHeight="1" outlineLevel="1">
      <c r="A758" s="41" t="s">
        <v>1</v>
      </c>
      <c r="B758" s="42" t="s">
        <v>27</v>
      </c>
      <c r="C758" s="205"/>
      <c r="D758" s="206"/>
      <c r="E758" s="185">
        <v>556800</v>
      </c>
      <c r="F758" s="43">
        <v>273455.38</v>
      </c>
      <c r="G758" s="44">
        <f t="shared" si="95"/>
        <v>49.11195761494253</v>
      </c>
      <c r="H758" s="197"/>
    </row>
    <row r="759" spans="1:8" s="19" customFormat="1" ht="12" customHeight="1" hidden="1" outlineLevel="2">
      <c r="A759" s="41" t="s">
        <v>2</v>
      </c>
      <c r="B759" s="42" t="s">
        <v>28</v>
      </c>
      <c r="C759" s="205"/>
      <c r="D759" s="206"/>
      <c r="E759" s="185">
        <v>0</v>
      </c>
      <c r="F759" s="43">
        <v>0</v>
      </c>
      <c r="G759" s="44" t="str">
        <f t="shared" si="95"/>
        <v>-</v>
      </c>
      <c r="H759" s="197"/>
    </row>
    <row r="760" spans="1:8" s="19" customFormat="1" ht="12" customHeight="1" hidden="1" outlineLevel="2">
      <c r="A760" s="41" t="s">
        <v>3</v>
      </c>
      <c r="B760" s="42" t="s">
        <v>29</v>
      </c>
      <c r="C760" s="205"/>
      <c r="D760" s="206"/>
      <c r="E760" s="185">
        <v>0</v>
      </c>
      <c r="F760" s="43">
        <v>0</v>
      </c>
      <c r="G760" s="44" t="str">
        <f t="shared" si="95"/>
        <v>-</v>
      </c>
      <c r="H760" s="197"/>
    </row>
    <row r="761" spans="1:8" s="19" customFormat="1" ht="12" customHeight="1" hidden="1" outlineLevel="2">
      <c r="A761" s="41" t="s">
        <v>25</v>
      </c>
      <c r="B761" s="42" t="s">
        <v>149</v>
      </c>
      <c r="C761" s="205"/>
      <c r="D761" s="206"/>
      <c r="E761" s="185">
        <v>0</v>
      </c>
      <c r="F761" s="43">
        <v>0</v>
      </c>
      <c r="G761" s="44" t="str">
        <f t="shared" si="95"/>
        <v>-</v>
      </c>
      <c r="H761" s="197"/>
    </row>
    <row r="762" spans="1:8" s="19" customFormat="1" ht="12" customHeight="1" hidden="1" outlineLevel="2">
      <c r="A762" s="41" t="s">
        <v>32</v>
      </c>
      <c r="B762" s="42" t="s">
        <v>31</v>
      </c>
      <c r="C762" s="205"/>
      <c r="D762" s="206"/>
      <c r="E762" s="185">
        <v>0</v>
      </c>
      <c r="F762" s="43">
        <v>0</v>
      </c>
      <c r="G762" s="44" t="str">
        <f t="shared" si="95"/>
        <v>-</v>
      </c>
      <c r="H762" s="197"/>
    </row>
    <row r="763" spans="1:8" s="19" customFormat="1" ht="24.75" customHeight="1" outlineLevel="1" collapsed="1">
      <c r="A763" s="41"/>
      <c r="B763" s="42"/>
      <c r="C763" s="129"/>
      <c r="D763" s="130"/>
      <c r="E763" s="185"/>
      <c r="F763" s="43"/>
      <c r="G763" s="44"/>
      <c r="H763" s="198"/>
    </row>
    <row r="764" spans="1:8" s="18" customFormat="1" ht="15.75" customHeight="1" outlineLevel="1">
      <c r="A764" s="14">
        <v>2</v>
      </c>
      <c r="B764" s="15" t="s">
        <v>88</v>
      </c>
      <c r="C764" s="14"/>
      <c r="D764" s="14"/>
      <c r="E764" s="182">
        <f>E766</f>
        <v>686700</v>
      </c>
      <c r="F764" s="16">
        <f>F766</f>
        <v>439927.15</v>
      </c>
      <c r="G764" s="17">
        <f t="shared" si="95"/>
        <v>64.0639507790884</v>
      </c>
      <c r="H764" s="15"/>
    </row>
    <row r="765" spans="1:8" s="18" customFormat="1" ht="3" customHeight="1" outlineLevel="1">
      <c r="A765" s="142"/>
      <c r="B765" s="143"/>
      <c r="C765" s="142"/>
      <c r="D765" s="142"/>
      <c r="E765" s="183"/>
      <c r="F765" s="144"/>
      <c r="G765" s="145"/>
      <c r="H765" s="143"/>
    </row>
    <row r="766" spans="1:8" s="2" customFormat="1" ht="24.75" customHeight="1" outlineLevel="1">
      <c r="A766" s="52" t="s">
        <v>72</v>
      </c>
      <c r="B766" s="53" t="s">
        <v>174</v>
      </c>
      <c r="C766" s="205">
        <v>600</v>
      </c>
      <c r="D766" s="206">
        <v>60016</v>
      </c>
      <c r="E766" s="184">
        <f>SUM(E767:E771)</f>
        <v>686700</v>
      </c>
      <c r="F766" s="54">
        <f>SUM(F767:F771)</f>
        <v>439927.15</v>
      </c>
      <c r="G766" s="55">
        <f aca="true" t="shared" si="96" ref="G766:G824">IF(E766&gt;0,F766/E766*100,"-")</f>
        <v>64.0639507790884</v>
      </c>
      <c r="H766" s="197" t="s">
        <v>685</v>
      </c>
    </row>
    <row r="767" spans="1:8" s="19" customFormat="1" ht="12" customHeight="1" outlineLevel="1">
      <c r="A767" s="41" t="s">
        <v>1</v>
      </c>
      <c r="B767" s="42" t="s">
        <v>27</v>
      </c>
      <c r="C767" s="205"/>
      <c r="D767" s="206"/>
      <c r="E767" s="185">
        <v>686700</v>
      </c>
      <c r="F767" s="43">
        <v>439927.15</v>
      </c>
      <c r="G767" s="44">
        <f t="shared" si="96"/>
        <v>64.0639507790884</v>
      </c>
      <c r="H767" s="197"/>
    </row>
    <row r="768" spans="1:8" s="19" customFormat="1" ht="12" customHeight="1" hidden="1" outlineLevel="2">
      <c r="A768" s="41" t="s">
        <v>2</v>
      </c>
      <c r="B768" s="42" t="s">
        <v>28</v>
      </c>
      <c r="C768" s="205"/>
      <c r="D768" s="206"/>
      <c r="E768" s="185">
        <v>0</v>
      </c>
      <c r="F768" s="43">
        <v>0</v>
      </c>
      <c r="G768" s="44" t="str">
        <f t="shared" si="96"/>
        <v>-</v>
      </c>
      <c r="H768" s="197"/>
    </row>
    <row r="769" spans="1:8" s="19" customFormat="1" ht="12" customHeight="1" hidden="1" outlineLevel="2">
      <c r="A769" s="41" t="s">
        <v>3</v>
      </c>
      <c r="B769" s="42" t="s">
        <v>29</v>
      </c>
      <c r="C769" s="205"/>
      <c r="D769" s="206"/>
      <c r="E769" s="185">
        <v>0</v>
      </c>
      <c r="F769" s="43">
        <v>0</v>
      </c>
      <c r="G769" s="44" t="str">
        <f t="shared" si="96"/>
        <v>-</v>
      </c>
      <c r="H769" s="197"/>
    </row>
    <row r="770" spans="1:8" s="19" customFormat="1" ht="12" customHeight="1" hidden="1" outlineLevel="2">
      <c r="A770" s="41" t="s">
        <v>25</v>
      </c>
      <c r="B770" s="42" t="s">
        <v>149</v>
      </c>
      <c r="C770" s="205"/>
      <c r="D770" s="206"/>
      <c r="E770" s="185">
        <v>0</v>
      </c>
      <c r="F770" s="43">
        <v>0</v>
      </c>
      <c r="G770" s="44" t="str">
        <f t="shared" si="96"/>
        <v>-</v>
      </c>
      <c r="H770" s="197"/>
    </row>
    <row r="771" spans="1:8" s="19" customFormat="1" ht="12" customHeight="1" hidden="1" outlineLevel="2">
      <c r="A771" s="41" t="s">
        <v>32</v>
      </c>
      <c r="B771" s="42" t="s">
        <v>31</v>
      </c>
      <c r="C771" s="205"/>
      <c r="D771" s="206"/>
      <c r="E771" s="185">
        <v>0</v>
      </c>
      <c r="F771" s="43">
        <v>0</v>
      </c>
      <c r="G771" s="44" t="str">
        <f t="shared" si="96"/>
        <v>-</v>
      </c>
      <c r="H771" s="197"/>
    </row>
    <row r="772" spans="1:8" s="19" customFormat="1" ht="34.5" customHeight="1" outlineLevel="1" collapsed="1">
      <c r="A772" s="41"/>
      <c r="B772" s="42"/>
      <c r="C772" s="129"/>
      <c r="D772" s="130"/>
      <c r="E772" s="185"/>
      <c r="F772" s="43"/>
      <c r="G772" s="44"/>
      <c r="H772" s="198"/>
    </row>
    <row r="773" spans="1:8" s="18" customFormat="1" ht="15.75" customHeight="1" outlineLevel="1">
      <c r="A773" s="14">
        <v>3</v>
      </c>
      <c r="B773" s="15" t="s">
        <v>89</v>
      </c>
      <c r="C773" s="14"/>
      <c r="D773" s="14"/>
      <c r="E773" s="182">
        <f>E775+E783</f>
        <v>3324300</v>
      </c>
      <c r="F773" s="16">
        <f>F775+F783</f>
        <v>3000671.31</v>
      </c>
      <c r="G773" s="17">
        <f t="shared" si="96"/>
        <v>90.26475679090335</v>
      </c>
      <c r="H773" s="15"/>
    </row>
    <row r="774" spans="1:8" s="141" customFormat="1" ht="3" customHeight="1" outlineLevel="1">
      <c r="A774" s="146"/>
      <c r="B774" s="147"/>
      <c r="C774" s="137"/>
      <c r="D774" s="138"/>
      <c r="E774" s="187"/>
      <c r="F774" s="148"/>
      <c r="G774" s="149"/>
      <c r="H774" s="139"/>
    </row>
    <row r="775" spans="1:8" s="2" customFormat="1" ht="13.5" customHeight="1" outlineLevel="1">
      <c r="A775" s="52" t="s">
        <v>90</v>
      </c>
      <c r="B775" s="53" t="s">
        <v>92</v>
      </c>
      <c r="C775" s="205">
        <v>900</v>
      </c>
      <c r="D775" s="206">
        <v>90001</v>
      </c>
      <c r="E775" s="184">
        <f>SUM(E776:E780)</f>
        <v>3024300</v>
      </c>
      <c r="F775" s="54">
        <f>SUM(F776:F780)</f>
        <v>2700671.31</v>
      </c>
      <c r="G775" s="55">
        <f t="shared" si="96"/>
        <v>89.29905465727607</v>
      </c>
      <c r="H775" s="197" t="s">
        <v>522</v>
      </c>
    </row>
    <row r="776" spans="1:8" s="19" customFormat="1" ht="12" customHeight="1" outlineLevel="1">
      <c r="A776" s="41" t="s">
        <v>1</v>
      </c>
      <c r="B776" s="42" t="s">
        <v>27</v>
      </c>
      <c r="C776" s="205"/>
      <c r="D776" s="206"/>
      <c r="E776" s="185">
        <v>1344300</v>
      </c>
      <c r="F776" s="43">
        <f>2700671.31-1680000</f>
        <v>1020671.31</v>
      </c>
      <c r="G776" s="44">
        <f t="shared" si="96"/>
        <v>75.92585806739568</v>
      </c>
      <c r="H776" s="197"/>
    </row>
    <row r="777" spans="1:8" s="19" customFormat="1" ht="12" customHeight="1" hidden="1" outlineLevel="2">
      <c r="A777" s="41" t="s">
        <v>2</v>
      </c>
      <c r="B777" s="42" t="s">
        <v>28</v>
      </c>
      <c r="C777" s="205"/>
      <c r="D777" s="206"/>
      <c r="E777" s="185">
        <v>0</v>
      </c>
      <c r="F777" s="43">
        <v>0</v>
      </c>
      <c r="G777" s="44" t="str">
        <f t="shared" si="96"/>
        <v>-</v>
      </c>
      <c r="H777" s="197"/>
    </row>
    <row r="778" spans="1:8" s="19" customFormat="1" ht="12" customHeight="1" outlineLevel="1" collapsed="1">
      <c r="A778" s="41" t="s">
        <v>3</v>
      </c>
      <c r="B778" s="42" t="s">
        <v>29</v>
      </c>
      <c r="C778" s="205"/>
      <c r="D778" s="206"/>
      <c r="E778" s="185">
        <v>1680000</v>
      </c>
      <c r="F778" s="43">
        <v>1680000</v>
      </c>
      <c r="G778" s="44">
        <f t="shared" si="96"/>
        <v>100</v>
      </c>
      <c r="H778" s="197"/>
    </row>
    <row r="779" spans="1:8" s="19" customFormat="1" ht="12" customHeight="1" hidden="1" outlineLevel="2">
      <c r="A779" s="41" t="s">
        <v>25</v>
      </c>
      <c r="B779" s="42" t="s">
        <v>149</v>
      </c>
      <c r="C779" s="205"/>
      <c r="D779" s="206"/>
      <c r="E779" s="185">
        <v>0</v>
      </c>
      <c r="F779" s="43">
        <v>0</v>
      </c>
      <c r="G779" s="44" t="str">
        <f t="shared" si="96"/>
        <v>-</v>
      </c>
      <c r="H779" s="197"/>
    </row>
    <row r="780" spans="1:8" s="132" customFormat="1" ht="12" customHeight="1" hidden="1" outlineLevel="2">
      <c r="A780" s="41" t="s">
        <v>32</v>
      </c>
      <c r="B780" s="42" t="s">
        <v>31</v>
      </c>
      <c r="C780" s="205"/>
      <c r="D780" s="206"/>
      <c r="E780" s="185">
        <v>0</v>
      </c>
      <c r="F780" s="43">
        <v>0</v>
      </c>
      <c r="G780" s="44" t="str">
        <f t="shared" si="96"/>
        <v>-</v>
      </c>
      <c r="H780" s="197"/>
    </row>
    <row r="781" spans="1:8" s="141" customFormat="1" ht="3" customHeight="1" outlineLevel="1" collapsed="1">
      <c r="A781" s="45"/>
      <c r="B781" s="46"/>
      <c r="C781" s="136"/>
      <c r="D781" s="134"/>
      <c r="E781" s="186"/>
      <c r="F781" s="49"/>
      <c r="G781" s="50"/>
      <c r="H781" s="198"/>
    </row>
    <row r="782" spans="1:8" s="141" customFormat="1" ht="3" customHeight="1" outlineLevel="1">
      <c r="A782" s="146"/>
      <c r="B782" s="147"/>
      <c r="C782" s="137"/>
      <c r="D782" s="138"/>
      <c r="E782" s="187"/>
      <c r="F782" s="148"/>
      <c r="G782" s="149"/>
      <c r="H782" s="139"/>
    </row>
    <row r="783" spans="1:8" s="2" customFormat="1" ht="13.5" customHeight="1" outlineLevel="1">
      <c r="A783" s="52" t="s">
        <v>175</v>
      </c>
      <c r="B783" s="53" t="s">
        <v>92</v>
      </c>
      <c r="C783" s="205">
        <v>900</v>
      </c>
      <c r="D783" s="206">
        <v>90019</v>
      </c>
      <c r="E783" s="184">
        <f>SUM(E784:E788)</f>
        <v>300000</v>
      </c>
      <c r="F783" s="54">
        <f>SUM(F784:F788)</f>
        <v>300000</v>
      </c>
      <c r="G783" s="55">
        <f t="shared" si="96"/>
        <v>100</v>
      </c>
      <c r="H783" s="197" t="s">
        <v>522</v>
      </c>
    </row>
    <row r="784" spans="1:8" s="19" customFormat="1" ht="12" customHeight="1" outlineLevel="1">
      <c r="A784" s="41" t="s">
        <v>1</v>
      </c>
      <c r="B784" s="42" t="s">
        <v>27</v>
      </c>
      <c r="C784" s="205"/>
      <c r="D784" s="206"/>
      <c r="E784" s="185">
        <v>300000</v>
      </c>
      <c r="F784" s="43">
        <v>300000</v>
      </c>
      <c r="G784" s="44">
        <f t="shared" si="96"/>
        <v>100</v>
      </c>
      <c r="H784" s="197"/>
    </row>
    <row r="785" spans="1:8" s="19" customFormat="1" ht="12" customHeight="1" hidden="1" outlineLevel="2">
      <c r="A785" s="41" t="s">
        <v>2</v>
      </c>
      <c r="B785" s="42" t="s">
        <v>28</v>
      </c>
      <c r="C785" s="205"/>
      <c r="D785" s="206"/>
      <c r="E785" s="185">
        <v>0</v>
      </c>
      <c r="F785" s="43">
        <v>0</v>
      </c>
      <c r="G785" s="44" t="str">
        <f t="shared" si="96"/>
        <v>-</v>
      </c>
      <c r="H785" s="197"/>
    </row>
    <row r="786" spans="1:8" s="19" customFormat="1" ht="12" customHeight="1" hidden="1" outlineLevel="2">
      <c r="A786" s="41" t="s">
        <v>3</v>
      </c>
      <c r="B786" s="42" t="s">
        <v>29</v>
      </c>
      <c r="C786" s="205"/>
      <c r="D786" s="206"/>
      <c r="E786" s="185">
        <v>0</v>
      </c>
      <c r="F786" s="43">
        <v>0</v>
      </c>
      <c r="G786" s="44" t="str">
        <f t="shared" si="96"/>
        <v>-</v>
      </c>
      <c r="H786" s="197"/>
    </row>
    <row r="787" spans="1:8" s="19" customFormat="1" ht="12" customHeight="1" hidden="1" outlineLevel="2">
      <c r="A787" s="41" t="s">
        <v>25</v>
      </c>
      <c r="B787" s="42" t="s">
        <v>149</v>
      </c>
      <c r="C787" s="205"/>
      <c r="D787" s="206"/>
      <c r="E787" s="185">
        <v>0</v>
      </c>
      <c r="F787" s="43">
        <v>0</v>
      </c>
      <c r="G787" s="44" t="str">
        <f t="shared" si="96"/>
        <v>-</v>
      </c>
      <c r="H787" s="197"/>
    </row>
    <row r="788" spans="1:8" s="132" customFormat="1" ht="12" customHeight="1" hidden="1" outlineLevel="2">
      <c r="A788" s="41" t="s">
        <v>32</v>
      </c>
      <c r="B788" s="42" t="s">
        <v>31</v>
      </c>
      <c r="C788" s="205"/>
      <c r="D788" s="206"/>
      <c r="E788" s="185">
        <v>0</v>
      </c>
      <c r="F788" s="43">
        <v>0</v>
      </c>
      <c r="G788" s="44" t="str">
        <f t="shared" si="96"/>
        <v>-</v>
      </c>
      <c r="H788" s="197"/>
    </row>
    <row r="789" spans="1:8" s="141" customFormat="1" ht="15.75" customHeight="1" outlineLevel="1" collapsed="1">
      <c r="A789" s="45"/>
      <c r="B789" s="46"/>
      <c r="C789" s="136"/>
      <c r="D789" s="134"/>
      <c r="E789" s="186"/>
      <c r="F789" s="49"/>
      <c r="G789" s="50"/>
      <c r="H789" s="198"/>
    </row>
    <row r="790" spans="1:8" s="18" customFormat="1" ht="15.75" customHeight="1" outlineLevel="1">
      <c r="A790" s="14">
        <v>4</v>
      </c>
      <c r="B790" s="15" t="s">
        <v>94</v>
      </c>
      <c r="C790" s="14"/>
      <c r="D790" s="14"/>
      <c r="E790" s="182">
        <f>E792</f>
        <v>524700</v>
      </c>
      <c r="F790" s="16">
        <f>F792</f>
        <v>122636.04</v>
      </c>
      <c r="G790" s="17">
        <f t="shared" si="96"/>
        <v>23.37260148656375</v>
      </c>
      <c r="H790" s="15"/>
    </row>
    <row r="791" spans="1:8" s="18" customFormat="1" ht="3" customHeight="1" outlineLevel="1">
      <c r="A791" s="142"/>
      <c r="B791" s="143"/>
      <c r="C791" s="142"/>
      <c r="D791" s="142"/>
      <c r="E791" s="183"/>
      <c r="F791" s="144"/>
      <c r="G791" s="145"/>
      <c r="H791" s="143"/>
    </row>
    <row r="792" spans="1:8" s="2" customFormat="1" ht="13.5" customHeight="1" outlineLevel="1">
      <c r="A792" s="52" t="s">
        <v>96</v>
      </c>
      <c r="B792" s="53" t="s">
        <v>95</v>
      </c>
      <c r="C792" s="205">
        <v>600</v>
      </c>
      <c r="D792" s="206">
        <v>60016</v>
      </c>
      <c r="E792" s="184">
        <f>SUM(E793:E797)</f>
        <v>524700</v>
      </c>
      <c r="F792" s="54">
        <f>SUM(F793:F797)</f>
        <v>122636.04</v>
      </c>
      <c r="G792" s="55">
        <f t="shared" si="96"/>
        <v>23.37260148656375</v>
      </c>
      <c r="H792" s="197" t="s">
        <v>523</v>
      </c>
    </row>
    <row r="793" spans="1:8" s="19" customFormat="1" ht="12" customHeight="1" outlineLevel="1">
      <c r="A793" s="41" t="s">
        <v>1</v>
      </c>
      <c r="B793" s="42" t="s">
        <v>27</v>
      </c>
      <c r="C793" s="205"/>
      <c r="D793" s="206"/>
      <c r="E793" s="185">
        <v>524700</v>
      </c>
      <c r="F793" s="43">
        <v>122636.04</v>
      </c>
      <c r="G793" s="44">
        <f t="shared" si="96"/>
        <v>23.37260148656375</v>
      </c>
      <c r="H793" s="197"/>
    </row>
    <row r="794" spans="1:8" s="19" customFormat="1" ht="12" customHeight="1" hidden="1" outlineLevel="2">
      <c r="A794" s="41" t="s">
        <v>2</v>
      </c>
      <c r="B794" s="42" t="s">
        <v>28</v>
      </c>
      <c r="C794" s="205"/>
      <c r="D794" s="206"/>
      <c r="E794" s="185">
        <v>0</v>
      </c>
      <c r="F794" s="43">
        <v>0</v>
      </c>
      <c r="G794" s="44" t="str">
        <f t="shared" si="96"/>
        <v>-</v>
      </c>
      <c r="H794" s="197"/>
    </row>
    <row r="795" spans="1:8" s="19" customFormat="1" ht="12" customHeight="1" hidden="1" outlineLevel="2">
      <c r="A795" s="41" t="s">
        <v>3</v>
      </c>
      <c r="B795" s="42" t="s">
        <v>29</v>
      </c>
      <c r="C795" s="205"/>
      <c r="D795" s="206"/>
      <c r="E795" s="185">
        <v>0</v>
      </c>
      <c r="F795" s="43">
        <v>0</v>
      </c>
      <c r="G795" s="44" t="str">
        <f t="shared" si="96"/>
        <v>-</v>
      </c>
      <c r="H795" s="197"/>
    </row>
    <row r="796" spans="1:8" s="19" customFormat="1" ht="12" customHeight="1" hidden="1" outlineLevel="2">
      <c r="A796" s="41" t="s">
        <v>25</v>
      </c>
      <c r="B796" s="42" t="s">
        <v>149</v>
      </c>
      <c r="C796" s="205"/>
      <c r="D796" s="206"/>
      <c r="E796" s="185">
        <v>0</v>
      </c>
      <c r="F796" s="43">
        <v>0</v>
      </c>
      <c r="G796" s="44" t="str">
        <f t="shared" si="96"/>
        <v>-</v>
      </c>
      <c r="H796" s="197"/>
    </row>
    <row r="797" spans="1:8" s="19" customFormat="1" ht="12" customHeight="1" hidden="1" outlineLevel="2">
      <c r="A797" s="41" t="s">
        <v>32</v>
      </c>
      <c r="B797" s="42" t="s">
        <v>31</v>
      </c>
      <c r="C797" s="205"/>
      <c r="D797" s="206"/>
      <c r="E797" s="185">
        <v>0</v>
      </c>
      <c r="F797" s="43">
        <v>0</v>
      </c>
      <c r="G797" s="44" t="str">
        <f t="shared" si="96"/>
        <v>-</v>
      </c>
      <c r="H797" s="197"/>
    </row>
    <row r="798" spans="1:8" s="19" customFormat="1" ht="13.5" customHeight="1" outlineLevel="1" collapsed="1">
      <c r="A798" s="45"/>
      <c r="B798" s="46"/>
      <c r="C798" s="136"/>
      <c r="D798" s="134"/>
      <c r="E798" s="186"/>
      <c r="F798" s="49"/>
      <c r="G798" s="50"/>
      <c r="H798" s="198"/>
    </row>
    <row r="799" spans="1:8" s="18" customFormat="1" ht="15.75" customHeight="1" outlineLevel="1">
      <c r="A799" s="14">
        <v>5</v>
      </c>
      <c r="B799" s="15" t="s">
        <v>50</v>
      </c>
      <c r="C799" s="14"/>
      <c r="D799" s="14"/>
      <c r="E799" s="182">
        <f>E801+E809+E817</f>
        <v>134760</v>
      </c>
      <c r="F799" s="16">
        <f>F801</f>
        <v>37220.55</v>
      </c>
      <c r="G799" s="17">
        <f t="shared" si="96"/>
        <v>27.619879786286734</v>
      </c>
      <c r="H799" s="15"/>
    </row>
    <row r="800" spans="1:8" s="18" customFormat="1" ht="3" customHeight="1" outlineLevel="1">
      <c r="A800" s="142"/>
      <c r="B800" s="143"/>
      <c r="C800" s="142"/>
      <c r="D800" s="142"/>
      <c r="E800" s="183"/>
      <c r="F800" s="144"/>
      <c r="G800" s="145"/>
      <c r="H800" s="143"/>
    </row>
    <row r="801" spans="1:8" s="2" customFormat="1" ht="13.5" customHeight="1" outlineLevel="1">
      <c r="A801" s="52" t="s">
        <v>97</v>
      </c>
      <c r="B801" s="53" t="s">
        <v>178</v>
      </c>
      <c r="C801" s="205">
        <v>600</v>
      </c>
      <c r="D801" s="206">
        <v>60016</v>
      </c>
      <c r="E801" s="184">
        <f>SUM(E802:E806)</f>
        <v>39200</v>
      </c>
      <c r="F801" s="54">
        <f>SUM(F802:F806)</f>
        <v>37220.55</v>
      </c>
      <c r="G801" s="55">
        <f t="shared" si="96"/>
        <v>94.95038265306123</v>
      </c>
      <c r="H801" s="197" t="s">
        <v>524</v>
      </c>
    </row>
    <row r="802" spans="1:8" s="19" customFormat="1" ht="12" customHeight="1" outlineLevel="1">
      <c r="A802" s="41" t="s">
        <v>1</v>
      </c>
      <c r="B802" s="42" t="s">
        <v>27</v>
      </c>
      <c r="C802" s="205"/>
      <c r="D802" s="206"/>
      <c r="E802" s="185">
        <v>39200</v>
      </c>
      <c r="F802" s="43">
        <v>37220.55</v>
      </c>
      <c r="G802" s="44">
        <f t="shared" si="96"/>
        <v>94.95038265306123</v>
      </c>
      <c r="H802" s="197"/>
    </row>
    <row r="803" spans="1:8" s="19" customFormat="1" ht="12" customHeight="1" hidden="1" outlineLevel="2">
      <c r="A803" s="41" t="s">
        <v>2</v>
      </c>
      <c r="B803" s="42" t="s">
        <v>28</v>
      </c>
      <c r="C803" s="205"/>
      <c r="D803" s="206"/>
      <c r="E803" s="185">
        <v>0</v>
      </c>
      <c r="F803" s="43">
        <v>0</v>
      </c>
      <c r="G803" s="44" t="str">
        <f t="shared" si="96"/>
        <v>-</v>
      </c>
      <c r="H803" s="197"/>
    </row>
    <row r="804" spans="1:8" s="19" customFormat="1" ht="12" customHeight="1" hidden="1" outlineLevel="2">
      <c r="A804" s="41" t="s">
        <v>3</v>
      </c>
      <c r="B804" s="42" t="s">
        <v>29</v>
      </c>
      <c r="C804" s="205"/>
      <c r="D804" s="206"/>
      <c r="E804" s="185">
        <v>0</v>
      </c>
      <c r="F804" s="43">
        <v>0</v>
      </c>
      <c r="G804" s="44" t="str">
        <f t="shared" si="96"/>
        <v>-</v>
      </c>
      <c r="H804" s="197"/>
    </row>
    <row r="805" spans="1:8" s="19" customFormat="1" ht="12" customHeight="1" hidden="1" outlineLevel="2">
      <c r="A805" s="41" t="s">
        <v>25</v>
      </c>
      <c r="B805" s="42" t="s">
        <v>149</v>
      </c>
      <c r="C805" s="205"/>
      <c r="D805" s="206"/>
      <c r="E805" s="185">
        <v>0</v>
      </c>
      <c r="F805" s="43">
        <v>0</v>
      </c>
      <c r="G805" s="44" t="str">
        <f t="shared" si="96"/>
        <v>-</v>
      </c>
      <c r="H805" s="197"/>
    </row>
    <row r="806" spans="1:8" s="19" customFormat="1" ht="12" customHeight="1" hidden="1" outlineLevel="2">
      <c r="A806" s="41" t="s">
        <v>32</v>
      </c>
      <c r="B806" s="42" t="s">
        <v>31</v>
      </c>
      <c r="C806" s="205"/>
      <c r="D806" s="206"/>
      <c r="E806" s="185">
        <v>0</v>
      </c>
      <c r="F806" s="43">
        <v>0</v>
      </c>
      <c r="G806" s="44" t="str">
        <f t="shared" si="96"/>
        <v>-</v>
      </c>
      <c r="H806" s="197"/>
    </row>
    <row r="807" spans="1:8" s="19" customFormat="1" ht="3" customHeight="1" outlineLevel="1" collapsed="1">
      <c r="A807" s="41"/>
      <c r="B807" s="42"/>
      <c r="C807" s="129"/>
      <c r="D807" s="130"/>
      <c r="E807" s="185"/>
      <c r="F807" s="43"/>
      <c r="G807" s="44"/>
      <c r="H807" s="131"/>
    </row>
    <row r="808" spans="1:8" s="18" customFormat="1" ht="3" customHeight="1" outlineLevel="1">
      <c r="A808" s="142"/>
      <c r="B808" s="143"/>
      <c r="C808" s="142"/>
      <c r="D808" s="142"/>
      <c r="E808" s="183"/>
      <c r="F808" s="144"/>
      <c r="G808" s="145"/>
      <c r="H808" s="143"/>
    </row>
    <row r="809" spans="1:8" s="2" customFormat="1" ht="13.5" customHeight="1" outlineLevel="1">
      <c r="A809" s="52" t="s">
        <v>176</v>
      </c>
      <c r="B809" s="53" t="s">
        <v>179</v>
      </c>
      <c r="C809" s="205">
        <v>600</v>
      </c>
      <c r="D809" s="206">
        <v>60016</v>
      </c>
      <c r="E809" s="184">
        <f>SUM(E810:E814)</f>
        <v>54500</v>
      </c>
      <c r="F809" s="54">
        <f>SUM(F810:F814)</f>
        <v>54475.31</v>
      </c>
      <c r="G809" s="55">
        <f aca="true" t="shared" si="97" ref="G809:G814">IF(E809&gt;0,F809/E809*100,"-")</f>
        <v>99.95469724770642</v>
      </c>
      <c r="H809" s="197" t="s">
        <v>686</v>
      </c>
    </row>
    <row r="810" spans="1:8" s="19" customFormat="1" ht="12" customHeight="1" outlineLevel="1">
      <c r="A810" s="41" t="s">
        <v>1</v>
      </c>
      <c r="B810" s="42" t="s">
        <v>27</v>
      </c>
      <c r="C810" s="205"/>
      <c r="D810" s="206"/>
      <c r="E810" s="185">
        <v>54500</v>
      </c>
      <c r="F810" s="43">
        <v>54475.31</v>
      </c>
      <c r="G810" s="44">
        <f t="shared" si="97"/>
        <v>99.95469724770642</v>
      </c>
      <c r="H810" s="197"/>
    </row>
    <row r="811" spans="1:8" s="19" customFormat="1" ht="12" customHeight="1" hidden="1" outlineLevel="2">
      <c r="A811" s="41" t="s">
        <v>2</v>
      </c>
      <c r="B811" s="42" t="s">
        <v>28</v>
      </c>
      <c r="C811" s="205"/>
      <c r="D811" s="206"/>
      <c r="E811" s="185">
        <v>0</v>
      </c>
      <c r="F811" s="43">
        <v>0</v>
      </c>
      <c r="G811" s="44" t="str">
        <f t="shared" si="97"/>
        <v>-</v>
      </c>
      <c r="H811" s="197"/>
    </row>
    <row r="812" spans="1:8" s="19" customFormat="1" ht="12" customHeight="1" hidden="1" outlineLevel="2">
      <c r="A812" s="41" t="s">
        <v>3</v>
      </c>
      <c r="B812" s="42" t="s">
        <v>29</v>
      </c>
      <c r="C812" s="205"/>
      <c r="D812" s="206"/>
      <c r="E812" s="185">
        <v>0</v>
      </c>
      <c r="F812" s="43">
        <v>0</v>
      </c>
      <c r="G812" s="44" t="str">
        <f t="shared" si="97"/>
        <v>-</v>
      </c>
      <c r="H812" s="197"/>
    </row>
    <row r="813" spans="1:8" s="19" customFormat="1" ht="12" customHeight="1" hidden="1" outlineLevel="2">
      <c r="A813" s="41" t="s">
        <v>25</v>
      </c>
      <c r="B813" s="42" t="s">
        <v>149</v>
      </c>
      <c r="C813" s="205"/>
      <c r="D813" s="206"/>
      <c r="E813" s="185">
        <v>0</v>
      </c>
      <c r="F813" s="43">
        <v>0</v>
      </c>
      <c r="G813" s="44" t="str">
        <f t="shared" si="97"/>
        <v>-</v>
      </c>
      <c r="H813" s="197"/>
    </row>
    <row r="814" spans="1:8" s="19" customFormat="1" ht="12" customHeight="1" hidden="1" outlineLevel="2">
      <c r="A814" s="41" t="s">
        <v>32</v>
      </c>
      <c r="B814" s="42" t="s">
        <v>31</v>
      </c>
      <c r="C814" s="205"/>
      <c r="D814" s="206"/>
      <c r="E814" s="185">
        <v>0</v>
      </c>
      <c r="F814" s="43">
        <v>0</v>
      </c>
      <c r="G814" s="44" t="str">
        <f t="shared" si="97"/>
        <v>-</v>
      </c>
      <c r="H814" s="197"/>
    </row>
    <row r="815" spans="1:8" s="19" customFormat="1" ht="30" customHeight="1" outlineLevel="1" collapsed="1">
      <c r="A815" s="41"/>
      <c r="B815" s="42"/>
      <c r="C815" s="129"/>
      <c r="D815" s="130"/>
      <c r="E815" s="185"/>
      <c r="F815" s="43"/>
      <c r="G815" s="44"/>
      <c r="H815" s="198"/>
    </row>
    <row r="816" spans="1:8" s="18" customFormat="1" ht="3" customHeight="1" outlineLevel="1">
      <c r="A816" s="142"/>
      <c r="B816" s="143"/>
      <c r="C816" s="142"/>
      <c r="D816" s="142"/>
      <c r="E816" s="183"/>
      <c r="F816" s="144"/>
      <c r="G816" s="145"/>
      <c r="H816" s="143"/>
    </row>
    <row r="817" spans="1:8" s="2" customFormat="1" ht="13.5" customHeight="1" outlineLevel="1">
      <c r="A817" s="52" t="s">
        <v>177</v>
      </c>
      <c r="B817" s="53" t="s">
        <v>180</v>
      </c>
      <c r="C817" s="205">
        <v>900</v>
      </c>
      <c r="D817" s="206">
        <v>90019</v>
      </c>
      <c r="E817" s="184">
        <f>SUM(E818:E822)</f>
        <v>41060</v>
      </c>
      <c r="F817" s="54">
        <f>SUM(F818:F822)</f>
        <v>40330.96</v>
      </c>
      <c r="G817" s="55">
        <f aca="true" t="shared" si="98" ref="G817:G822">IF(E817&gt;0,F817/E817*100,"-")</f>
        <v>98.22445202143206</v>
      </c>
      <c r="H817" s="197" t="s">
        <v>525</v>
      </c>
    </row>
    <row r="818" spans="1:8" s="19" customFormat="1" ht="12" customHeight="1" outlineLevel="1">
      <c r="A818" s="41" t="s">
        <v>1</v>
      </c>
      <c r="B818" s="42" t="s">
        <v>27</v>
      </c>
      <c r="C818" s="205"/>
      <c r="D818" s="206"/>
      <c r="E818" s="185">
        <v>41060</v>
      </c>
      <c r="F818" s="43">
        <v>40330.96</v>
      </c>
      <c r="G818" s="44">
        <f t="shared" si="98"/>
        <v>98.22445202143206</v>
      </c>
      <c r="H818" s="197"/>
    </row>
    <row r="819" spans="1:8" s="19" customFormat="1" ht="12" customHeight="1" hidden="1" outlineLevel="2">
      <c r="A819" s="41" t="s">
        <v>2</v>
      </c>
      <c r="B819" s="42" t="s">
        <v>28</v>
      </c>
      <c r="C819" s="205"/>
      <c r="D819" s="206"/>
      <c r="E819" s="185">
        <v>0</v>
      </c>
      <c r="F819" s="43">
        <v>0</v>
      </c>
      <c r="G819" s="44" t="str">
        <f t="shared" si="98"/>
        <v>-</v>
      </c>
      <c r="H819" s="197"/>
    </row>
    <row r="820" spans="1:8" s="19" customFormat="1" ht="12" customHeight="1" hidden="1" outlineLevel="2">
      <c r="A820" s="41" t="s">
        <v>3</v>
      </c>
      <c r="B820" s="42" t="s">
        <v>29</v>
      </c>
      <c r="C820" s="205"/>
      <c r="D820" s="206"/>
      <c r="E820" s="185">
        <v>0</v>
      </c>
      <c r="F820" s="43">
        <v>0</v>
      </c>
      <c r="G820" s="44" t="str">
        <f t="shared" si="98"/>
        <v>-</v>
      </c>
      <c r="H820" s="197"/>
    </row>
    <row r="821" spans="1:8" s="19" customFormat="1" ht="12" customHeight="1" hidden="1" outlineLevel="2">
      <c r="A821" s="41" t="s">
        <v>25</v>
      </c>
      <c r="B821" s="42" t="s">
        <v>149</v>
      </c>
      <c r="C821" s="205"/>
      <c r="D821" s="206"/>
      <c r="E821" s="185">
        <v>0</v>
      </c>
      <c r="F821" s="43">
        <v>0</v>
      </c>
      <c r="G821" s="44" t="str">
        <f t="shared" si="98"/>
        <v>-</v>
      </c>
      <c r="H821" s="197"/>
    </row>
    <row r="822" spans="1:8" s="19" customFormat="1" ht="12" customHeight="1" hidden="1" outlineLevel="2">
      <c r="A822" s="41" t="s">
        <v>32</v>
      </c>
      <c r="B822" s="42" t="s">
        <v>31</v>
      </c>
      <c r="C822" s="205"/>
      <c r="D822" s="206"/>
      <c r="E822" s="185">
        <v>0</v>
      </c>
      <c r="F822" s="43">
        <v>0</v>
      </c>
      <c r="G822" s="44" t="str">
        <f t="shared" si="98"/>
        <v>-</v>
      </c>
      <c r="H822" s="197"/>
    </row>
    <row r="823" spans="1:8" s="19" customFormat="1" ht="15.75" customHeight="1" outlineLevel="1" collapsed="1">
      <c r="A823" s="41"/>
      <c r="B823" s="42"/>
      <c r="C823" s="129"/>
      <c r="D823" s="130"/>
      <c r="E823" s="185"/>
      <c r="F823" s="43"/>
      <c r="G823" s="44"/>
      <c r="H823" s="198"/>
    </row>
    <row r="824" spans="1:8" s="18" customFormat="1" ht="15.75" customHeight="1" outlineLevel="1">
      <c r="A824" s="14" t="s">
        <v>98</v>
      </c>
      <c r="B824" s="15" t="s">
        <v>114</v>
      </c>
      <c r="C824" s="14"/>
      <c r="D824" s="14"/>
      <c r="E824" s="182">
        <f>E826+E834+E842+E850+E858</f>
        <v>5064500</v>
      </c>
      <c r="F824" s="16">
        <f>F826+F834+F842+F850+F858</f>
        <v>4649474.2299999995</v>
      </c>
      <c r="G824" s="17">
        <f t="shared" si="96"/>
        <v>91.80519755158456</v>
      </c>
      <c r="H824" s="15"/>
    </row>
    <row r="825" spans="1:8" s="141" customFormat="1" ht="3" customHeight="1" outlineLevel="1">
      <c r="A825" s="146"/>
      <c r="B825" s="147"/>
      <c r="C825" s="137"/>
      <c r="D825" s="138"/>
      <c r="E825" s="187"/>
      <c r="F825" s="148"/>
      <c r="G825" s="149"/>
      <c r="H825" s="139"/>
    </row>
    <row r="826" spans="1:8" s="2" customFormat="1" ht="24.75" customHeight="1" outlineLevel="1">
      <c r="A826" s="52" t="s">
        <v>99</v>
      </c>
      <c r="B826" s="53" t="s">
        <v>181</v>
      </c>
      <c r="C826" s="129">
        <v>600</v>
      </c>
      <c r="D826" s="130">
        <v>60015</v>
      </c>
      <c r="E826" s="184">
        <f>SUM(E827:E831)</f>
        <v>2171900</v>
      </c>
      <c r="F826" s="54">
        <f>SUM(F827:F831)</f>
        <v>1937628.84</v>
      </c>
      <c r="G826" s="55">
        <f aca="true" t="shared" si="99" ref="G826:G831">IF(E826&gt;0,F826/E826*100,"-")</f>
        <v>89.21353837653668</v>
      </c>
      <c r="H826" s="197" t="s">
        <v>526</v>
      </c>
    </row>
    <row r="827" spans="1:8" s="19" customFormat="1" ht="12" customHeight="1" outlineLevel="1">
      <c r="A827" s="41" t="s">
        <v>1</v>
      </c>
      <c r="B827" s="42" t="s">
        <v>27</v>
      </c>
      <c r="C827" s="129"/>
      <c r="D827" s="130"/>
      <c r="E827" s="185">
        <v>2171900</v>
      </c>
      <c r="F827" s="43">
        <v>1937628.84</v>
      </c>
      <c r="G827" s="44">
        <f t="shared" si="99"/>
        <v>89.21353837653668</v>
      </c>
      <c r="H827" s="197"/>
    </row>
    <row r="828" spans="1:8" s="19" customFormat="1" ht="12" customHeight="1" hidden="1" outlineLevel="2">
      <c r="A828" s="41" t="s">
        <v>2</v>
      </c>
      <c r="B828" s="42" t="s">
        <v>28</v>
      </c>
      <c r="C828" s="129"/>
      <c r="D828" s="130"/>
      <c r="E828" s="185">
        <v>0</v>
      </c>
      <c r="F828" s="43">
        <v>0</v>
      </c>
      <c r="G828" s="44" t="str">
        <f t="shared" si="99"/>
        <v>-</v>
      </c>
      <c r="H828" s="197"/>
    </row>
    <row r="829" spans="1:8" s="19" customFormat="1" ht="12" customHeight="1" hidden="1" outlineLevel="2">
      <c r="A829" s="41" t="s">
        <v>3</v>
      </c>
      <c r="B829" s="42" t="s">
        <v>29</v>
      </c>
      <c r="C829" s="129"/>
      <c r="D829" s="130"/>
      <c r="E829" s="185">
        <v>0</v>
      </c>
      <c r="F829" s="43">
        <v>0</v>
      </c>
      <c r="G829" s="44" t="str">
        <f t="shared" si="99"/>
        <v>-</v>
      </c>
      <c r="H829" s="197"/>
    </row>
    <row r="830" spans="1:8" s="19" customFormat="1" ht="12" customHeight="1" hidden="1" outlineLevel="2">
      <c r="A830" s="41" t="s">
        <v>25</v>
      </c>
      <c r="B830" s="42" t="s">
        <v>149</v>
      </c>
      <c r="C830" s="129"/>
      <c r="D830" s="130"/>
      <c r="E830" s="185">
        <v>0</v>
      </c>
      <c r="F830" s="43">
        <v>0</v>
      </c>
      <c r="G830" s="44" t="str">
        <f t="shared" si="99"/>
        <v>-</v>
      </c>
      <c r="H830" s="197"/>
    </row>
    <row r="831" spans="1:8" s="132" customFormat="1" ht="12" customHeight="1" hidden="1" outlineLevel="2">
      <c r="A831" s="41" t="s">
        <v>32</v>
      </c>
      <c r="B831" s="42" t="s">
        <v>31</v>
      </c>
      <c r="C831" s="129"/>
      <c r="D831" s="130"/>
      <c r="E831" s="185">
        <v>0</v>
      </c>
      <c r="F831" s="43">
        <v>0</v>
      </c>
      <c r="G831" s="44" t="str">
        <f t="shared" si="99"/>
        <v>-</v>
      </c>
      <c r="H831" s="197"/>
    </row>
    <row r="832" spans="1:8" s="141" customFormat="1" ht="6" customHeight="1" outlineLevel="1" collapsed="1">
      <c r="A832" s="45"/>
      <c r="B832" s="46"/>
      <c r="C832" s="136"/>
      <c r="D832" s="134"/>
      <c r="E832" s="186"/>
      <c r="F832" s="49"/>
      <c r="G832" s="50"/>
      <c r="H832" s="198"/>
    </row>
    <row r="833" spans="1:8" s="141" customFormat="1" ht="3" customHeight="1" outlineLevel="1">
      <c r="A833" s="146"/>
      <c r="B833" s="147"/>
      <c r="C833" s="137"/>
      <c r="D833" s="138"/>
      <c r="E833" s="187"/>
      <c r="F833" s="148"/>
      <c r="G833" s="149"/>
      <c r="H833" s="139"/>
    </row>
    <row r="834" spans="1:8" s="2" customFormat="1" ht="13.5" customHeight="1" outlineLevel="1">
      <c r="A834" s="52" t="s">
        <v>100</v>
      </c>
      <c r="B834" s="53" t="s">
        <v>183</v>
      </c>
      <c r="C834" s="129">
        <v>600</v>
      </c>
      <c r="D834" s="130">
        <v>60016</v>
      </c>
      <c r="E834" s="184">
        <f>SUM(E835:E839)</f>
        <v>327400</v>
      </c>
      <c r="F834" s="54">
        <f>SUM(F835:F839)</f>
        <v>317972.62</v>
      </c>
      <c r="G834" s="55">
        <f aca="true" t="shared" si="100" ref="G834:G839">IF(E834&gt;0,F834/E834*100,"-")</f>
        <v>97.12053145998777</v>
      </c>
      <c r="H834" s="197" t="s">
        <v>527</v>
      </c>
    </row>
    <row r="835" spans="1:8" s="19" customFormat="1" ht="12" customHeight="1" outlineLevel="1">
      <c r="A835" s="41" t="s">
        <v>1</v>
      </c>
      <c r="B835" s="42" t="s">
        <v>27</v>
      </c>
      <c r="C835" s="129"/>
      <c r="D835" s="130"/>
      <c r="E835" s="185">
        <v>327400</v>
      </c>
      <c r="F835" s="43">
        <f>158318.62+159654</f>
        <v>317972.62</v>
      </c>
      <c r="G835" s="44">
        <f t="shared" si="100"/>
        <v>97.12053145998777</v>
      </c>
      <c r="H835" s="197"/>
    </row>
    <row r="836" spans="1:8" s="19" customFormat="1" ht="12" customHeight="1" hidden="1" outlineLevel="2">
      <c r="A836" s="41" t="s">
        <v>2</v>
      </c>
      <c r="B836" s="42" t="s">
        <v>28</v>
      </c>
      <c r="C836" s="129"/>
      <c r="D836" s="130"/>
      <c r="E836" s="185">
        <v>0</v>
      </c>
      <c r="F836" s="43">
        <v>0</v>
      </c>
      <c r="G836" s="44" t="str">
        <f t="shared" si="100"/>
        <v>-</v>
      </c>
      <c r="H836" s="197"/>
    </row>
    <row r="837" spans="1:8" s="19" customFormat="1" ht="12" customHeight="1" hidden="1" outlineLevel="2">
      <c r="A837" s="41" t="s">
        <v>3</v>
      </c>
      <c r="B837" s="42" t="s">
        <v>29</v>
      </c>
      <c r="C837" s="129"/>
      <c r="D837" s="130"/>
      <c r="E837" s="185">
        <v>0</v>
      </c>
      <c r="F837" s="43">
        <v>0</v>
      </c>
      <c r="G837" s="44" t="str">
        <f t="shared" si="100"/>
        <v>-</v>
      </c>
      <c r="H837" s="197"/>
    </row>
    <row r="838" spans="1:8" s="19" customFormat="1" ht="12" customHeight="1" hidden="1" outlineLevel="2">
      <c r="A838" s="41" t="s">
        <v>25</v>
      </c>
      <c r="B838" s="42" t="s">
        <v>149</v>
      </c>
      <c r="C838" s="129"/>
      <c r="D838" s="130"/>
      <c r="E838" s="185">
        <v>0</v>
      </c>
      <c r="F838" s="43">
        <v>0</v>
      </c>
      <c r="G838" s="44" t="str">
        <f t="shared" si="100"/>
        <v>-</v>
      </c>
      <c r="H838" s="197"/>
    </row>
    <row r="839" spans="1:8" s="132" customFormat="1" ht="12" customHeight="1" hidden="1" outlineLevel="2">
      <c r="A839" s="41" t="s">
        <v>32</v>
      </c>
      <c r="B839" s="42" t="s">
        <v>31</v>
      </c>
      <c r="C839" s="129"/>
      <c r="D839" s="130"/>
      <c r="E839" s="185">
        <v>0</v>
      </c>
      <c r="F839" s="43">
        <v>0</v>
      </c>
      <c r="G839" s="44" t="str">
        <f t="shared" si="100"/>
        <v>-</v>
      </c>
      <c r="H839" s="197"/>
    </row>
    <row r="840" spans="1:8" s="141" customFormat="1" ht="24.75" customHeight="1" outlineLevel="1" collapsed="1">
      <c r="A840" s="45"/>
      <c r="B840" s="46"/>
      <c r="C840" s="136"/>
      <c r="D840" s="134"/>
      <c r="E840" s="186"/>
      <c r="F840" s="49"/>
      <c r="G840" s="50"/>
      <c r="H840" s="198"/>
    </row>
    <row r="841" spans="1:8" s="141" customFormat="1" ht="3" customHeight="1" outlineLevel="1">
      <c r="A841" s="146"/>
      <c r="B841" s="147"/>
      <c r="C841" s="137"/>
      <c r="D841" s="138"/>
      <c r="E841" s="187"/>
      <c r="F841" s="148"/>
      <c r="G841" s="149"/>
      <c r="H841" s="139"/>
    </row>
    <row r="842" spans="1:8" s="2" customFormat="1" ht="13.5" customHeight="1" outlineLevel="1">
      <c r="A842" s="52" t="s">
        <v>101</v>
      </c>
      <c r="B842" s="53" t="s">
        <v>184</v>
      </c>
      <c r="C842" s="129">
        <v>600</v>
      </c>
      <c r="D842" s="130">
        <v>60016</v>
      </c>
      <c r="E842" s="184">
        <f>SUM(E843:E847)</f>
        <v>652900</v>
      </c>
      <c r="F842" s="54">
        <f>SUM(F843:F847)</f>
        <v>571599.32</v>
      </c>
      <c r="G842" s="55">
        <f aca="true" t="shared" si="101" ref="G842:G847">IF(E842&gt;0,F842/E842*100,"-")</f>
        <v>87.54775922805942</v>
      </c>
      <c r="H842" s="197" t="s">
        <v>528</v>
      </c>
    </row>
    <row r="843" spans="1:8" s="19" customFormat="1" ht="12" customHeight="1" outlineLevel="1">
      <c r="A843" s="41" t="s">
        <v>1</v>
      </c>
      <c r="B843" s="42" t="s">
        <v>27</v>
      </c>
      <c r="C843" s="129"/>
      <c r="D843" s="130"/>
      <c r="E843" s="185">
        <v>652900</v>
      </c>
      <c r="F843" s="43">
        <v>571599.32</v>
      </c>
      <c r="G843" s="44">
        <f t="shared" si="101"/>
        <v>87.54775922805942</v>
      </c>
      <c r="H843" s="197"/>
    </row>
    <row r="844" spans="1:8" s="19" customFormat="1" ht="12" customHeight="1" hidden="1" outlineLevel="2">
      <c r="A844" s="41" t="s">
        <v>2</v>
      </c>
      <c r="B844" s="42" t="s">
        <v>28</v>
      </c>
      <c r="C844" s="129"/>
      <c r="D844" s="130"/>
      <c r="E844" s="185">
        <v>0</v>
      </c>
      <c r="F844" s="43">
        <v>0</v>
      </c>
      <c r="G844" s="44" t="str">
        <f t="shared" si="101"/>
        <v>-</v>
      </c>
      <c r="H844" s="197"/>
    </row>
    <row r="845" spans="1:8" s="19" customFormat="1" ht="12" customHeight="1" hidden="1" outlineLevel="2">
      <c r="A845" s="41" t="s">
        <v>3</v>
      </c>
      <c r="B845" s="42" t="s">
        <v>29</v>
      </c>
      <c r="C845" s="129"/>
      <c r="D845" s="130"/>
      <c r="E845" s="185">
        <v>0</v>
      </c>
      <c r="F845" s="43">
        <v>0</v>
      </c>
      <c r="G845" s="44" t="str">
        <f t="shared" si="101"/>
        <v>-</v>
      </c>
      <c r="H845" s="197"/>
    </row>
    <row r="846" spans="1:8" s="19" customFormat="1" ht="12" customHeight="1" hidden="1" outlineLevel="2">
      <c r="A846" s="41" t="s">
        <v>25</v>
      </c>
      <c r="B846" s="42" t="s">
        <v>149</v>
      </c>
      <c r="C846" s="129"/>
      <c r="D846" s="130"/>
      <c r="E846" s="185">
        <v>0</v>
      </c>
      <c r="F846" s="43">
        <v>0</v>
      </c>
      <c r="G846" s="44" t="str">
        <f t="shared" si="101"/>
        <v>-</v>
      </c>
      <c r="H846" s="197"/>
    </row>
    <row r="847" spans="1:8" s="132" customFormat="1" ht="12" customHeight="1" hidden="1" outlineLevel="2">
      <c r="A847" s="41" t="s">
        <v>32</v>
      </c>
      <c r="B847" s="42" t="s">
        <v>31</v>
      </c>
      <c r="C847" s="129"/>
      <c r="D847" s="130"/>
      <c r="E847" s="185">
        <v>0</v>
      </c>
      <c r="F847" s="43">
        <v>0</v>
      </c>
      <c r="G847" s="44" t="str">
        <f t="shared" si="101"/>
        <v>-</v>
      </c>
      <c r="H847" s="197"/>
    </row>
    <row r="848" spans="1:8" s="141" customFormat="1" ht="34.5" customHeight="1" outlineLevel="1" collapsed="1">
      <c r="A848" s="45"/>
      <c r="B848" s="46"/>
      <c r="C848" s="136"/>
      <c r="D848" s="134"/>
      <c r="E848" s="186"/>
      <c r="F848" s="49"/>
      <c r="G848" s="50"/>
      <c r="H848" s="198"/>
    </row>
    <row r="849" spans="1:8" s="141" customFormat="1" ht="3" customHeight="1" outlineLevel="1">
      <c r="A849" s="146"/>
      <c r="B849" s="147"/>
      <c r="C849" s="137"/>
      <c r="D849" s="138"/>
      <c r="E849" s="187"/>
      <c r="F849" s="148"/>
      <c r="G849" s="149"/>
      <c r="H849" s="139"/>
    </row>
    <row r="850" spans="1:8" s="2" customFormat="1" ht="24.75" customHeight="1" outlineLevel="1">
      <c r="A850" s="52" t="s">
        <v>102</v>
      </c>
      <c r="B850" s="53" t="s">
        <v>182</v>
      </c>
      <c r="C850" s="129">
        <v>600</v>
      </c>
      <c r="D850" s="130">
        <v>60016</v>
      </c>
      <c r="E850" s="184">
        <f>SUM(E851:E855)</f>
        <v>1402300</v>
      </c>
      <c r="F850" s="54">
        <f>SUM(F851:F855)</f>
        <v>1312274.17</v>
      </c>
      <c r="G850" s="55">
        <f aca="true" t="shared" si="102" ref="G850:G855">IF(E850&gt;0,F850/E850*100,"-")</f>
        <v>93.58013049989303</v>
      </c>
      <c r="H850" s="197" t="s">
        <v>529</v>
      </c>
    </row>
    <row r="851" spans="1:8" s="19" customFormat="1" ht="12" customHeight="1" outlineLevel="1">
      <c r="A851" s="41" t="s">
        <v>1</v>
      </c>
      <c r="B851" s="42" t="s">
        <v>27</v>
      </c>
      <c r="C851" s="129"/>
      <c r="D851" s="130"/>
      <c r="E851" s="185">
        <v>1402300</v>
      </c>
      <c r="F851" s="43">
        <v>1312274.17</v>
      </c>
      <c r="G851" s="44">
        <f t="shared" si="102"/>
        <v>93.58013049989303</v>
      </c>
      <c r="H851" s="197"/>
    </row>
    <row r="852" spans="1:8" s="19" customFormat="1" ht="12" customHeight="1" hidden="1" outlineLevel="2">
      <c r="A852" s="41" t="s">
        <v>2</v>
      </c>
      <c r="B852" s="42" t="s">
        <v>28</v>
      </c>
      <c r="C852" s="129"/>
      <c r="D852" s="130"/>
      <c r="E852" s="185">
        <v>0</v>
      </c>
      <c r="F852" s="43">
        <v>0</v>
      </c>
      <c r="G852" s="44" t="str">
        <f t="shared" si="102"/>
        <v>-</v>
      </c>
      <c r="H852" s="197"/>
    </row>
    <row r="853" spans="1:8" s="19" customFormat="1" ht="12" customHeight="1" hidden="1" outlineLevel="2">
      <c r="A853" s="41" t="s">
        <v>3</v>
      </c>
      <c r="B853" s="42" t="s">
        <v>29</v>
      </c>
      <c r="C853" s="129"/>
      <c r="D853" s="130"/>
      <c r="E853" s="185">
        <v>0</v>
      </c>
      <c r="F853" s="43">
        <v>0</v>
      </c>
      <c r="G853" s="44" t="str">
        <f t="shared" si="102"/>
        <v>-</v>
      </c>
      <c r="H853" s="197"/>
    </row>
    <row r="854" spans="1:8" s="19" customFormat="1" ht="12" customHeight="1" hidden="1" outlineLevel="2">
      <c r="A854" s="41" t="s">
        <v>25</v>
      </c>
      <c r="B854" s="42" t="s">
        <v>149</v>
      </c>
      <c r="C854" s="129"/>
      <c r="D854" s="130"/>
      <c r="E854" s="185">
        <v>0</v>
      </c>
      <c r="F854" s="43">
        <v>0</v>
      </c>
      <c r="G854" s="44" t="str">
        <f t="shared" si="102"/>
        <v>-</v>
      </c>
      <c r="H854" s="197"/>
    </row>
    <row r="855" spans="1:8" s="132" customFormat="1" ht="12" customHeight="1" hidden="1" outlineLevel="2">
      <c r="A855" s="41" t="s">
        <v>32</v>
      </c>
      <c r="B855" s="42" t="s">
        <v>31</v>
      </c>
      <c r="C855" s="129"/>
      <c r="D855" s="130"/>
      <c r="E855" s="185">
        <v>0</v>
      </c>
      <c r="F855" s="43">
        <v>0</v>
      </c>
      <c r="G855" s="44" t="str">
        <f t="shared" si="102"/>
        <v>-</v>
      </c>
      <c r="H855" s="197"/>
    </row>
    <row r="856" spans="1:8" s="141" customFormat="1" ht="34.5" customHeight="1" outlineLevel="1" collapsed="1">
      <c r="A856" s="45"/>
      <c r="B856" s="46"/>
      <c r="C856" s="136"/>
      <c r="D856" s="134"/>
      <c r="E856" s="186"/>
      <c r="F856" s="49"/>
      <c r="G856" s="50"/>
      <c r="H856" s="198"/>
    </row>
    <row r="857" spans="1:8" s="141" customFormat="1" ht="3" customHeight="1" outlineLevel="1">
      <c r="A857" s="146"/>
      <c r="B857" s="147"/>
      <c r="C857" s="137"/>
      <c r="D857" s="138"/>
      <c r="E857" s="187"/>
      <c r="F857" s="148"/>
      <c r="G857" s="149"/>
      <c r="H857" s="139"/>
    </row>
    <row r="858" spans="1:8" s="2" customFormat="1" ht="13.5" customHeight="1" outlineLevel="1">
      <c r="A858" s="52" t="s">
        <v>103</v>
      </c>
      <c r="B858" s="53" t="s">
        <v>375</v>
      </c>
      <c r="C858" s="205">
        <v>600</v>
      </c>
      <c r="D858" s="206">
        <v>60016</v>
      </c>
      <c r="E858" s="184">
        <f>SUM(E859:E863)</f>
        <v>510000</v>
      </c>
      <c r="F858" s="54">
        <f>SUM(F859:F863)</f>
        <v>509999.28</v>
      </c>
      <c r="G858" s="55">
        <f aca="true" t="shared" si="103" ref="G858:G863">IF(E858&gt;0,F858/E858*100,"-")</f>
        <v>99.99985882352942</v>
      </c>
      <c r="H858" s="197" t="s">
        <v>530</v>
      </c>
    </row>
    <row r="859" spans="1:8" s="19" customFormat="1" ht="12" customHeight="1" outlineLevel="1">
      <c r="A859" s="41" t="s">
        <v>1</v>
      </c>
      <c r="B859" s="42" t="s">
        <v>27</v>
      </c>
      <c r="C859" s="205"/>
      <c r="D859" s="206"/>
      <c r="E859" s="185">
        <v>510000</v>
      </c>
      <c r="F859" s="43">
        <f>150687.28+359312</f>
        <v>509999.28</v>
      </c>
      <c r="G859" s="44">
        <f t="shared" si="103"/>
        <v>99.99985882352942</v>
      </c>
      <c r="H859" s="197"/>
    </row>
    <row r="860" spans="1:8" s="19" customFormat="1" ht="12" customHeight="1" hidden="1" outlineLevel="2">
      <c r="A860" s="41" t="s">
        <v>2</v>
      </c>
      <c r="B860" s="42" t="s">
        <v>28</v>
      </c>
      <c r="C860" s="205"/>
      <c r="D860" s="206"/>
      <c r="E860" s="185">
        <v>0</v>
      </c>
      <c r="F860" s="43">
        <v>0</v>
      </c>
      <c r="G860" s="44" t="str">
        <f t="shared" si="103"/>
        <v>-</v>
      </c>
      <c r="H860" s="197"/>
    </row>
    <row r="861" spans="1:8" s="19" customFormat="1" ht="12" customHeight="1" hidden="1" outlineLevel="2">
      <c r="A861" s="41" t="s">
        <v>3</v>
      </c>
      <c r="B861" s="42" t="s">
        <v>29</v>
      </c>
      <c r="C861" s="205"/>
      <c r="D861" s="206"/>
      <c r="E861" s="185">
        <v>0</v>
      </c>
      <c r="F861" s="43">
        <v>0</v>
      </c>
      <c r="G861" s="44" t="str">
        <f t="shared" si="103"/>
        <v>-</v>
      </c>
      <c r="H861" s="197"/>
    </row>
    <row r="862" spans="1:8" s="19" customFormat="1" ht="12" customHeight="1" hidden="1" outlineLevel="2">
      <c r="A862" s="41" t="s">
        <v>25</v>
      </c>
      <c r="B862" s="42" t="s">
        <v>149</v>
      </c>
      <c r="C862" s="205"/>
      <c r="D862" s="206"/>
      <c r="E862" s="185">
        <v>0</v>
      </c>
      <c r="F862" s="43">
        <v>0</v>
      </c>
      <c r="G862" s="44" t="str">
        <f t="shared" si="103"/>
        <v>-</v>
      </c>
      <c r="H862" s="197"/>
    </row>
    <row r="863" spans="1:8" s="132" customFormat="1" ht="12" customHeight="1" hidden="1" outlineLevel="2">
      <c r="A863" s="41" t="s">
        <v>32</v>
      </c>
      <c r="B863" s="42" t="s">
        <v>31</v>
      </c>
      <c r="C863" s="205"/>
      <c r="D863" s="206"/>
      <c r="E863" s="185">
        <v>0</v>
      </c>
      <c r="F863" s="43">
        <v>0</v>
      </c>
      <c r="G863" s="44" t="str">
        <f t="shared" si="103"/>
        <v>-</v>
      </c>
      <c r="H863" s="197"/>
    </row>
    <row r="864" spans="1:8" s="141" customFormat="1" ht="24.75" customHeight="1" outlineLevel="1" collapsed="1">
      <c r="A864" s="45"/>
      <c r="B864" s="46"/>
      <c r="C864" s="136"/>
      <c r="D864" s="134"/>
      <c r="E864" s="186"/>
      <c r="F864" s="49"/>
      <c r="G864" s="50"/>
      <c r="H864" s="198"/>
    </row>
    <row r="865" spans="1:8" s="18" customFormat="1" ht="15.75" customHeight="1" outlineLevel="1">
      <c r="A865" s="14">
        <v>7</v>
      </c>
      <c r="B865" s="15" t="s">
        <v>104</v>
      </c>
      <c r="C865" s="14"/>
      <c r="D865" s="14"/>
      <c r="E865" s="182">
        <f>E867+E875+E883+E891+E899+E907+E915+E923+E931+E939</f>
        <v>489100</v>
      </c>
      <c r="F865" s="16">
        <f>F867+F875+F883+F891+F899+F907+F915+F923+F931+F939</f>
        <v>418874.89999999997</v>
      </c>
      <c r="G865" s="17">
        <f aca="true" t="shared" si="104" ref="G865:G901">IF(E865&gt;0,F865/E865*100,"-")</f>
        <v>85.64197505622572</v>
      </c>
      <c r="H865" s="15"/>
    </row>
    <row r="866" spans="1:8" s="18" customFormat="1" ht="3" customHeight="1" outlineLevel="1">
      <c r="A866" s="142"/>
      <c r="B866" s="143"/>
      <c r="C866" s="142"/>
      <c r="D866" s="142"/>
      <c r="E866" s="183"/>
      <c r="F866" s="144"/>
      <c r="G866" s="145"/>
      <c r="H866" s="143"/>
    </row>
    <row r="867" spans="1:8" s="2" customFormat="1" ht="13.5" customHeight="1" outlineLevel="1">
      <c r="A867" s="52" t="s">
        <v>105</v>
      </c>
      <c r="B867" s="53" t="s">
        <v>188</v>
      </c>
      <c r="C867" s="205">
        <v>900</v>
      </c>
      <c r="D867" s="206">
        <v>90015</v>
      </c>
      <c r="E867" s="184">
        <f>SUM(E868:E872)</f>
        <v>35800</v>
      </c>
      <c r="F867" s="54">
        <f>SUM(F868:F872)</f>
        <v>26024.95</v>
      </c>
      <c r="G867" s="55">
        <f t="shared" si="104"/>
        <v>72.69539106145253</v>
      </c>
      <c r="H867" s="197" t="s">
        <v>531</v>
      </c>
    </row>
    <row r="868" spans="1:8" s="19" customFormat="1" ht="12" customHeight="1" outlineLevel="1">
      <c r="A868" s="41" t="s">
        <v>1</v>
      </c>
      <c r="B868" s="42" t="s">
        <v>27</v>
      </c>
      <c r="C868" s="205"/>
      <c r="D868" s="206"/>
      <c r="E868" s="185">
        <v>35800</v>
      </c>
      <c r="F868" s="43">
        <v>26024.95</v>
      </c>
      <c r="G868" s="44">
        <f t="shared" si="104"/>
        <v>72.69539106145253</v>
      </c>
      <c r="H868" s="197"/>
    </row>
    <row r="869" spans="1:8" s="19" customFormat="1" ht="12" customHeight="1" hidden="1" outlineLevel="2">
      <c r="A869" s="41" t="s">
        <v>2</v>
      </c>
      <c r="B869" s="42" t="s">
        <v>28</v>
      </c>
      <c r="C869" s="205"/>
      <c r="D869" s="206"/>
      <c r="E869" s="185">
        <v>0</v>
      </c>
      <c r="F869" s="43">
        <v>0</v>
      </c>
      <c r="G869" s="44" t="str">
        <f t="shared" si="104"/>
        <v>-</v>
      </c>
      <c r="H869" s="197"/>
    </row>
    <row r="870" spans="1:8" s="19" customFormat="1" ht="12" customHeight="1" hidden="1" outlineLevel="2">
      <c r="A870" s="41" t="s">
        <v>3</v>
      </c>
      <c r="B870" s="42" t="s">
        <v>29</v>
      </c>
      <c r="C870" s="205"/>
      <c r="D870" s="206"/>
      <c r="E870" s="185">
        <v>0</v>
      </c>
      <c r="F870" s="43">
        <v>0</v>
      </c>
      <c r="G870" s="44" t="str">
        <f t="shared" si="104"/>
        <v>-</v>
      </c>
      <c r="H870" s="197"/>
    </row>
    <row r="871" spans="1:8" s="19" customFormat="1" ht="12" customHeight="1" hidden="1" outlineLevel="2">
      <c r="A871" s="41" t="s">
        <v>25</v>
      </c>
      <c r="B871" s="42" t="s">
        <v>149</v>
      </c>
      <c r="C871" s="205"/>
      <c r="D871" s="206"/>
      <c r="E871" s="185">
        <v>0</v>
      </c>
      <c r="F871" s="43">
        <v>0</v>
      </c>
      <c r="G871" s="44" t="str">
        <f t="shared" si="104"/>
        <v>-</v>
      </c>
      <c r="H871" s="197"/>
    </row>
    <row r="872" spans="1:8" s="132" customFormat="1" ht="12" customHeight="1" hidden="1" outlineLevel="2">
      <c r="A872" s="41" t="s">
        <v>32</v>
      </c>
      <c r="B872" s="42" t="s">
        <v>31</v>
      </c>
      <c r="C872" s="205"/>
      <c r="D872" s="206"/>
      <c r="E872" s="185">
        <v>0</v>
      </c>
      <c r="F872" s="43">
        <v>0</v>
      </c>
      <c r="G872" s="44" t="str">
        <f t="shared" si="104"/>
        <v>-</v>
      </c>
      <c r="H872" s="197"/>
    </row>
    <row r="873" spans="1:8" s="141" customFormat="1" ht="3" customHeight="1" outlineLevel="1" collapsed="1">
      <c r="A873" s="45"/>
      <c r="B873" s="46"/>
      <c r="C873" s="136"/>
      <c r="D873" s="134"/>
      <c r="E873" s="186"/>
      <c r="F873" s="49"/>
      <c r="G873" s="50"/>
      <c r="H873" s="198"/>
    </row>
    <row r="874" spans="1:8" s="141" customFormat="1" ht="3" customHeight="1" outlineLevel="1">
      <c r="A874" s="146"/>
      <c r="B874" s="147"/>
      <c r="C874" s="137"/>
      <c r="D874" s="138"/>
      <c r="E874" s="187"/>
      <c r="F874" s="148"/>
      <c r="G874" s="149"/>
      <c r="H874" s="139"/>
    </row>
    <row r="875" spans="1:8" s="2" customFormat="1" ht="13.5" customHeight="1" outlineLevel="1">
      <c r="A875" s="52" t="s">
        <v>106</v>
      </c>
      <c r="B875" s="53" t="s">
        <v>189</v>
      </c>
      <c r="C875" s="205">
        <v>900</v>
      </c>
      <c r="D875" s="206">
        <v>90015</v>
      </c>
      <c r="E875" s="184">
        <f>SUM(E876:E880)</f>
        <v>206000</v>
      </c>
      <c r="F875" s="54">
        <f>SUM(F876:F880)</f>
        <v>205338.67</v>
      </c>
      <c r="G875" s="55">
        <f t="shared" si="104"/>
        <v>99.67896601941749</v>
      </c>
      <c r="H875" s="197" t="s">
        <v>532</v>
      </c>
    </row>
    <row r="876" spans="1:8" s="19" customFormat="1" ht="12" customHeight="1" outlineLevel="1">
      <c r="A876" s="41" t="s">
        <v>1</v>
      </c>
      <c r="B876" s="42" t="s">
        <v>27</v>
      </c>
      <c r="C876" s="205"/>
      <c r="D876" s="206"/>
      <c r="E876" s="185">
        <v>206000</v>
      </c>
      <c r="F876" s="43">
        <v>205338.67</v>
      </c>
      <c r="G876" s="44">
        <f t="shared" si="104"/>
        <v>99.67896601941749</v>
      </c>
      <c r="H876" s="197"/>
    </row>
    <row r="877" spans="1:8" s="19" customFormat="1" ht="12" customHeight="1" hidden="1" outlineLevel="2">
      <c r="A877" s="41" t="s">
        <v>2</v>
      </c>
      <c r="B877" s="42" t="s">
        <v>28</v>
      </c>
      <c r="C877" s="205"/>
      <c r="D877" s="206"/>
      <c r="E877" s="185">
        <v>0</v>
      </c>
      <c r="F877" s="43">
        <v>0</v>
      </c>
      <c r="G877" s="44" t="str">
        <f t="shared" si="104"/>
        <v>-</v>
      </c>
      <c r="H877" s="197"/>
    </row>
    <row r="878" spans="1:8" s="19" customFormat="1" ht="12" customHeight="1" hidden="1" outlineLevel="2">
      <c r="A878" s="41" t="s">
        <v>3</v>
      </c>
      <c r="B878" s="42" t="s">
        <v>29</v>
      </c>
      <c r="C878" s="205"/>
      <c r="D878" s="206"/>
      <c r="E878" s="185">
        <v>0</v>
      </c>
      <c r="F878" s="43">
        <v>0</v>
      </c>
      <c r="G878" s="44" t="str">
        <f t="shared" si="104"/>
        <v>-</v>
      </c>
      <c r="H878" s="197"/>
    </row>
    <row r="879" spans="1:8" s="19" customFormat="1" ht="12" customHeight="1" hidden="1" outlineLevel="2">
      <c r="A879" s="41" t="s">
        <v>25</v>
      </c>
      <c r="B879" s="42" t="s">
        <v>149</v>
      </c>
      <c r="C879" s="205"/>
      <c r="D879" s="206"/>
      <c r="E879" s="185">
        <v>0</v>
      </c>
      <c r="F879" s="43">
        <v>0</v>
      </c>
      <c r="G879" s="44" t="str">
        <f t="shared" si="104"/>
        <v>-</v>
      </c>
      <c r="H879" s="197"/>
    </row>
    <row r="880" spans="1:8" s="132" customFormat="1" ht="12" customHeight="1" hidden="1" outlineLevel="2">
      <c r="A880" s="41" t="s">
        <v>32</v>
      </c>
      <c r="B880" s="42" t="s">
        <v>31</v>
      </c>
      <c r="C880" s="205"/>
      <c r="D880" s="206"/>
      <c r="E880" s="185">
        <v>0</v>
      </c>
      <c r="F880" s="43">
        <v>0</v>
      </c>
      <c r="G880" s="44" t="str">
        <f t="shared" si="104"/>
        <v>-</v>
      </c>
      <c r="H880" s="197"/>
    </row>
    <row r="881" spans="1:8" s="141" customFormat="1" ht="15" customHeight="1" outlineLevel="1" collapsed="1">
      <c r="A881" s="45"/>
      <c r="B881" s="46"/>
      <c r="C881" s="136"/>
      <c r="D881" s="134"/>
      <c r="E881" s="186"/>
      <c r="F881" s="49"/>
      <c r="G881" s="50"/>
      <c r="H881" s="198"/>
    </row>
    <row r="882" spans="1:8" s="141" customFormat="1" ht="3" customHeight="1" outlineLevel="1">
      <c r="A882" s="146"/>
      <c r="B882" s="147"/>
      <c r="C882" s="137"/>
      <c r="D882" s="138"/>
      <c r="E882" s="187"/>
      <c r="F882" s="148"/>
      <c r="G882" s="149"/>
      <c r="H882" s="139"/>
    </row>
    <row r="883" spans="1:8" s="2" customFormat="1" ht="13.5" customHeight="1" outlineLevel="1">
      <c r="A883" s="52" t="s">
        <v>107</v>
      </c>
      <c r="B883" s="53" t="s">
        <v>190</v>
      </c>
      <c r="C883" s="205">
        <v>900</v>
      </c>
      <c r="D883" s="206">
        <v>90015</v>
      </c>
      <c r="E883" s="184">
        <f>SUM(E884:E888)</f>
        <v>7200</v>
      </c>
      <c r="F883" s="54">
        <f>SUM(F884:F888)</f>
        <v>6531.29</v>
      </c>
      <c r="G883" s="55">
        <f t="shared" si="104"/>
        <v>90.71236111111111</v>
      </c>
      <c r="H883" s="197" t="s">
        <v>533</v>
      </c>
    </row>
    <row r="884" spans="1:8" s="19" customFormat="1" ht="12" customHeight="1" outlineLevel="1">
      <c r="A884" s="41" t="s">
        <v>1</v>
      </c>
      <c r="B884" s="42" t="s">
        <v>27</v>
      </c>
      <c r="C884" s="205"/>
      <c r="D884" s="206"/>
      <c r="E884" s="185">
        <v>7200</v>
      </c>
      <c r="F884" s="43">
        <v>6531.29</v>
      </c>
      <c r="G884" s="44">
        <f t="shared" si="104"/>
        <v>90.71236111111111</v>
      </c>
      <c r="H884" s="197"/>
    </row>
    <row r="885" spans="1:8" s="19" customFormat="1" ht="12" customHeight="1" hidden="1" outlineLevel="2">
      <c r="A885" s="41" t="s">
        <v>2</v>
      </c>
      <c r="B885" s="42" t="s">
        <v>28</v>
      </c>
      <c r="C885" s="205"/>
      <c r="D885" s="206"/>
      <c r="E885" s="185">
        <v>0</v>
      </c>
      <c r="F885" s="43">
        <v>0</v>
      </c>
      <c r="G885" s="44" t="str">
        <f t="shared" si="104"/>
        <v>-</v>
      </c>
      <c r="H885" s="197"/>
    </row>
    <row r="886" spans="1:8" s="19" customFormat="1" ht="12" customHeight="1" hidden="1" outlineLevel="2">
      <c r="A886" s="41" t="s">
        <v>3</v>
      </c>
      <c r="B886" s="42" t="s">
        <v>29</v>
      </c>
      <c r="C886" s="205"/>
      <c r="D886" s="206"/>
      <c r="E886" s="185">
        <v>0</v>
      </c>
      <c r="F886" s="43">
        <v>0</v>
      </c>
      <c r="G886" s="44" t="str">
        <f t="shared" si="104"/>
        <v>-</v>
      </c>
      <c r="H886" s="197"/>
    </row>
    <row r="887" spans="1:8" s="19" customFormat="1" ht="12" customHeight="1" hidden="1" outlineLevel="2">
      <c r="A887" s="41" t="s">
        <v>25</v>
      </c>
      <c r="B887" s="42" t="s">
        <v>149</v>
      </c>
      <c r="C887" s="205"/>
      <c r="D887" s="206"/>
      <c r="E887" s="185">
        <v>0</v>
      </c>
      <c r="F887" s="43">
        <v>0</v>
      </c>
      <c r="G887" s="44" t="str">
        <f t="shared" si="104"/>
        <v>-</v>
      </c>
      <c r="H887" s="197"/>
    </row>
    <row r="888" spans="1:8" s="132" customFormat="1" ht="12" customHeight="1" hidden="1" outlineLevel="2">
      <c r="A888" s="41" t="s">
        <v>32</v>
      </c>
      <c r="B888" s="42" t="s">
        <v>31</v>
      </c>
      <c r="C888" s="205"/>
      <c r="D888" s="206"/>
      <c r="E888" s="185">
        <v>0</v>
      </c>
      <c r="F888" s="43">
        <v>0</v>
      </c>
      <c r="G888" s="44" t="str">
        <f t="shared" si="104"/>
        <v>-</v>
      </c>
      <c r="H888" s="197"/>
    </row>
    <row r="889" spans="1:8" s="141" customFormat="1" ht="3" customHeight="1" outlineLevel="1" collapsed="1">
      <c r="A889" s="45"/>
      <c r="B889" s="46"/>
      <c r="C889" s="136"/>
      <c r="D889" s="134"/>
      <c r="E889" s="186"/>
      <c r="F889" s="49"/>
      <c r="G889" s="50"/>
      <c r="H889" s="135"/>
    </row>
    <row r="890" spans="1:8" s="141" customFormat="1" ht="3" customHeight="1" outlineLevel="1">
      <c r="A890" s="146"/>
      <c r="B890" s="147"/>
      <c r="C890" s="137"/>
      <c r="D890" s="138"/>
      <c r="E890" s="187"/>
      <c r="F890" s="148"/>
      <c r="G890" s="149"/>
      <c r="H890" s="139"/>
    </row>
    <row r="891" spans="1:8" s="2" customFormat="1" ht="13.5" customHeight="1" outlineLevel="1">
      <c r="A891" s="52" t="s">
        <v>108</v>
      </c>
      <c r="B891" s="53" t="s">
        <v>191</v>
      </c>
      <c r="C891" s="205">
        <v>900</v>
      </c>
      <c r="D891" s="206">
        <v>90015</v>
      </c>
      <c r="E891" s="184">
        <f>SUM(E892:E896)</f>
        <v>28300</v>
      </c>
      <c r="F891" s="54">
        <f>SUM(F892:F896)</f>
        <v>18752.61</v>
      </c>
      <c r="G891" s="55">
        <f t="shared" si="104"/>
        <v>66.26363957597174</v>
      </c>
      <c r="H891" s="197" t="s">
        <v>534</v>
      </c>
    </row>
    <row r="892" spans="1:8" s="19" customFormat="1" ht="12" customHeight="1" outlineLevel="1">
      <c r="A892" s="41" t="s">
        <v>1</v>
      </c>
      <c r="B892" s="42" t="s">
        <v>27</v>
      </c>
      <c r="C892" s="205"/>
      <c r="D892" s="206"/>
      <c r="E892" s="185">
        <v>28300</v>
      </c>
      <c r="F892" s="43">
        <v>18752.61</v>
      </c>
      <c r="G892" s="44">
        <f t="shared" si="104"/>
        <v>66.26363957597174</v>
      </c>
      <c r="H892" s="197"/>
    </row>
    <row r="893" spans="1:8" s="19" customFormat="1" ht="12" customHeight="1" hidden="1" outlineLevel="2">
      <c r="A893" s="41" t="s">
        <v>2</v>
      </c>
      <c r="B893" s="42" t="s">
        <v>28</v>
      </c>
      <c r="C893" s="205"/>
      <c r="D893" s="206"/>
      <c r="E893" s="185">
        <v>0</v>
      </c>
      <c r="F893" s="43">
        <v>0</v>
      </c>
      <c r="G893" s="44" t="str">
        <f t="shared" si="104"/>
        <v>-</v>
      </c>
      <c r="H893" s="197"/>
    </row>
    <row r="894" spans="1:8" s="19" customFormat="1" ht="12" customHeight="1" hidden="1" outlineLevel="2">
      <c r="A894" s="41" t="s">
        <v>3</v>
      </c>
      <c r="B894" s="42" t="s">
        <v>29</v>
      </c>
      <c r="C894" s="205"/>
      <c r="D894" s="206"/>
      <c r="E894" s="185">
        <v>0</v>
      </c>
      <c r="F894" s="43">
        <v>0</v>
      </c>
      <c r="G894" s="44" t="str">
        <f t="shared" si="104"/>
        <v>-</v>
      </c>
      <c r="H894" s="197"/>
    </row>
    <row r="895" spans="1:8" s="19" customFormat="1" ht="12" customHeight="1" hidden="1" outlineLevel="2">
      <c r="A895" s="41" t="s">
        <v>25</v>
      </c>
      <c r="B895" s="42" t="s">
        <v>149</v>
      </c>
      <c r="C895" s="205"/>
      <c r="D895" s="206"/>
      <c r="E895" s="185">
        <v>0</v>
      </c>
      <c r="F895" s="43">
        <v>0</v>
      </c>
      <c r="G895" s="44" t="str">
        <f t="shared" si="104"/>
        <v>-</v>
      </c>
      <c r="H895" s="197"/>
    </row>
    <row r="896" spans="1:8" s="132" customFormat="1" ht="12" customHeight="1" hidden="1" outlineLevel="2">
      <c r="A896" s="41" t="s">
        <v>32</v>
      </c>
      <c r="B896" s="42" t="s">
        <v>31</v>
      </c>
      <c r="C896" s="205"/>
      <c r="D896" s="206"/>
      <c r="E896" s="185">
        <v>0</v>
      </c>
      <c r="F896" s="43">
        <v>0</v>
      </c>
      <c r="G896" s="44" t="str">
        <f t="shared" si="104"/>
        <v>-</v>
      </c>
      <c r="H896" s="197"/>
    </row>
    <row r="897" spans="1:8" s="141" customFormat="1" ht="15" customHeight="1" outlineLevel="1" collapsed="1">
      <c r="A897" s="45"/>
      <c r="B897" s="46"/>
      <c r="C897" s="136"/>
      <c r="D897" s="134"/>
      <c r="E897" s="186"/>
      <c r="F897" s="49"/>
      <c r="G897" s="50"/>
      <c r="H897" s="198"/>
    </row>
    <row r="898" spans="1:8" s="141" customFormat="1" ht="3" customHeight="1" outlineLevel="1">
      <c r="A898" s="146"/>
      <c r="B898" s="147"/>
      <c r="C898" s="137"/>
      <c r="D898" s="138"/>
      <c r="E898" s="187"/>
      <c r="F898" s="148"/>
      <c r="G898" s="149"/>
      <c r="H898" s="139"/>
    </row>
    <row r="899" spans="1:8" s="2" customFormat="1" ht="13.5" customHeight="1" outlineLevel="1">
      <c r="A899" s="52" t="s">
        <v>109</v>
      </c>
      <c r="B899" s="53" t="s">
        <v>192</v>
      </c>
      <c r="C899" s="205">
        <v>900</v>
      </c>
      <c r="D899" s="206">
        <v>90015</v>
      </c>
      <c r="E899" s="184">
        <f>SUM(E900:E904)</f>
        <v>22200</v>
      </c>
      <c r="F899" s="54">
        <f>SUM(F900:F904)</f>
        <v>19933.03</v>
      </c>
      <c r="G899" s="55">
        <f t="shared" si="104"/>
        <v>89.78842342342341</v>
      </c>
      <c r="H899" s="197" t="s">
        <v>535</v>
      </c>
    </row>
    <row r="900" spans="1:8" s="19" customFormat="1" ht="12" customHeight="1" outlineLevel="1">
      <c r="A900" s="41" t="s">
        <v>1</v>
      </c>
      <c r="B900" s="42" t="s">
        <v>27</v>
      </c>
      <c r="C900" s="205"/>
      <c r="D900" s="206"/>
      <c r="E900" s="185">
        <v>22200</v>
      </c>
      <c r="F900" s="43">
        <f>1733.03+18200</f>
        <v>19933.03</v>
      </c>
      <c r="G900" s="44">
        <f t="shared" si="104"/>
        <v>89.78842342342341</v>
      </c>
      <c r="H900" s="197"/>
    </row>
    <row r="901" spans="1:8" s="19" customFormat="1" ht="12" customHeight="1" hidden="1" outlineLevel="2">
      <c r="A901" s="41" t="s">
        <v>2</v>
      </c>
      <c r="B901" s="42" t="s">
        <v>28</v>
      </c>
      <c r="C901" s="205"/>
      <c r="D901" s="206"/>
      <c r="E901" s="185">
        <v>0</v>
      </c>
      <c r="F901" s="43">
        <v>0</v>
      </c>
      <c r="G901" s="44" t="str">
        <f t="shared" si="104"/>
        <v>-</v>
      </c>
      <c r="H901" s="197"/>
    </row>
    <row r="902" spans="1:8" s="19" customFormat="1" ht="12" customHeight="1" hidden="1" outlineLevel="2">
      <c r="A902" s="41" t="s">
        <v>3</v>
      </c>
      <c r="B902" s="42" t="s">
        <v>29</v>
      </c>
      <c r="C902" s="205"/>
      <c r="D902" s="206"/>
      <c r="E902" s="185">
        <v>0</v>
      </c>
      <c r="F902" s="43">
        <v>0</v>
      </c>
      <c r="G902" s="44" t="str">
        <f>IF(E902&gt;0,F902/E902*100,"-")</f>
        <v>-</v>
      </c>
      <c r="H902" s="197"/>
    </row>
    <row r="903" spans="1:8" s="19" customFormat="1" ht="12" customHeight="1" hidden="1" outlineLevel="2">
      <c r="A903" s="41" t="s">
        <v>25</v>
      </c>
      <c r="B903" s="42" t="s">
        <v>149</v>
      </c>
      <c r="C903" s="205"/>
      <c r="D903" s="206"/>
      <c r="E903" s="185">
        <v>0</v>
      </c>
      <c r="F903" s="43">
        <v>0</v>
      </c>
      <c r="G903" s="44" t="str">
        <f>IF(E903&gt;0,F903/E903*100,"-")</f>
        <v>-</v>
      </c>
      <c r="H903" s="197"/>
    </row>
    <row r="904" spans="1:8" s="132" customFormat="1" ht="12" customHeight="1" hidden="1" outlineLevel="2">
      <c r="A904" s="41" t="s">
        <v>32</v>
      </c>
      <c r="B904" s="42" t="s">
        <v>31</v>
      </c>
      <c r="C904" s="205"/>
      <c r="D904" s="206"/>
      <c r="E904" s="185">
        <v>0</v>
      </c>
      <c r="F904" s="43">
        <v>0</v>
      </c>
      <c r="G904" s="44" t="str">
        <f>IF(E904&gt;0,F904/E904*100,"-")</f>
        <v>-</v>
      </c>
      <c r="H904" s="197"/>
    </row>
    <row r="905" spans="1:8" s="141" customFormat="1" ht="64.5" customHeight="1" outlineLevel="1" collapsed="1">
      <c r="A905" s="45"/>
      <c r="B905" s="46"/>
      <c r="C905" s="136"/>
      <c r="D905" s="134"/>
      <c r="E905" s="186"/>
      <c r="F905" s="49"/>
      <c r="G905" s="50"/>
      <c r="H905" s="204"/>
    </row>
    <row r="906" spans="1:8" s="141" customFormat="1" ht="3" customHeight="1" outlineLevel="1">
      <c r="A906" s="146"/>
      <c r="B906" s="147"/>
      <c r="C906" s="137"/>
      <c r="D906" s="138"/>
      <c r="E906" s="187"/>
      <c r="F906" s="148"/>
      <c r="G906" s="149"/>
      <c r="H906" s="139"/>
    </row>
    <row r="907" spans="1:8" s="2" customFormat="1" ht="13.5" customHeight="1" outlineLevel="1">
      <c r="A907" s="52" t="s">
        <v>110</v>
      </c>
      <c r="B907" s="53" t="s">
        <v>193</v>
      </c>
      <c r="C907" s="205">
        <v>900</v>
      </c>
      <c r="D907" s="206">
        <v>90015</v>
      </c>
      <c r="E907" s="184">
        <f>SUM(E908:E912)</f>
        <v>72700</v>
      </c>
      <c r="F907" s="54">
        <f>SUM(F908:F912)</f>
        <v>70444.34</v>
      </c>
      <c r="G907" s="55">
        <f aca="true" t="shared" si="105" ref="G907:G912">IF(E907&gt;0,F907/E907*100,"-")</f>
        <v>96.89730398899586</v>
      </c>
      <c r="H907" s="197" t="s">
        <v>536</v>
      </c>
    </row>
    <row r="908" spans="1:8" s="19" customFormat="1" ht="12" customHeight="1" outlineLevel="1">
      <c r="A908" s="41" t="s">
        <v>1</v>
      </c>
      <c r="B908" s="42" t="s">
        <v>27</v>
      </c>
      <c r="C908" s="205"/>
      <c r="D908" s="206"/>
      <c r="E908" s="185">
        <v>72700</v>
      </c>
      <c r="F908" s="43">
        <v>70444.34</v>
      </c>
      <c r="G908" s="44">
        <f t="shared" si="105"/>
        <v>96.89730398899586</v>
      </c>
      <c r="H908" s="197"/>
    </row>
    <row r="909" spans="1:8" s="19" customFormat="1" ht="12" customHeight="1" hidden="1" outlineLevel="2">
      <c r="A909" s="41" t="s">
        <v>2</v>
      </c>
      <c r="B909" s="42" t="s">
        <v>28</v>
      </c>
      <c r="C909" s="205"/>
      <c r="D909" s="206"/>
      <c r="E909" s="185">
        <v>0</v>
      </c>
      <c r="F909" s="43">
        <v>0</v>
      </c>
      <c r="G909" s="44" t="str">
        <f t="shared" si="105"/>
        <v>-</v>
      </c>
      <c r="H909" s="197"/>
    </row>
    <row r="910" spans="1:8" s="19" customFormat="1" ht="12" customHeight="1" hidden="1" outlineLevel="2">
      <c r="A910" s="41" t="s">
        <v>3</v>
      </c>
      <c r="B910" s="42" t="s">
        <v>29</v>
      </c>
      <c r="C910" s="205"/>
      <c r="D910" s="206"/>
      <c r="E910" s="185">
        <v>0</v>
      </c>
      <c r="F910" s="43">
        <v>0</v>
      </c>
      <c r="G910" s="44" t="str">
        <f t="shared" si="105"/>
        <v>-</v>
      </c>
      <c r="H910" s="197"/>
    </row>
    <row r="911" spans="1:8" s="19" customFormat="1" ht="12" customHeight="1" hidden="1" outlineLevel="2">
      <c r="A911" s="41" t="s">
        <v>25</v>
      </c>
      <c r="B911" s="42" t="s">
        <v>149</v>
      </c>
      <c r="C911" s="205"/>
      <c r="D911" s="206"/>
      <c r="E911" s="185">
        <v>0</v>
      </c>
      <c r="F911" s="43">
        <v>0</v>
      </c>
      <c r="G911" s="44" t="str">
        <f t="shared" si="105"/>
        <v>-</v>
      </c>
      <c r="H911" s="197"/>
    </row>
    <row r="912" spans="1:8" s="132" customFormat="1" ht="12" customHeight="1" hidden="1" outlineLevel="2">
      <c r="A912" s="41" t="s">
        <v>32</v>
      </c>
      <c r="B912" s="42" t="s">
        <v>31</v>
      </c>
      <c r="C912" s="205"/>
      <c r="D912" s="206"/>
      <c r="E912" s="185">
        <v>0</v>
      </c>
      <c r="F912" s="43">
        <v>0</v>
      </c>
      <c r="G912" s="44" t="str">
        <f t="shared" si="105"/>
        <v>-</v>
      </c>
      <c r="H912" s="197"/>
    </row>
    <row r="913" spans="1:8" s="141" customFormat="1" ht="24.75" customHeight="1" outlineLevel="1" collapsed="1">
      <c r="A913" s="45"/>
      <c r="B913" s="46"/>
      <c r="C913" s="136"/>
      <c r="D913" s="134"/>
      <c r="E913" s="186"/>
      <c r="F913" s="49"/>
      <c r="G913" s="50"/>
      <c r="H913" s="198"/>
    </row>
    <row r="914" spans="1:8" s="141" customFormat="1" ht="3" customHeight="1" outlineLevel="1">
      <c r="A914" s="146"/>
      <c r="B914" s="147"/>
      <c r="C914" s="137"/>
      <c r="D914" s="138"/>
      <c r="E914" s="187"/>
      <c r="F914" s="148"/>
      <c r="G914" s="149"/>
      <c r="H914" s="139"/>
    </row>
    <row r="915" spans="1:8" s="2" customFormat="1" ht="13.5" customHeight="1" outlineLevel="1">
      <c r="A915" s="52" t="s">
        <v>111</v>
      </c>
      <c r="B915" s="53" t="s">
        <v>194</v>
      </c>
      <c r="C915" s="205">
        <v>900</v>
      </c>
      <c r="D915" s="206">
        <v>90015</v>
      </c>
      <c r="E915" s="184">
        <f>SUM(E916:E920)</f>
        <v>53600</v>
      </c>
      <c r="F915" s="54">
        <f>SUM(F916:F920)</f>
        <v>41430.75</v>
      </c>
      <c r="G915" s="55">
        <f aca="true" t="shared" si="106" ref="G915:G920">IF(E915&gt;0,F915/E915*100,"-")</f>
        <v>77.29617537313432</v>
      </c>
      <c r="H915" s="197" t="s">
        <v>537</v>
      </c>
    </row>
    <row r="916" spans="1:8" s="19" customFormat="1" ht="12" customHeight="1" outlineLevel="1">
      <c r="A916" s="41" t="s">
        <v>1</v>
      </c>
      <c r="B916" s="42" t="s">
        <v>27</v>
      </c>
      <c r="C916" s="205"/>
      <c r="D916" s="206"/>
      <c r="E916" s="185">
        <v>53600</v>
      </c>
      <c r="F916" s="43">
        <v>41430.75</v>
      </c>
      <c r="G916" s="44">
        <f t="shared" si="106"/>
        <v>77.29617537313432</v>
      </c>
      <c r="H916" s="197"/>
    </row>
    <row r="917" spans="1:8" s="19" customFormat="1" ht="12" customHeight="1" hidden="1" outlineLevel="2">
      <c r="A917" s="41" t="s">
        <v>2</v>
      </c>
      <c r="B917" s="42" t="s">
        <v>28</v>
      </c>
      <c r="C917" s="205"/>
      <c r="D917" s="206"/>
      <c r="E917" s="185">
        <v>0</v>
      </c>
      <c r="F917" s="43">
        <v>0</v>
      </c>
      <c r="G917" s="44" t="str">
        <f t="shared" si="106"/>
        <v>-</v>
      </c>
      <c r="H917" s="197"/>
    </row>
    <row r="918" spans="1:8" s="19" customFormat="1" ht="12" customHeight="1" hidden="1" outlineLevel="2">
      <c r="A918" s="41" t="s">
        <v>3</v>
      </c>
      <c r="B918" s="42" t="s">
        <v>29</v>
      </c>
      <c r="C918" s="205"/>
      <c r="D918" s="206"/>
      <c r="E918" s="185">
        <v>0</v>
      </c>
      <c r="F918" s="43">
        <v>0</v>
      </c>
      <c r="G918" s="44" t="str">
        <f t="shared" si="106"/>
        <v>-</v>
      </c>
      <c r="H918" s="197"/>
    </row>
    <row r="919" spans="1:8" s="19" customFormat="1" ht="12" customHeight="1" hidden="1" outlineLevel="2">
      <c r="A919" s="41" t="s">
        <v>25</v>
      </c>
      <c r="B919" s="42" t="s">
        <v>149</v>
      </c>
      <c r="C919" s="205"/>
      <c r="D919" s="206"/>
      <c r="E919" s="185">
        <v>0</v>
      </c>
      <c r="F919" s="43">
        <v>0</v>
      </c>
      <c r="G919" s="44" t="str">
        <f t="shared" si="106"/>
        <v>-</v>
      </c>
      <c r="H919" s="197"/>
    </row>
    <row r="920" spans="1:8" s="132" customFormat="1" ht="12" customHeight="1" hidden="1" outlineLevel="2">
      <c r="A920" s="41" t="s">
        <v>32</v>
      </c>
      <c r="B920" s="42" t="s">
        <v>31</v>
      </c>
      <c r="C920" s="205"/>
      <c r="D920" s="206"/>
      <c r="E920" s="185">
        <v>0</v>
      </c>
      <c r="F920" s="43">
        <v>0</v>
      </c>
      <c r="G920" s="44" t="str">
        <f t="shared" si="106"/>
        <v>-</v>
      </c>
      <c r="H920" s="197"/>
    </row>
    <row r="921" spans="1:8" s="141" customFormat="1" ht="18" customHeight="1" outlineLevel="1" collapsed="1">
      <c r="A921" s="45"/>
      <c r="B921" s="46"/>
      <c r="C921" s="136"/>
      <c r="D921" s="134"/>
      <c r="E921" s="186"/>
      <c r="F921" s="49"/>
      <c r="G921" s="50"/>
      <c r="H921" s="198"/>
    </row>
    <row r="922" spans="1:8" s="141" customFormat="1" ht="3" customHeight="1" outlineLevel="1">
      <c r="A922" s="146"/>
      <c r="B922" s="147"/>
      <c r="C922" s="137"/>
      <c r="D922" s="138"/>
      <c r="E922" s="187"/>
      <c r="F922" s="148"/>
      <c r="G922" s="149"/>
      <c r="H922" s="139"/>
    </row>
    <row r="923" spans="1:8" s="2" customFormat="1" ht="13.5" customHeight="1" outlineLevel="1">
      <c r="A923" s="52" t="s">
        <v>185</v>
      </c>
      <c r="B923" s="53" t="s">
        <v>195</v>
      </c>
      <c r="C923" s="205">
        <v>900</v>
      </c>
      <c r="D923" s="206">
        <v>90015</v>
      </c>
      <c r="E923" s="184">
        <f>SUM(E924:E928)</f>
        <v>17100</v>
      </c>
      <c r="F923" s="54">
        <f>SUM(F924:F928)</f>
        <v>15946.73</v>
      </c>
      <c r="G923" s="55">
        <f aca="true" t="shared" si="107" ref="G923:G928">IF(E923&gt;0,F923/E923*100,"-")</f>
        <v>93.25573099415205</v>
      </c>
      <c r="H923" s="197" t="s">
        <v>538</v>
      </c>
    </row>
    <row r="924" spans="1:8" s="19" customFormat="1" ht="12" customHeight="1" outlineLevel="1">
      <c r="A924" s="41" t="s">
        <v>1</v>
      </c>
      <c r="B924" s="42" t="s">
        <v>27</v>
      </c>
      <c r="C924" s="205"/>
      <c r="D924" s="206"/>
      <c r="E924" s="185">
        <v>17100</v>
      </c>
      <c r="F924" s="43">
        <v>15946.73</v>
      </c>
      <c r="G924" s="44">
        <f t="shared" si="107"/>
        <v>93.25573099415205</v>
      </c>
      <c r="H924" s="197"/>
    </row>
    <row r="925" spans="1:8" s="19" customFormat="1" ht="12" customHeight="1" hidden="1" outlineLevel="2">
      <c r="A925" s="41" t="s">
        <v>2</v>
      </c>
      <c r="B925" s="42" t="s">
        <v>28</v>
      </c>
      <c r="C925" s="205"/>
      <c r="D925" s="206"/>
      <c r="E925" s="185">
        <v>0</v>
      </c>
      <c r="F925" s="43">
        <v>0</v>
      </c>
      <c r="G925" s="44" t="str">
        <f t="shared" si="107"/>
        <v>-</v>
      </c>
      <c r="H925" s="197"/>
    </row>
    <row r="926" spans="1:8" s="19" customFormat="1" ht="12" customHeight="1" hidden="1" outlineLevel="2">
      <c r="A926" s="41" t="s">
        <v>3</v>
      </c>
      <c r="B926" s="42" t="s">
        <v>29</v>
      </c>
      <c r="C926" s="205"/>
      <c r="D926" s="206"/>
      <c r="E926" s="185">
        <v>0</v>
      </c>
      <c r="F926" s="43">
        <v>0</v>
      </c>
      <c r="G926" s="44" t="str">
        <f t="shared" si="107"/>
        <v>-</v>
      </c>
      <c r="H926" s="197"/>
    </row>
    <row r="927" spans="1:8" s="19" customFormat="1" ht="12" customHeight="1" hidden="1" outlineLevel="2">
      <c r="A927" s="41" t="s">
        <v>25</v>
      </c>
      <c r="B927" s="42" t="s">
        <v>149</v>
      </c>
      <c r="C927" s="205"/>
      <c r="D927" s="206"/>
      <c r="E927" s="185">
        <v>0</v>
      </c>
      <c r="F927" s="43">
        <v>0</v>
      </c>
      <c r="G927" s="44" t="str">
        <f t="shared" si="107"/>
        <v>-</v>
      </c>
      <c r="H927" s="197"/>
    </row>
    <row r="928" spans="1:8" s="132" customFormat="1" ht="12" customHeight="1" hidden="1" outlineLevel="2">
      <c r="A928" s="41" t="s">
        <v>32</v>
      </c>
      <c r="B928" s="42" t="s">
        <v>31</v>
      </c>
      <c r="C928" s="205"/>
      <c r="D928" s="206"/>
      <c r="E928" s="185">
        <v>0</v>
      </c>
      <c r="F928" s="43">
        <v>0</v>
      </c>
      <c r="G928" s="44" t="str">
        <f t="shared" si="107"/>
        <v>-</v>
      </c>
      <c r="H928" s="197"/>
    </row>
    <row r="929" spans="1:8" s="141" customFormat="1" ht="3" customHeight="1" outlineLevel="1" collapsed="1">
      <c r="A929" s="45"/>
      <c r="B929" s="46"/>
      <c r="C929" s="136"/>
      <c r="D929" s="134"/>
      <c r="E929" s="186"/>
      <c r="F929" s="49"/>
      <c r="G929" s="50"/>
      <c r="H929" s="198"/>
    </row>
    <row r="930" spans="1:8" s="141" customFormat="1" ht="3" customHeight="1" outlineLevel="1">
      <c r="A930" s="146"/>
      <c r="B930" s="147"/>
      <c r="C930" s="137"/>
      <c r="D930" s="138"/>
      <c r="E930" s="187"/>
      <c r="F930" s="148"/>
      <c r="G930" s="149"/>
      <c r="H930" s="139"/>
    </row>
    <row r="931" spans="1:8" s="2" customFormat="1" ht="13.5" customHeight="1" outlineLevel="1">
      <c r="A931" s="52" t="s">
        <v>186</v>
      </c>
      <c r="B931" s="53" t="s">
        <v>196</v>
      </c>
      <c r="C931" s="205">
        <v>900</v>
      </c>
      <c r="D931" s="206">
        <v>90015</v>
      </c>
      <c r="E931" s="184">
        <f>SUM(E932:E936)</f>
        <v>11900</v>
      </c>
      <c r="F931" s="54">
        <f>SUM(F932:F936)</f>
        <v>9222.05</v>
      </c>
      <c r="G931" s="55">
        <f aca="true" t="shared" si="108" ref="G931:G936">IF(E931&gt;0,F931/E931*100,"-")</f>
        <v>77.49621848739496</v>
      </c>
      <c r="H931" s="197" t="s">
        <v>539</v>
      </c>
    </row>
    <row r="932" spans="1:8" s="19" customFormat="1" ht="12" customHeight="1" outlineLevel="1">
      <c r="A932" s="41" t="s">
        <v>1</v>
      </c>
      <c r="B932" s="42" t="s">
        <v>27</v>
      </c>
      <c r="C932" s="205"/>
      <c r="D932" s="206"/>
      <c r="E932" s="185">
        <v>11900</v>
      </c>
      <c r="F932" s="43">
        <v>9222.05</v>
      </c>
      <c r="G932" s="44">
        <f t="shared" si="108"/>
        <v>77.49621848739496</v>
      </c>
      <c r="H932" s="197"/>
    </row>
    <row r="933" spans="1:8" s="19" customFormat="1" ht="12" customHeight="1" hidden="1" outlineLevel="2">
      <c r="A933" s="41" t="s">
        <v>2</v>
      </c>
      <c r="B933" s="42" t="s">
        <v>28</v>
      </c>
      <c r="C933" s="205"/>
      <c r="D933" s="206"/>
      <c r="E933" s="185">
        <v>0</v>
      </c>
      <c r="F933" s="43">
        <v>0</v>
      </c>
      <c r="G933" s="44" t="str">
        <f t="shared" si="108"/>
        <v>-</v>
      </c>
      <c r="H933" s="197"/>
    </row>
    <row r="934" spans="1:8" s="19" customFormat="1" ht="12" customHeight="1" hidden="1" outlineLevel="2">
      <c r="A934" s="41" t="s">
        <v>3</v>
      </c>
      <c r="B934" s="42" t="s">
        <v>29</v>
      </c>
      <c r="C934" s="205"/>
      <c r="D934" s="206"/>
      <c r="E934" s="185">
        <v>0</v>
      </c>
      <c r="F934" s="43">
        <v>0</v>
      </c>
      <c r="G934" s="44" t="str">
        <f t="shared" si="108"/>
        <v>-</v>
      </c>
      <c r="H934" s="197"/>
    </row>
    <row r="935" spans="1:8" s="19" customFormat="1" ht="12" customHeight="1" hidden="1" outlineLevel="2">
      <c r="A935" s="41" t="s">
        <v>25</v>
      </c>
      <c r="B935" s="42" t="s">
        <v>149</v>
      </c>
      <c r="C935" s="205"/>
      <c r="D935" s="206"/>
      <c r="E935" s="185">
        <v>0</v>
      </c>
      <c r="F935" s="43">
        <v>0</v>
      </c>
      <c r="G935" s="44" t="str">
        <f t="shared" si="108"/>
        <v>-</v>
      </c>
      <c r="H935" s="197"/>
    </row>
    <row r="936" spans="1:8" s="132" customFormat="1" ht="12" customHeight="1" hidden="1" outlineLevel="2">
      <c r="A936" s="41" t="s">
        <v>32</v>
      </c>
      <c r="B936" s="42" t="s">
        <v>31</v>
      </c>
      <c r="C936" s="205"/>
      <c r="D936" s="206"/>
      <c r="E936" s="185">
        <v>0</v>
      </c>
      <c r="F936" s="43">
        <v>0</v>
      </c>
      <c r="G936" s="44" t="str">
        <f t="shared" si="108"/>
        <v>-</v>
      </c>
      <c r="H936" s="197"/>
    </row>
    <row r="937" spans="1:8" s="141" customFormat="1" ht="3" customHeight="1" outlineLevel="1" collapsed="1">
      <c r="A937" s="45"/>
      <c r="B937" s="46"/>
      <c r="C937" s="136"/>
      <c r="D937" s="134"/>
      <c r="E937" s="186"/>
      <c r="F937" s="49"/>
      <c r="G937" s="50"/>
      <c r="H937" s="135"/>
    </row>
    <row r="938" spans="1:8" s="141" customFormat="1" ht="3" customHeight="1" outlineLevel="1">
      <c r="A938" s="146"/>
      <c r="B938" s="147"/>
      <c r="C938" s="137"/>
      <c r="D938" s="138"/>
      <c r="E938" s="187"/>
      <c r="F938" s="148"/>
      <c r="G938" s="149"/>
      <c r="H938" s="139"/>
    </row>
    <row r="939" spans="1:8" s="2" customFormat="1" ht="13.5" customHeight="1" outlineLevel="1">
      <c r="A939" s="52" t="s">
        <v>187</v>
      </c>
      <c r="B939" s="53" t="s">
        <v>197</v>
      </c>
      <c r="C939" s="205">
        <v>900</v>
      </c>
      <c r="D939" s="206">
        <v>90015</v>
      </c>
      <c r="E939" s="184">
        <f>SUM(E940:E944)</f>
        <v>34300</v>
      </c>
      <c r="F939" s="54">
        <f>SUM(F940:F944)</f>
        <v>5250.48</v>
      </c>
      <c r="G939" s="55">
        <f aca="true" t="shared" si="109" ref="G939:G944">IF(E939&gt;0,F939/E939*100,"-")</f>
        <v>15.307521865889212</v>
      </c>
      <c r="H939" s="197" t="s">
        <v>540</v>
      </c>
    </row>
    <row r="940" spans="1:8" s="19" customFormat="1" ht="12" customHeight="1" outlineLevel="1">
      <c r="A940" s="41" t="s">
        <v>1</v>
      </c>
      <c r="B940" s="42" t="s">
        <v>27</v>
      </c>
      <c r="C940" s="205"/>
      <c r="D940" s="206"/>
      <c r="E940" s="185">
        <v>34300</v>
      </c>
      <c r="F940" s="43">
        <v>5250.48</v>
      </c>
      <c r="G940" s="44">
        <f t="shared" si="109"/>
        <v>15.307521865889212</v>
      </c>
      <c r="H940" s="197"/>
    </row>
    <row r="941" spans="1:8" s="19" customFormat="1" ht="12" customHeight="1" hidden="1" outlineLevel="2">
      <c r="A941" s="41" t="s">
        <v>2</v>
      </c>
      <c r="B941" s="42" t="s">
        <v>28</v>
      </c>
      <c r="C941" s="205"/>
      <c r="D941" s="206"/>
      <c r="E941" s="185">
        <v>0</v>
      </c>
      <c r="F941" s="43">
        <v>0</v>
      </c>
      <c r="G941" s="44" t="str">
        <f t="shared" si="109"/>
        <v>-</v>
      </c>
      <c r="H941" s="197"/>
    </row>
    <row r="942" spans="1:8" s="19" customFormat="1" ht="12" customHeight="1" hidden="1" outlineLevel="2">
      <c r="A942" s="41" t="s">
        <v>3</v>
      </c>
      <c r="B942" s="42" t="s">
        <v>29</v>
      </c>
      <c r="C942" s="205"/>
      <c r="D942" s="206"/>
      <c r="E942" s="185">
        <v>0</v>
      </c>
      <c r="F942" s="43">
        <v>0</v>
      </c>
      <c r="G942" s="44" t="str">
        <f t="shared" si="109"/>
        <v>-</v>
      </c>
      <c r="H942" s="197"/>
    </row>
    <row r="943" spans="1:8" s="19" customFormat="1" ht="12" customHeight="1" hidden="1" outlineLevel="2">
      <c r="A943" s="41" t="s">
        <v>25</v>
      </c>
      <c r="B943" s="42" t="s">
        <v>149</v>
      </c>
      <c r="C943" s="205"/>
      <c r="D943" s="206"/>
      <c r="E943" s="185">
        <v>0</v>
      </c>
      <c r="F943" s="43">
        <v>0</v>
      </c>
      <c r="G943" s="44" t="str">
        <f t="shared" si="109"/>
        <v>-</v>
      </c>
      <c r="H943" s="197"/>
    </row>
    <row r="944" spans="1:8" s="132" customFormat="1" ht="12" customHeight="1" hidden="1" outlineLevel="2">
      <c r="A944" s="41" t="s">
        <v>32</v>
      </c>
      <c r="B944" s="42" t="s">
        <v>31</v>
      </c>
      <c r="C944" s="205"/>
      <c r="D944" s="206"/>
      <c r="E944" s="185">
        <v>0</v>
      </c>
      <c r="F944" s="43">
        <v>0</v>
      </c>
      <c r="G944" s="44" t="str">
        <f t="shared" si="109"/>
        <v>-</v>
      </c>
      <c r="H944" s="197"/>
    </row>
    <row r="945" spans="1:8" s="141" customFormat="1" ht="3" customHeight="1" outlineLevel="1" collapsed="1">
      <c r="A945" s="45"/>
      <c r="B945" s="46"/>
      <c r="C945" s="136"/>
      <c r="D945" s="134"/>
      <c r="E945" s="186"/>
      <c r="F945" s="49"/>
      <c r="G945" s="50"/>
      <c r="H945" s="135"/>
    </row>
    <row r="946" spans="1:8" s="18" customFormat="1" ht="15.75" customHeight="1" outlineLevel="1">
      <c r="A946" s="14">
        <v>8</v>
      </c>
      <c r="B946" s="15" t="s">
        <v>57</v>
      </c>
      <c r="C946" s="14"/>
      <c r="D946" s="14"/>
      <c r="E946" s="182">
        <f>E948</f>
        <v>295900</v>
      </c>
      <c r="F946" s="16">
        <f>F948</f>
        <v>288323.57</v>
      </c>
      <c r="G946" s="17">
        <f>IF(E946&gt;0,F946/E946*100,"-")</f>
        <v>97.43953024670498</v>
      </c>
      <c r="H946" s="15"/>
    </row>
    <row r="947" spans="1:8" s="18" customFormat="1" ht="3" customHeight="1" outlineLevel="1">
      <c r="A947" s="142"/>
      <c r="B947" s="143"/>
      <c r="C947" s="142"/>
      <c r="D947" s="142"/>
      <c r="E947" s="183"/>
      <c r="F947" s="144"/>
      <c r="G947" s="145"/>
      <c r="H947" s="143"/>
    </row>
    <row r="948" spans="1:8" s="2" customFormat="1" ht="13.5" customHeight="1" outlineLevel="1">
      <c r="A948" s="52" t="s">
        <v>112</v>
      </c>
      <c r="B948" s="53" t="s">
        <v>57</v>
      </c>
      <c r="C948" s="205">
        <v>600</v>
      </c>
      <c r="D948" s="206">
        <v>60016</v>
      </c>
      <c r="E948" s="184">
        <f>SUM(E949:E953)</f>
        <v>295900</v>
      </c>
      <c r="F948" s="54">
        <f>SUM(F949:F953)</f>
        <v>288323.57</v>
      </c>
      <c r="G948" s="55">
        <f aca="true" t="shared" si="110" ref="G948:G953">IF(E948&gt;0,F948/E948*100,"-")</f>
        <v>97.43953024670498</v>
      </c>
      <c r="H948" s="197" t="s">
        <v>541</v>
      </c>
    </row>
    <row r="949" spans="1:8" s="19" customFormat="1" ht="12" customHeight="1" outlineLevel="1">
      <c r="A949" s="41" t="s">
        <v>1</v>
      </c>
      <c r="B949" s="42" t="s">
        <v>27</v>
      </c>
      <c r="C949" s="205"/>
      <c r="D949" s="206"/>
      <c r="E949" s="185">
        <v>295900</v>
      </c>
      <c r="F949" s="43">
        <v>288323.57</v>
      </c>
      <c r="G949" s="44">
        <f t="shared" si="110"/>
        <v>97.43953024670498</v>
      </c>
      <c r="H949" s="197"/>
    </row>
    <row r="950" spans="1:8" s="19" customFormat="1" ht="12" customHeight="1" hidden="1" outlineLevel="2">
      <c r="A950" s="41" t="s">
        <v>2</v>
      </c>
      <c r="B950" s="42" t="s">
        <v>28</v>
      </c>
      <c r="C950" s="205"/>
      <c r="D950" s="206"/>
      <c r="E950" s="185">
        <v>0</v>
      </c>
      <c r="F950" s="43">
        <v>0</v>
      </c>
      <c r="G950" s="44" t="str">
        <f t="shared" si="110"/>
        <v>-</v>
      </c>
      <c r="H950" s="197"/>
    </row>
    <row r="951" spans="1:8" s="19" customFormat="1" ht="12" customHeight="1" hidden="1" outlineLevel="2">
      <c r="A951" s="41" t="s">
        <v>3</v>
      </c>
      <c r="B951" s="42" t="s">
        <v>29</v>
      </c>
      <c r="C951" s="205"/>
      <c r="D951" s="206"/>
      <c r="E951" s="185">
        <v>0</v>
      </c>
      <c r="F951" s="43">
        <v>0</v>
      </c>
      <c r="G951" s="44" t="str">
        <f t="shared" si="110"/>
        <v>-</v>
      </c>
      <c r="H951" s="197"/>
    </row>
    <row r="952" spans="1:8" s="19" customFormat="1" ht="12" customHeight="1" hidden="1" outlineLevel="2">
      <c r="A952" s="41" t="s">
        <v>25</v>
      </c>
      <c r="B952" s="42" t="s">
        <v>149</v>
      </c>
      <c r="C952" s="205"/>
      <c r="D952" s="206"/>
      <c r="E952" s="185">
        <v>0</v>
      </c>
      <c r="F952" s="43">
        <v>0</v>
      </c>
      <c r="G952" s="44" t="str">
        <f t="shared" si="110"/>
        <v>-</v>
      </c>
      <c r="H952" s="197"/>
    </row>
    <row r="953" spans="1:8" s="19" customFormat="1" ht="12" customHeight="1" hidden="1" outlineLevel="2">
      <c r="A953" s="41" t="s">
        <v>32</v>
      </c>
      <c r="B953" s="42" t="s">
        <v>31</v>
      </c>
      <c r="C953" s="205"/>
      <c r="D953" s="206"/>
      <c r="E953" s="185">
        <v>0</v>
      </c>
      <c r="F953" s="43">
        <v>0</v>
      </c>
      <c r="G953" s="44" t="str">
        <f t="shared" si="110"/>
        <v>-</v>
      </c>
      <c r="H953" s="197"/>
    </row>
    <row r="954" spans="1:8" s="19" customFormat="1" ht="4.5" customHeight="1" outlineLevel="1" collapsed="1">
      <c r="A954" s="45"/>
      <c r="B954" s="46"/>
      <c r="C954" s="136"/>
      <c r="D954" s="134"/>
      <c r="E954" s="186"/>
      <c r="F954" s="49"/>
      <c r="G954" s="50"/>
      <c r="H954" s="198"/>
    </row>
    <row r="955" spans="1:9" s="77" customFormat="1" ht="16.5" customHeight="1">
      <c r="A955" s="162" t="s">
        <v>38</v>
      </c>
      <c r="B955" s="169" t="s">
        <v>115</v>
      </c>
      <c r="C955" s="163"/>
      <c r="D955" s="163"/>
      <c r="E955" s="188">
        <f>SUM(E956:E960)</f>
        <v>62500</v>
      </c>
      <c r="F955" s="164">
        <f>SUM(F956:F960)</f>
        <v>61949.99</v>
      </c>
      <c r="G955" s="165">
        <f aca="true" t="shared" si="111" ref="G955:G960">IF(E955&gt;0,F955/E955*100,"-")</f>
        <v>99.11998399999999</v>
      </c>
      <c r="H955" s="166"/>
      <c r="I955" s="76"/>
    </row>
    <row r="956" spans="1:8" s="126" customFormat="1" ht="13.5" customHeight="1">
      <c r="A956" s="120" t="s">
        <v>1</v>
      </c>
      <c r="B956" s="121" t="s">
        <v>27</v>
      </c>
      <c r="C956" s="122"/>
      <c r="D956" s="120"/>
      <c r="E956" s="179">
        <f>E966+E974</f>
        <v>62500</v>
      </c>
      <c r="F956" s="123">
        <f>F966+F974</f>
        <v>61949.99</v>
      </c>
      <c r="G956" s="124">
        <f t="shared" si="111"/>
        <v>99.11998399999999</v>
      </c>
      <c r="H956" s="125"/>
    </row>
    <row r="957" spans="1:8" s="126" customFormat="1" ht="13.5" customHeight="1" hidden="1" outlineLevel="1">
      <c r="A957" s="120" t="s">
        <v>2</v>
      </c>
      <c r="B957" s="121" t="s">
        <v>28</v>
      </c>
      <c r="C957" s="122"/>
      <c r="D957" s="120"/>
      <c r="E957" s="179">
        <f aca="true" t="shared" si="112" ref="E957:F960">E967+E975</f>
        <v>0</v>
      </c>
      <c r="F957" s="123">
        <f t="shared" si="112"/>
        <v>0</v>
      </c>
      <c r="G957" s="124" t="str">
        <f t="shared" si="111"/>
        <v>-</v>
      </c>
      <c r="H957" s="125"/>
    </row>
    <row r="958" spans="1:8" s="126" customFormat="1" ht="13.5" customHeight="1" hidden="1" outlineLevel="1">
      <c r="A958" s="120" t="s">
        <v>3</v>
      </c>
      <c r="B958" s="121" t="s">
        <v>29</v>
      </c>
      <c r="C958" s="122"/>
      <c r="D958" s="120"/>
      <c r="E958" s="179">
        <f t="shared" si="112"/>
        <v>0</v>
      </c>
      <c r="F958" s="123">
        <f t="shared" si="112"/>
        <v>0</v>
      </c>
      <c r="G958" s="124" t="str">
        <f t="shared" si="111"/>
        <v>-</v>
      </c>
      <c r="H958" s="125"/>
    </row>
    <row r="959" spans="1:8" s="126" customFormat="1" ht="13.5" customHeight="1" hidden="1" outlineLevel="1">
      <c r="A959" s="120" t="s">
        <v>25</v>
      </c>
      <c r="B959" s="121" t="s">
        <v>149</v>
      </c>
      <c r="C959" s="122"/>
      <c r="D959" s="120"/>
      <c r="E959" s="179">
        <f t="shared" si="112"/>
        <v>0</v>
      </c>
      <c r="F959" s="123">
        <f t="shared" si="112"/>
        <v>0</v>
      </c>
      <c r="G959" s="124" t="str">
        <f t="shared" si="111"/>
        <v>-</v>
      </c>
      <c r="H959" s="125"/>
    </row>
    <row r="960" spans="1:8" s="126" customFormat="1" ht="13.5" customHeight="1" hidden="1" outlineLevel="1">
      <c r="A960" s="120" t="s">
        <v>32</v>
      </c>
      <c r="B960" s="121" t="s">
        <v>31</v>
      </c>
      <c r="C960" s="122"/>
      <c r="D960" s="120"/>
      <c r="E960" s="179">
        <f t="shared" si="112"/>
        <v>0</v>
      </c>
      <c r="F960" s="123">
        <f t="shared" si="112"/>
        <v>0</v>
      </c>
      <c r="G960" s="124" t="str">
        <f t="shared" si="111"/>
        <v>-</v>
      </c>
      <c r="H960" s="125"/>
    </row>
    <row r="961" spans="1:8" s="34" customFormat="1" ht="3" customHeight="1" collapsed="1">
      <c r="A961" s="35"/>
      <c r="B961" s="36"/>
      <c r="C961" s="37"/>
      <c r="D961" s="35"/>
      <c r="E961" s="180"/>
      <c r="F961" s="38"/>
      <c r="G961" s="39"/>
      <c r="H961" s="40"/>
    </row>
    <row r="962" spans="1:8" s="82" customFormat="1" ht="15.75" customHeight="1" outlineLevel="1">
      <c r="A962" s="78" t="s">
        <v>56</v>
      </c>
      <c r="B962" s="79" t="s">
        <v>48</v>
      </c>
      <c r="C962" s="78"/>
      <c r="D962" s="78"/>
      <c r="E962" s="181">
        <f>E963</f>
        <v>62500</v>
      </c>
      <c r="F962" s="80">
        <f>F963</f>
        <v>61949.99</v>
      </c>
      <c r="G962" s="81">
        <f aca="true" t="shared" si="113" ref="G962:G978">IF(E962&gt;0,F962/E962*100,"-")</f>
        <v>99.11998399999999</v>
      </c>
      <c r="H962" s="79"/>
    </row>
    <row r="963" spans="1:8" s="18" customFormat="1" ht="15.75" customHeight="1" outlineLevel="1">
      <c r="A963" s="14" t="s">
        <v>9</v>
      </c>
      <c r="B963" s="15" t="s">
        <v>50</v>
      </c>
      <c r="C963" s="14"/>
      <c r="D963" s="14"/>
      <c r="E963" s="182">
        <f>E965+E973</f>
        <v>62500</v>
      </c>
      <c r="F963" s="16">
        <f>F965+F973</f>
        <v>61949.99</v>
      </c>
      <c r="G963" s="17">
        <f t="shared" si="113"/>
        <v>99.11998399999999</v>
      </c>
      <c r="H963" s="15"/>
    </row>
    <row r="964" spans="1:8" s="18" customFormat="1" ht="3" customHeight="1" outlineLevel="1">
      <c r="A964" s="142"/>
      <c r="B964" s="143"/>
      <c r="C964" s="142"/>
      <c r="D964" s="142"/>
      <c r="E964" s="183"/>
      <c r="F964" s="144"/>
      <c r="G964" s="145"/>
      <c r="H964" s="143"/>
    </row>
    <row r="965" spans="1:8" s="2" customFormat="1" ht="13.5" customHeight="1" outlineLevel="1">
      <c r="A965" s="52" t="s">
        <v>26</v>
      </c>
      <c r="B965" s="53" t="s">
        <v>198</v>
      </c>
      <c r="C965" s="205">
        <v>754</v>
      </c>
      <c r="D965" s="206">
        <v>75416</v>
      </c>
      <c r="E965" s="184">
        <f>SUM(E966:E970)</f>
        <v>6500</v>
      </c>
      <c r="F965" s="54">
        <f>SUM(F966:F970)</f>
        <v>5950</v>
      </c>
      <c r="G965" s="55">
        <f t="shared" si="113"/>
        <v>91.53846153846153</v>
      </c>
      <c r="H965" s="197" t="s">
        <v>542</v>
      </c>
    </row>
    <row r="966" spans="1:8" s="19" customFormat="1" ht="12" customHeight="1" outlineLevel="1">
      <c r="A966" s="41" t="s">
        <v>1</v>
      </c>
      <c r="B966" s="42" t="s">
        <v>27</v>
      </c>
      <c r="C966" s="205"/>
      <c r="D966" s="206"/>
      <c r="E966" s="185">
        <v>6500</v>
      </c>
      <c r="F966" s="43">
        <v>5950</v>
      </c>
      <c r="G966" s="44">
        <f t="shared" si="113"/>
        <v>91.53846153846153</v>
      </c>
      <c r="H966" s="197"/>
    </row>
    <row r="967" spans="1:8" s="19" customFormat="1" ht="12" customHeight="1" hidden="1" outlineLevel="2">
      <c r="A967" s="41" t="s">
        <v>2</v>
      </c>
      <c r="B967" s="42" t="s">
        <v>28</v>
      </c>
      <c r="C967" s="205"/>
      <c r="D967" s="206"/>
      <c r="E967" s="185">
        <v>0</v>
      </c>
      <c r="F967" s="43">
        <v>0</v>
      </c>
      <c r="G967" s="44" t="str">
        <f t="shared" si="113"/>
        <v>-</v>
      </c>
      <c r="H967" s="197"/>
    </row>
    <row r="968" spans="1:8" s="19" customFormat="1" ht="12" customHeight="1" hidden="1" outlineLevel="2">
      <c r="A968" s="41" t="s">
        <v>3</v>
      </c>
      <c r="B968" s="42" t="s">
        <v>29</v>
      </c>
      <c r="C968" s="205"/>
      <c r="D968" s="206"/>
      <c r="E968" s="185">
        <v>0</v>
      </c>
      <c r="F968" s="43">
        <v>0</v>
      </c>
      <c r="G968" s="44" t="str">
        <f t="shared" si="113"/>
        <v>-</v>
      </c>
      <c r="H968" s="197"/>
    </row>
    <row r="969" spans="1:8" s="19" customFormat="1" ht="12" customHeight="1" hidden="1" outlineLevel="2">
      <c r="A969" s="41" t="s">
        <v>25</v>
      </c>
      <c r="B969" s="42" t="s">
        <v>149</v>
      </c>
      <c r="C969" s="205"/>
      <c r="D969" s="206"/>
      <c r="E969" s="185">
        <v>0</v>
      </c>
      <c r="F969" s="43">
        <v>0</v>
      </c>
      <c r="G969" s="44" t="str">
        <f t="shared" si="113"/>
        <v>-</v>
      </c>
      <c r="H969" s="197"/>
    </row>
    <row r="970" spans="1:8" s="132" customFormat="1" ht="12" customHeight="1" hidden="1" outlineLevel="2">
      <c r="A970" s="41" t="s">
        <v>32</v>
      </c>
      <c r="B970" s="42" t="s">
        <v>31</v>
      </c>
      <c r="C970" s="205"/>
      <c r="D970" s="206"/>
      <c r="E970" s="185">
        <v>0</v>
      </c>
      <c r="F970" s="43">
        <v>0</v>
      </c>
      <c r="G970" s="44" t="str">
        <f t="shared" si="113"/>
        <v>-</v>
      </c>
      <c r="H970" s="197"/>
    </row>
    <row r="971" spans="1:8" s="141" customFormat="1" ht="3" customHeight="1" outlineLevel="1" collapsed="1">
      <c r="A971" s="45"/>
      <c r="B971" s="46"/>
      <c r="C971" s="136"/>
      <c r="D971" s="134"/>
      <c r="E971" s="186"/>
      <c r="F971" s="49"/>
      <c r="G971" s="50"/>
      <c r="H971" s="135"/>
    </row>
    <row r="972" spans="1:8" s="141" customFormat="1" ht="3" customHeight="1" outlineLevel="1">
      <c r="A972" s="146"/>
      <c r="B972" s="147"/>
      <c r="C972" s="137"/>
      <c r="D972" s="138"/>
      <c r="E972" s="187"/>
      <c r="F972" s="148"/>
      <c r="G972" s="149"/>
      <c r="H972" s="139"/>
    </row>
    <row r="973" spans="1:8" s="2" customFormat="1" ht="13.5" customHeight="1" outlineLevel="1">
      <c r="A973" s="52" t="s">
        <v>51</v>
      </c>
      <c r="B973" s="53" t="s">
        <v>376</v>
      </c>
      <c r="C973" s="205">
        <v>754</v>
      </c>
      <c r="D973" s="206">
        <v>75416</v>
      </c>
      <c r="E973" s="184">
        <f>SUM(E974:E978)</f>
        <v>56000</v>
      </c>
      <c r="F973" s="54">
        <f>SUM(F974:F978)</f>
        <v>55999.99</v>
      </c>
      <c r="G973" s="55">
        <f t="shared" si="113"/>
        <v>99.99998214285714</v>
      </c>
      <c r="H973" s="197" t="s">
        <v>543</v>
      </c>
    </row>
    <row r="974" spans="1:8" s="19" customFormat="1" ht="12" customHeight="1" outlineLevel="1">
      <c r="A974" s="41" t="s">
        <v>1</v>
      </c>
      <c r="B974" s="42" t="s">
        <v>27</v>
      </c>
      <c r="C974" s="205"/>
      <c r="D974" s="206"/>
      <c r="E974" s="185">
        <v>56000</v>
      </c>
      <c r="F974" s="43">
        <v>55999.99</v>
      </c>
      <c r="G974" s="44">
        <f t="shared" si="113"/>
        <v>99.99998214285714</v>
      </c>
      <c r="H974" s="197"/>
    </row>
    <row r="975" spans="1:8" s="19" customFormat="1" ht="12" customHeight="1" hidden="1" outlineLevel="2">
      <c r="A975" s="41" t="s">
        <v>2</v>
      </c>
      <c r="B975" s="42" t="s">
        <v>28</v>
      </c>
      <c r="C975" s="205"/>
      <c r="D975" s="206"/>
      <c r="E975" s="185">
        <v>0</v>
      </c>
      <c r="F975" s="43">
        <v>0</v>
      </c>
      <c r="G975" s="44" t="str">
        <f t="shared" si="113"/>
        <v>-</v>
      </c>
      <c r="H975" s="197"/>
    </row>
    <row r="976" spans="1:8" s="19" customFormat="1" ht="12" customHeight="1" hidden="1" outlineLevel="2">
      <c r="A976" s="41" t="s">
        <v>3</v>
      </c>
      <c r="B976" s="42" t="s">
        <v>29</v>
      </c>
      <c r="C976" s="205"/>
      <c r="D976" s="206"/>
      <c r="E976" s="185">
        <v>0</v>
      </c>
      <c r="F976" s="43">
        <v>0</v>
      </c>
      <c r="G976" s="44" t="str">
        <f t="shared" si="113"/>
        <v>-</v>
      </c>
      <c r="H976" s="197"/>
    </row>
    <row r="977" spans="1:8" s="19" customFormat="1" ht="12" customHeight="1" hidden="1" outlineLevel="2">
      <c r="A977" s="41" t="s">
        <v>25</v>
      </c>
      <c r="B977" s="42" t="s">
        <v>149</v>
      </c>
      <c r="C977" s="205"/>
      <c r="D977" s="206"/>
      <c r="E977" s="185">
        <v>0</v>
      </c>
      <c r="F977" s="43">
        <v>0</v>
      </c>
      <c r="G977" s="44" t="str">
        <f t="shared" si="113"/>
        <v>-</v>
      </c>
      <c r="H977" s="197"/>
    </row>
    <row r="978" spans="1:8" s="132" customFormat="1" ht="12" customHeight="1" hidden="1" outlineLevel="2">
      <c r="A978" s="41" t="s">
        <v>32</v>
      </c>
      <c r="B978" s="42" t="s">
        <v>31</v>
      </c>
      <c r="C978" s="205"/>
      <c r="D978" s="206"/>
      <c r="E978" s="185">
        <v>0</v>
      </c>
      <c r="F978" s="43">
        <v>0</v>
      </c>
      <c r="G978" s="44" t="str">
        <f t="shared" si="113"/>
        <v>-</v>
      </c>
      <c r="H978" s="197"/>
    </row>
    <row r="979" spans="1:8" s="141" customFormat="1" ht="3" customHeight="1" outlineLevel="1" collapsed="1">
      <c r="A979" s="45"/>
      <c r="B979" s="46"/>
      <c r="C979" s="136"/>
      <c r="D979" s="134"/>
      <c r="E979" s="186"/>
      <c r="F979" s="49"/>
      <c r="G979" s="50"/>
      <c r="H979" s="135"/>
    </row>
    <row r="980" spans="1:9" s="77" customFormat="1" ht="16.5" customHeight="1">
      <c r="A980" s="71" t="s">
        <v>39</v>
      </c>
      <c r="B980" s="155" t="s">
        <v>304</v>
      </c>
      <c r="C980" s="72"/>
      <c r="D980" s="72"/>
      <c r="E980" s="178">
        <f>SUM(E981:E985)</f>
        <v>496804</v>
      </c>
      <c r="F980" s="73">
        <f>SUM(F981:F985)</f>
        <v>433973.61</v>
      </c>
      <c r="G980" s="74">
        <f aca="true" t="shared" si="114" ref="G980:G985">IF(E980&gt;0,F980/E980*100,"-")</f>
        <v>87.35308290593473</v>
      </c>
      <c r="H980" s="75"/>
      <c r="I980" s="76"/>
    </row>
    <row r="981" spans="1:8" s="126" customFormat="1" ht="13.5" customHeight="1">
      <c r="A981" s="120" t="s">
        <v>1</v>
      </c>
      <c r="B981" s="121" t="s">
        <v>27</v>
      </c>
      <c r="C981" s="122"/>
      <c r="D981" s="120"/>
      <c r="E981" s="179">
        <f>E991+E999+E1007+E1015+E1023+E1031</f>
        <v>496804</v>
      </c>
      <c r="F981" s="123">
        <f>F991+F999+F1007+F1015+F1023+F1031</f>
        <v>433973.61</v>
      </c>
      <c r="G981" s="124">
        <f t="shared" si="114"/>
        <v>87.35308290593473</v>
      </c>
      <c r="H981" s="125"/>
    </row>
    <row r="982" spans="1:8" s="126" customFormat="1" ht="13.5" customHeight="1" hidden="1" outlineLevel="1">
      <c r="A982" s="120" t="s">
        <v>2</v>
      </c>
      <c r="B982" s="121" t="s">
        <v>28</v>
      </c>
      <c r="C982" s="122"/>
      <c r="D982" s="120"/>
      <c r="E982" s="179">
        <f aca="true" t="shared" si="115" ref="E982:F985">E992+E1000+E1008+E1016+E1024+E1032</f>
        <v>0</v>
      </c>
      <c r="F982" s="123">
        <f t="shared" si="115"/>
        <v>0</v>
      </c>
      <c r="G982" s="124" t="str">
        <f t="shared" si="114"/>
        <v>-</v>
      </c>
      <c r="H982" s="125"/>
    </row>
    <row r="983" spans="1:8" s="126" customFormat="1" ht="13.5" customHeight="1" hidden="1" outlineLevel="1">
      <c r="A983" s="120" t="s">
        <v>3</v>
      </c>
      <c r="B983" s="121" t="s">
        <v>29</v>
      </c>
      <c r="C983" s="122"/>
      <c r="D983" s="120"/>
      <c r="E983" s="179">
        <f t="shared" si="115"/>
        <v>0</v>
      </c>
      <c r="F983" s="123">
        <f t="shared" si="115"/>
        <v>0</v>
      </c>
      <c r="G983" s="124" t="str">
        <f t="shared" si="114"/>
        <v>-</v>
      </c>
      <c r="H983" s="125"/>
    </row>
    <row r="984" spans="1:8" s="126" customFormat="1" ht="13.5" customHeight="1" hidden="1" outlineLevel="1">
      <c r="A984" s="120" t="s">
        <v>25</v>
      </c>
      <c r="B984" s="121" t="s">
        <v>149</v>
      </c>
      <c r="C984" s="122"/>
      <c r="D984" s="120"/>
      <c r="E984" s="179">
        <f t="shared" si="115"/>
        <v>0</v>
      </c>
      <c r="F984" s="123">
        <f t="shared" si="115"/>
        <v>0</v>
      </c>
      <c r="G984" s="124" t="str">
        <f t="shared" si="114"/>
        <v>-</v>
      </c>
      <c r="H984" s="125"/>
    </row>
    <row r="985" spans="1:8" s="126" customFormat="1" ht="13.5" customHeight="1" hidden="1" outlineLevel="1">
      <c r="A985" s="120" t="s">
        <v>32</v>
      </c>
      <c r="B985" s="121" t="s">
        <v>31</v>
      </c>
      <c r="C985" s="122"/>
      <c r="D985" s="120"/>
      <c r="E985" s="179">
        <f t="shared" si="115"/>
        <v>0</v>
      </c>
      <c r="F985" s="123">
        <f t="shared" si="115"/>
        <v>0</v>
      </c>
      <c r="G985" s="124" t="str">
        <f t="shared" si="114"/>
        <v>-</v>
      </c>
      <c r="H985" s="125"/>
    </row>
    <row r="986" spans="1:8" s="34" customFormat="1" ht="3" customHeight="1" collapsed="1">
      <c r="A986" s="35"/>
      <c r="B986" s="36"/>
      <c r="C986" s="37"/>
      <c r="D986" s="35"/>
      <c r="E986" s="180"/>
      <c r="F986" s="38"/>
      <c r="G986" s="39"/>
      <c r="H986" s="40"/>
    </row>
    <row r="987" spans="1:8" s="82" customFormat="1" ht="15.75" customHeight="1" outlineLevel="1">
      <c r="A987" s="78" t="s">
        <v>49</v>
      </c>
      <c r="B987" s="79" t="s">
        <v>48</v>
      </c>
      <c r="C987" s="78"/>
      <c r="D987" s="78"/>
      <c r="E987" s="181">
        <f>E988</f>
        <v>496804</v>
      </c>
      <c r="F987" s="80">
        <f>F988</f>
        <v>433973.61</v>
      </c>
      <c r="G987" s="81">
        <f>IF(E987&gt;0,F987/E987*100,"-")</f>
        <v>87.35308290593473</v>
      </c>
      <c r="H987" s="79"/>
    </row>
    <row r="988" spans="1:8" s="18" customFormat="1" ht="15.75" customHeight="1" outlineLevel="1">
      <c r="A988" s="14" t="s">
        <v>9</v>
      </c>
      <c r="B988" s="15" t="s">
        <v>50</v>
      </c>
      <c r="C988" s="14"/>
      <c r="D988" s="14"/>
      <c r="E988" s="182">
        <f>E990+E998+E1006+E1014+E1022+E1030</f>
        <v>496804</v>
      </c>
      <c r="F988" s="16">
        <f>F990+F998+F1006+F1014+F1022+F1030</f>
        <v>433973.61</v>
      </c>
      <c r="G988" s="17">
        <f aca="true" t="shared" si="116" ref="G988:G995">IF(E988&gt;0,F988/E988*100,"-")</f>
        <v>87.35308290593473</v>
      </c>
      <c r="H988" s="15"/>
    </row>
    <row r="989" spans="1:8" s="18" customFormat="1" ht="3" customHeight="1" outlineLevel="1">
      <c r="A989" s="142"/>
      <c r="B989" s="143"/>
      <c r="C989" s="142"/>
      <c r="D989" s="142"/>
      <c r="E989" s="183"/>
      <c r="F989" s="144"/>
      <c r="G989" s="145"/>
      <c r="H989" s="143"/>
    </row>
    <row r="990" spans="1:8" s="2" customFormat="1" ht="24.75" customHeight="1" outlineLevel="1">
      <c r="A990" s="52" t="s">
        <v>26</v>
      </c>
      <c r="B990" s="53" t="s">
        <v>421</v>
      </c>
      <c r="C990" s="205">
        <v>900</v>
      </c>
      <c r="D990" s="206">
        <v>90013</v>
      </c>
      <c r="E990" s="184">
        <f>SUM(E991:E995)</f>
        <v>15000</v>
      </c>
      <c r="F990" s="54">
        <f>SUM(F991:F995)</f>
        <v>10059.09</v>
      </c>
      <c r="G990" s="55">
        <f t="shared" si="116"/>
        <v>67.06060000000001</v>
      </c>
      <c r="H990" s="197" t="s">
        <v>544</v>
      </c>
    </row>
    <row r="991" spans="1:8" s="19" customFormat="1" ht="12" customHeight="1" outlineLevel="1">
      <c r="A991" s="41" t="s">
        <v>1</v>
      </c>
      <c r="B991" s="42" t="s">
        <v>27</v>
      </c>
      <c r="C991" s="205"/>
      <c r="D991" s="206"/>
      <c r="E991" s="185">
        <v>15000</v>
      </c>
      <c r="F991" s="43">
        <v>10059.09</v>
      </c>
      <c r="G991" s="44">
        <f t="shared" si="116"/>
        <v>67.06060000000001</v>
      </c>
      <c r="H991" s="197"/>
    </row>
    <row r="992" spans="1:8" s="19" customFormat="1" ht="12" customHeight="1" hidden="1" outlineLevel="2">
      <c r="A992" s="41" t="s">
        <v>2</v>
      </c>
      <c r="B992" s="42" t="s">
        <v>28</v>
      </c>
      <c r="C992" s="205"/>
      <c r="D992" s="206"/>
      <c r="E992" s="185">
        <v>0</v>
      </c>
      <c r="F992" s="43">
        <v>0</v>
      </c>
      <c r="G992" s="44" t="str">
        <f t="shared" si="116"/>
        <v>-</v>
      </c>
      <c r="H992" s="197"/>
    </row>
    <row r="993" spans="1:8" s="19" customFormat="1" ht="12" customHeight="1" hidden="1" outlineLevel="2">
      <c r="A993" s="41" t="s">
        <v>3</v>
      </c>
      <c r="B993" s="42" t="s">
        <v>29</v>
      </c>
      <c r="C993" s="205"/>
      <c r="D993" s="206"/>
      <c r="E993" s="185">
        <v>0</v>
      </c>
      <c r="F993" s="43">
        <v>0</v>
      </c>
      <c r="G993" s="44" t="str">
        <f t="shared" si="116"/>
        <v>-</v>
      </c>
      <c r="H993" s="197"/>
    </row>
    <row r="994" spans="1:8" s="19" customFormat="1" ht="12" customHeight="1" hidden="1" outlineLevel="2">
      <c r="A994" s="41" t="s">
        <v>25</v>
      </c>
      <c r="B994" s="42" t="s">
        <v>149</v>
      </c>
      <c r="C994" s="205"/>
      <c r="D994" s="206"/>
      <c r="E994" s="185">
        <v>0</v>
      </c>
      <c r="F994" s="43">
        <v>0</v>
      </c>
      <c r="G994" s="44" t="str">
        <f t="shared" si="116"/>
        <v>-</v>
      </c>
      <c r="H994" s="197"/>
    </row>
    <row r="995" spans="1:8" s="132" customFormat="1" ht="12" customHeight="1" hidden="1" outlineLevel="2">
      <c r="A995" s="41" t="s">
        <v>32</v>
      </c>
      <c r="B995" s="42" t="s">
        <v>31</v>
      </c>
      <c r="C995" s="205"/>
      <c r="D995" s="206"/>
      <c r="E995" s="185">
        <v>0</v>
      </c>
      <c r="F995" s="43">
        <v>0</v>
      </c>
      <c r="G995" s="44" t="str">
        <f t="shared" si="116"/>
        <v>-</v>
      </c>
      <c r="H995" s="197"/>
    </row>
    <row r="996" spans="1:8" s="141" customFormat="1" ht="3" customHeight="1" outlineLevel="1" collapsed="1">
      <c r="A996" s="45"/>
      <c r="B996" s="46"/>
      <c r="C996" s="136"/>
      <c r="D996" s="134"/>
      <c r="E996" s="186"/>
      <c r="F996" s="49"/>
      <c r="G996" s="50"/>
      <c r="H996" s="135"/>
    </row>
    <row r="997" spans="1:8" s="18" customFormat="1" ht="3" customHeight="1" outlineLevel="1">
      <c r="A997" s="142"/>
      <c r="B997" s="143"/>
      <c r="C997" s="142"/>
      <c r="D997" s="142"/>
      <c r="E997" s="183"/>
      <c r="F997" s="144"/>
      <c r="G997" s="145"/>
      <c r="H997" s="143"/>
    </row>
    <row r="998" spans="1:8" s="2" customFormat="1" ht="13.5" customHeight="1" outlineLevel="1">
      <c r="A998" s="52" t="s">
        <v>51</v>
      </c>
      <c r="B998" s="53" t="s">
        <v>305</v>
      </c>
      <c r="C998" s="205">
        <v>900</v>
      </c>
      <c r="D998" s="206">
        <v>90019</v>
      </c>
      <c r="E998" s="184">
        <f>SUM(E999:E1003)</f>
        <v>96924</v>
      </c>
      <c r="F998" s="54">
        <f>SUM(F999:F1003)</f>
        <v>96924</v>
      </c>
      <c r="G998" s="55">
        <f aca="true" t="shared" si="117" ref="G998:G1003">IF(E998&gt;0,F998/E998*100,"-")</f>
        <v>100</v>
      </c>
      <c r="H998" s="197" t="s">
        <v>545</v>
      </c>
    </row>
    <row r="999" spans="1:8" s="19" customFormat="1" ht="12" customHeight="1" outlineLevel="1">
      <c r="A999" s="41" t="s">
        <v>1</v>
      </c>
      <c r="B999" s="42" t="s">
        <v>27</v>
      </c>
      <c r="C999" s="205"/>
      <c r="D999" s="206"/>
      <c r="E999" s="185">
        <v>96924</v>
      </c>
      <c r="F999" s="43">
        <v>96924</v>
      </c>
      <c r="G999" s="44">
        <f t="shared" si="117"/>
        <v>100</v>
      </c>
      <c r="H999" s="197"/>
    </row>
    <row r="1000" spans="1:8" s="19" customFormat="1" ht="12" customHeight="1" hidden="1" outlineLevel="2">
      <c r="A1000" s="41" t="s">
        <v>2</v>
      </c>
      <c r="B1000" s="42" t="s">
        <v>28</v>
      </c>
      <c r="C1000" s="205"/>
      <c r="D1000" s="206"/>
      <c r="E1000" s="185">
        <v>0</v>
      </c>
      <c r="F1000" s="43">
        <v>0</v>
      </c>
      <c r="G1000" s="44" t="str">
        <f t="shared" si="117"/>
        <v>-</v>
      </c>
      <c r="H1000" s="197"/>
    </row>
    <row r="1001" spans="1:8" s="19" customFormat="1" ht="12" customHeight="1" hidden="1" outlineLevel="2">
      <c r="A1001" s="41" t="s">
        <v>3</v>
      </c>
      <c r="B1001" s="42" t="s">
        <v>29</v>
      </c>
      <c r="C1001" s="205"/>
      <c r="D1001" s="206"/>
      <c r="E1001" s="185">
        <v>0</v>
      </c>
      <c r="F1001" s="43">
        <v>0</v>
      </c>
      <c r="G1001" s="44" t="str">
        <f t="shared" si="117"/>
        <v>-</v>
      </c>
      <c r="H1001" s="197"/>
    </row>
    <row r="1002" spans="1:8" s="19" customFormat="1" ht="12" customHeight="1" hidden="1" outlineLevel="2">
      <c r="A1002" s="41" t="s">
        <v>25</v>
      </c>
      <c r="B1002" s="42" t="s">
        <v>149</v>
      </c>
      <c r="C1002" s="205"/>
      <c r="D1002" s="206"/>
      <c r="E1002" s="185">
        <v>0</v>
      </c>
      <c r="F1002" s="43">
        <v>0</v>
      </c>
      <c r="G1002" s="44" t="str">
        <f t="shared" si="117"/>
        <v>-</v>
      </c>
      <c r="H1002" s="197"/>
    </row>
    <row r="1003" spans="1:8" s="132" customFormat="1" ht="12" customHeight="1" hidden="1" outlineLevel="2">
      <c r="A1003" s="41" t="s">
        <v>32</v>
      </c>
      <c r="B1003" s="42" t="s">
        <v>31</v>
      </c>
      <c r="C1003" s="205"/>
      <c r="D1003" s="206"/>
      <c r="E1003" s="185">
        <v>0</v>
      </c>
      <c r="F1003" s="43">
        <v>0</v>
      </c>
      <c r="G1003" s="44" t="str">
        <f t="shared" si="117"/>
        <v>-</v>
      </c>
      <c r="H1003" s="197"/>
    </row>
    <row r="1004" spans="1:8" s="141" customFormat="1" ht="3" customHeight="1" outlineLevel="1" collapsed="1">
      <c r="A1004" s="45"/>
      <c r="B1004" s="46"/>
      <c r="C1004" s="136"/>
      <c r="D1004" s="134"/>
      <c r="E1004" s="186"/>
      <c r="F1004" s="49"/>
      <c r="G1004" s="50"/>
      <c r="H1004" s="135"/>
    </row>
    <row r="1005" spans="1:8" s="141" customFormat="1" ht="3" customHeight="1" outlineLevel="1">
      <c r="A1005" s="146"/>
      <c r="B1005" s="147"/>
      <c r="C1005" s="137"/>
      <c r="D1005" s="138"/>
      <c r="E1005" s="187"/>
      <c r="F1005" s="148"/>
      <c r="G1005" s="149"/>
      <c r="H1005" s="139"/>
    </row>
    <row r="1006" spans="1:8" s="2" customFormat="1" ht="24.75" customHeight="1" outlineLevel="1">
      <c r="A1006" s="52" t="s">
        <v>52</v>
      </c>
      <c r="B1006" s="53" t="s">
        <v>306</v>
      </c>
      <c r="C1006" s="129">
        <v>900</v>
      </c>
      <c r="D1006" s="130">
        <v>90019</v>
      </c>
      <c r="E1006" s="184">
        <f>SUM(E1007:E1011)</f>
        <v>250000</v>
      </c>
      <c r="F1006" s="54">
        <f>SUM(F1007:F1011)</f>
        <v>211560</v>
      </c>
      <c r="G1006" s="55">
        <f aca="true" t="shared" si="118" ref="G1006:G1011">IF(E1006&gt;0,F1006/E1006*100,"-")</f>
        <v>84.624</v>
      </c>
      <c r="H1006" s="197" t="s">
        <v>546</v>
      </c>
    </row>
    <row r="1007" spans="1:8" s="19" customFormat="1" ht="12" customHeight="1" outlineLevel="1">
      <c r="A1007" s="41" t="s">
        <v>1</v>
      </c>
      <c r="B1007" s="42" t="s">
        <v>27</v>
      </c>
      <c r="C1007" s="129"/>
      <c r="D1007" s="130"/>
      <c r="E1007" s="185">
        <v>250000</v>
      </c>
      <c r="F1007" s="43">
        <v>211560</v>
      </c>
      <c r="G1007" s="44">
        <f t="shared" si="118"/>
        <v>84.624</v>
      </c>
      <c r="H1007" s="203"/>
    </row>
    <row r="1008" spans="1:8" s="19" customFormat="1" ht="12" customHeight="1" hidden="1" outlineLevel="2">
      <c r="A1008" s="41" t="s">
        <v>2</v>
      </c>
      <c r="B1008" s="42" t="s">
        <v>28</v>
      </c>
      <c r="C1008" s="129"/>
      <c r="D1008" s="130"/>
      <c r="E1008" s="185">
        <v>0</v>
      </c>
      <c r="F1008" s="43">
        <v>0</v>
      </c>
      <c r="G1008" s="44" t="str">
        <f t="shared" si="118"/>
        <v>-</v>
      </c>
      <c r="H1008" s="203"/>
    </row>
    <row r="1009" spans="1:8" s="19" customFormat="1" ht="12" customHeight="1" hidden="1" outlineLevel="2">
      <c r="A1009" s="41" t="s">
        <v>3</v>
      </c>
      <c r="B1009" s="42" t="s">
        <v>29</v>
      </c>
      <c r="C1009" s="129"/>
      <c r="D1009" s="130"/>
      <c r="E1009" s="185">
        <v>0</v>
      </c>
      <c r="F1009" s="43">
        <v>0</v>
      </c>
      <c r="G1009" s="44" t="str">
        <f t="shared" si="118"/>
        <v>-</v>
      </c>
      <c r="H1009" s="203"/>
    </row>
    <row r="1010" spans="1:8" s="19" customFormat="1" ht="12" customHeight="1" hidden="1" outlineLevel="2">
      <c r="A1010" s="41" t="s">
        <v>25</v>
      </c>
      <c r="B1010" s="42" t="s">
        <v>149</v>
      </c>
      <c r="C1010" s="129"/>
      <c r="D1010" s="130"/>
      <c r="E1010" s="185">
        <v>0</v>
      </c>
      <c r="F1010" s="43">
        <v>0</v>
      </c>
      <c r="G1010" s="44" t="str">
        <f t="shared" si="118"/>
        <v>-</v>
      </c>
      <c r="H1010" s="203"/>
    </row>
    <row r="1011" spans="1:8" s="132" customFormat="1" ht="12" customHeight="1" hidden="1" outlineLevel="2">
      <c r="A1011" s="41" t="s">
        <v>32</v>
      </c>
      <c r="B1011" s="42" t="s">
        <v>31</v>
      </c>
      <c r="C1011" s="129"/>
      <c r="D1011" s="130"/>
      <c r="E1011" s="185">
        <v>0</v>
      </c>
      <c r="F1011" s="43">
        <v>0</v>
      </c>
      <c r="G1011" s="44" t="str">
        <f t="shared" si="118"/>
        <v>-</v>
      </c>
      <c r="H1011" s="203"/>
    </row>
    <row r="1012" spans="1:8" s="141" customFormat="1" ht="3" customHeight="1" outlineLevel="1" collapsed="1">
      <c r="A1012" s="45"/>
      <c r="B1012" s="46"/>
      <c r="C1012" s="136"/>
      <c r="D1012" s="134"/>
      <c r="E1012" s="186"/>
      <c r="F1012" s="49"/>
      <c r="G1012" s="50"/>
      <c r="H1012" s="204"/>
    </row>
    <row r="1013" spans="1:8" s="141" customFormat="1" ht="3" customHeight="1" outlineLevel="1">
      <c r="A1013" s="146"/>
      <c r="B1013" s="147"/>
      <c r="C1013" s="137"/>
      <c r="D1013" s="138"/>
      <c r="E1013" s="187"/>
      <c r="F1013" s="148"/>
      <c r="G1013" s="149"/>
      <c r="H1013" s="139"/>
    </row>
    <row r="1014" spans="1:8" s="2" customFormat="1" ht="13.5" customHeight="1" outlineLevel="1">
      <c r="A1014" s="52" t="s">
        <v>53</v>
      </c>
      <c r="B1014" s="53" t="s">
        <v>307</v>
      </c>
      <c r="C1014" s="205">
        <v>900</v>
      </c>
      <c r="D1014" s="206">
        <v>90095</v>
      </c>
      <c r="E1014" s="184">
        <f>SUM(E1015:E1019)</f>
        <v>74000</v>
      </c>
      <c r="F1014" s="54">
        <f>SUM(F1015:F1019)</f>
        <v>59465.52</v>
      </c>
      <c r="G1014" s="55">
        <f aca="true" t="shared" si="119" ref="G1014:G1019">IF(E1014&gt;0,F1014/E1014*100,"-")</f>
        <v>80.35881081081081</v>
      </c>
      <c r="H1014" s="197" t="s">
        <v>547</v>
      </c>
    </row>
    <row r="1015" spans="1:8" s="19" customFormat="1" ht="12" customHeight="1" outlineLevel="1">
      <c r="A1015" s="41" t="s">
        <v>1</v>
      </c>
      <c r="B1015" s="42" t="s">
        <v>27</v>
      </c>
      <c r="C1015" s="205"/>
      <c r="D1015" s="206"/>
      <c r="E1015" s="185">
        <v>74000</v>
      </c>
      <c r="F1015" s="43">
        <v>59465.52</v>
      </c>
      <c r="G1015" s="44">
        <f t="shared" si="119"/>
        <v>80.35881081081081</v>
      </c>
      <c r="H1015" s="197"/>
    </row>
    <row r="1016" spans="1:8" s="19" customFormat="1" ht="12" customHeight="1" hidden="1" outlineLevel="2">
      <c r="A1016" s="41" t="s">
        <v>2</v>
      </c>
      <c r="B1016" s="42" t="s">
        <v>28</v>
      </c>
      <c r="C1016" s="205"/>
      <c r="D1016" s="206"/>
      <c r="E1016" s="185">
        <v>0</v>
      </c>
      <c r="F1016" s="43">
        <v>0</v>
      </c>
      <c r="G1016" s="44" t="str">
        <f t="shared" si="119"/>
        <v>-</v>
      </c>
      <c r="H1016" s="197"/>
    </row>
    <row r="1017" spans="1:8" s="19" customFormat="1" ht="12" customHeight="1" hidden="1" outlineLevel="2">
      <c r="A1017" s="41" t="s">
        <v>3</v>
      </c>
      <c r="B1017" s="42" t="s">
        <v>29</v>
      </c>
      <c r="C1017" s="205"/>
      <c r="D1017" s="206"/>
      <c r="E1017" s="185">
        <v>0</v>
      </c>
      <c r="F1017" s="43">
        <v>0</v>
      </c>
      <c r="G1017" s="44" t="str">
        <f t="shared" si="119"/>
        <v>-</v>
      </c>
      <c r="H1017" s="197"/>
    </row>
    <row r="1018" spans="1:8" s="19" customFormat="1" ht="12" customHeight="1" hidden="1" outlineLevel="2">
      <c r="A1018" s="41" t="s">
        <v>25</v>
      </c>
      <c r="B1018" s="42" t="s">
        <v>149</v>
      </c>
      <c r="C1018" s="205"/>
      <c r="D1018" s="206"/>
      <c r="E1018" s="185">
        <v>0</v>
      </c>
      <c r="F1018" s="43">
        <v>0</v>
      </c>
      <c r="G1018" s="44" t="str">
        <f t="shared" si="119"/>
        <v>-</v>
      </c>
      <c r="H1018" s="197"/>
    </row>
    <row r="1019" spans="1:8" s="132" customFormat="1" ht="12" customHeight="1" hidden="1" outlineLevel="2">
      <c r="A1019" s="41" t="s">
        <v>32</v>
      </c>
      <c r="B1019" s="42" t="s">
        <v>31</v>
      </c>
      <c r="C1019" s="205"/>
      <c r="D1019" s="206"/>
      <c r="E1019" s="185">
        <v>0</v>
      </c>
      <c r="F1019" s="43">
        <v>0</v>
      </c>
      <c r="G1019" s="44" t="str">
        <f t="shared" si="119"/>
        <v>-</v>
      </c>
      <c r="H1019" s="197"/>
    </row>
    <row r="1020" spans="1:8" s="141" customFormat="1" ht="4.5" customHeight="1" outlineLevel="1" collapsed="1">
      <c r="A1020" s="45"/>
      <c r="B1020" s="46"/>
      <c r="C1020" s="136"/>
      <c r="D1020" s="134"/>
      <c r="E1020" s="186"/>
      <c r="F1020" s="49"/>
      <c r="G1020" s="50"/>
      <c r="H1020" s="198"/>
    </row>
    <row r="1021" spans="1:8" s="141" customFormat="1" ht="3" customHeight="1" outlineLevel="1">
      <c r="A1021" s="146"/>
      <c r="B1021" s="147"/>
      <c r="C1021" s="137"/>
      <c r="D1021" s="138"/>
      <c r="E1021" s="187"/>
      <c r="F1021" s="148"/>
      <c r="G1021" s="149"/>
      <c r="H1021" s="139"/>
    </row>
    <row r="1022" spans="1:8" s="2" customFormat="1" ht="36" customHeight="1" outlineLevel="1">
      <c r="A1022" s="52" t="s">
        <v>54</v>
      </c>
      <c r="B1022" s="53" t="s">
        <v>308</v>
      </c>
      <c r="C1022" s="205">
        <v>900</v>
      </c>
      <c r="D1022" s="206">
        <v>90095</v>
      </c>
      <c r="E1022" s="184">
        <f>SUM(E1023:E1027)</f>
        <v>4880</v>
      </c>
      <c r="F1022" s="54">
        <f>SUM(F1023:F1027)</f>
        <v>0</v>
      </c>
      <c r="G1022" s="55">
        <f aca="true" t="shared" si="120" ref="G1022:G1027">IF(E1022&gt;0,F1022/E1022*100,"-")</f>
        <v>0</v>
      </c>
      <c r="H1022" s="197" t="s">
        <v>548</v>
      </c>
    </row>
    <row r="1023" spans="1:8" s="19" customFormat="1" ht="12" customHeight="1" outlineLevel="1">
      <c r="A1023" s="41" t="s">
        <v>1</v>
      </c>
      <c r="B1023" s="42" t="s">
        <v>27</v>
      </c>
      <c r="C1023" s="205"/>
      <c r="D1023" s="206"/>
      <c r="E1023" s="185">
        <v>4880</v>
      </c>
      <c r="F1023" s="43">
        <v>0</v>
      </c>
      <c r="G1023" s="44">
        <f t="shared" si="120"/>
        <v>0</v>
      </c>
      <c r="H1023" s="197"/>
    </row>
    <row r="1024" spans="1:8" s="19" customFormat="1" ht="12" customHeight="1" hidden="1" outlineLevel="2">
      <c r="A1024" s="41" t="s">
        <v>2</v>
      </c>
      <c r="B1024" s="42" t="s">
        <v>28</v>
      </c>
      <c r="C1024" s="205"/>
      <c r="D1024" s="206"/>
      <c r="E1024" s="185">
        <v>0</v>
      </c>
      <c r="F1024" s="43">
        <v>0</v>
      </c>
      <c r="G1024" s="44" t="str">
        <f t="shared" si="120"/>
        <v>-</v>
      </c>
      <c r="H1024" s="197"/>
    </row>
    <row r="1025" spans="1:8" s="19" customFormat="1" ht="12" customHeight="1" hidden="1" outlineLevel="2">
      <c r="A1025" s="41" t="s">
        <v>3</v>
      </c>
      <c r="B1025" s="42" t="s">
        <v>29</v>
      </c>
      <c r="C1025" s="205"/>
      <c r="D1025" s="206"/>
      <c r="E1025" s="185">
        <v>0</v>
      </c>
      <c r="F1025" s="43">
        <v>0</v>
      </c>
      <c r="G1025" s="44" t="str">
        <f t="shared" si="120"/>
        <v>-</v>
      </c>
      <c r="H1025" s="197"/>
    </row>
    <row r="1026" spans="1:8" s="19" customFormat="1" ht="12" customHeight="1" hidden="1" outlineLevel="2">
      <c r="A1026" s="41" t="s">
        <v>25</v>
      </c>
      <c r="B1026" s="42" t="s">
        <v>149</v>
      </c>
      <c r="C1026" s="205"/>
      <c r="D1026" s="206"/>
      <c r="E1026" s="185">
        <v>0</v>
      </c>
      <c r="F1026" s="43">
        <v>0</v>
      </c>
      <c r="G1026" s="44" t="str">
        <f t="shared" si="120"/>
        <v>-</v>
      </c>
      <c r="H1026" s="197"/>
    </row>
    <row r="1027" spans="1:8" s="132" customFormat="1" ht="12" customHeight="1" hidden="1" outlineLevel="2">
      <c r="A1027" s="41" t="s">
        <v>32</v>
      </c>
      <c r="B1027" s="42" t="s">
        <v>31</v>
      </c>
      <c r="C1027" s="205"/>
      <c r="D1027" s="206"/>
      <c r="E1027" s="185">
        <v>0</v>
      </c>
      <c r="F1027" s="43">
        <v>0</v>
      </c>
      <c r="G1027" s="44" t="str">
        <f t="shared" si="120"/>
        <v>-</v>
      </c>
      <c r="H1027" s="197"/>
    </row>
    <row r="1028" spans="1:8" s="141" customFormat="1" ht="3" customHeight="1" outlineLevel="1" collapsed="1">
      <c r="A1028" s="45"/>
      <c r="B1028" s="46"/>
      <c r="C1028" s="136"/>
      <c r="D1028" s="134"/>
      <c r="E1028" s="186"/>
      <c r="F1028" s="49"/>
      <c r="G1028" s="50"/>
      <c r="H1028" s="135"/>
    </row>
    <row r="1029" spans="1:8" s="141" customFormat="1" ht="3" customHeight="1" outlineLevel="1">
      <c r="A1029" s="146"/>
      <c r="B1029" s="147"/>
      <c r="C1029" s="137"/>
      <c r="D1029" s="138"/>
      <c r="E1029" s="187"/>
      <c r="F1029" s="148"/>
      <c r="G1029" s="149"/>
      <c r="H1029" s="139"/>
    </row>
    <row r="1030" spans="1:8" s="2" customFormat="1" ht="13.5" customHeight="1" outlineLevel="1">
      <c r="A1030" s="52" t="s">
        <v>55</v>
      </c>
      <c r="B1030" s="53" t="s">
        <v>420</v>
      </c>
      <c r="C1030" s="205">
        <v>900</v>
      </c>
      <c r="D1030" s="206">
        <v>90095</v>
      </c>
      <c r="E1030" s="184">
        <f>SUM(E1031:E1035)</f>
        <v>56000</v>
      </c>
      <c r="F1030" s="54">
        <f>SUM(F1031:F1035)</f>
        <v>55965</v>
      </c>
      <c r="G1030" s="55">
        <f aca="true" t="shared" si="121" ref="G1030:G1035">IF(E1030&gt;0,F1030/E1030*100,"-")</f>
        <v>99.9375</v>
      </c>
      <c r="H1030" s="197" t="s">
        <v>549</v>
      </c>
    </row>
    <row r="1031" spans="1:8" s="19" customFormat="1" ht="12" customHeight="1" outlineLevel="1">
      <c r="A1031" s="41" t="s">
        <v>1</v>
      </c>
      <c r="B1031" s="42" t="s">
        <v>27</v>
      </c>
      <c r="C1031" s="205"/>
      <c r="D1031" s="206"/>
      <c r="E1031" s="185">
        <v>56000</v>
      </c>
      <c r="F1031" s="43">
        <v>55965</v>
      </c>
      <c r="G1031" s="44">
        <f t="shared" si="121"/>
        <v>99.9375</v>
      </c>
      <c r="H1031" s="197"/>
    </row>
    <row r="1032" spans="1:8" s="19" customFormat="1" ht="12" customHeight="1" hidden="1" outlineLevel="2">
      <c r="A1032" s="41" t="s">
        <v>2</v>
      </c>
      <c r="B1032" s="42" t="s">
        <v>28</v>
      </c>
      <c r="C1032" s="205"/>
      <c r="D1032" s="206"/>
      <c r="E1032" s="185">
        <v>0</v>
      </c>
      <c r="F1032" s="43">
        <v>0</v>
      </c>
      <c r="G1032" s="44" t="str">
        <f t="shared" si="121"/>
        <v>-</v>
      </c>
      <c r="H1032" s="197"/>
    </row>
    <row r="1033" spans="1:8" s="19" customFormat="1" ht="12" customHeight="1" hidden="1" outlineLevel="2">
      <c r="A1033" s="41" t="s">
        <v>3</v>
      </c>
      <c r="B1033" s="42" t="s">
        <v>29</v>
      </c>
      <c r="C1033" s="205"/>
      <c r="D1033" s="206"/>
      <c r="E1033" s="185">
        <v>0</v>
      </c>
      <c r="F1033" s="43">
        <v>0</v>
      </c>
      <c r="G1033" s="44" t="str">
        <f t="shared" si="121"/>
        <v>-</v>
      </c>
      <c r="H1033" s="197"/>
    </row>
    <row r="1034" spans="1:8" s="19" customFormat="1" ht="12" customHeight="1" hidden="1" outlineLevel="2">
      <c r="A1034" s="41" t="s">
        <v>25</v>
      </c>
      <c r="B1034" s="42" t="s">
        <v>149</v>
      </c>
      <c r="C1034" s="205"/>
      <c r="D1034" s="206"/>
      <c r="E1034" s="185">
        <v>0</v>
      </c>
      <c r="F1034" s="43">
        <v>0</v>
      </c>
      <c r="G1034" s="44" t="str">
        <f t="shared" si="121"/>
        <v>-</v>
      </c>
      <c r="H1034" s="197"/>
    </row>
    <row r="1035" spans="1:8" s="132" customFormat="1" ht="12" customHeight="1" hidden="1" outlineLevel="2">
      <c r="A1035" s="41" t="s">
        <v>32</v>
      </c>
      <c r="B1035" s="42" t="s">
        <v>31</v>
      </c>
      <c r="C1035" s="205"/>
      <c r="D1035" s="206"/>
      <c r="E1035" s="185">
        <v>0</v>
      </c>
      <c r="F1035" s="43">
        <v>0</v>
      </c>
      <c r="G1035" s="44" t="str">
        <f t="shared" si="121"/>
        <v>-</v>
      </c>
      <c r="H1035" s="197"/>
    </row>
    <row r="1036" spans="1:8" s="141" customFormat="1" ht="3" customHeight="1" outlineLevel="1" collapsed="1">
      <c r="A1036" s="45"/>
      <c r="B1036" s="46"/>
      <c r="C1036" s="136"/>
      <c r="D1036" s="134"/>
      <c r="E1036" s="186"/>
      <c r="F1036" s="49"/>
      <c r="G1036" s="50"/>
      <c r="H1036" s="135"/>
    </row>
    <row r="1037" spans="1:9" s="77" customFormat="1" ht="16.5" customHeight="1">
      <c r="A1037" s="71" t="s">
        <v>40</v>
      </c>
      <c r="B1037" s="155" t="s">
        <v>315</v>
      </c>
      <c r="C1037" s="72"/>
      <c r="D1037" s="72"/>
      <c r="E1037" s="178">
        <f>SUM(E1038:E1042)</f>
        <v>80000</v>
      </c>
      <c r="F1037" s="73">
        <f>SUM(F1038:F1042)</f>
        <v>0</v>
      </c>
      <c r="G1037" s="74">
        <f aca="true" t="shared" si="122" ref="G1037:G1042">IF(E1037&gt;0,F1037/E1037*100,"-")</f>
        <v>0</v>
      </c>
      <c r="H1037" s="75"/>
      <c r="I1037" s="76"/>
    </row>
    <row r="1038" spans="1:8" s="126" customFormat="1" ht="13.5" customHeight="1">
      <c r="A1038" s="120" t="s">
        <v>1</v>
      </c>
      <c r="B1038" s="121" t="s">
        <v>27</v>
      </c>
      <c r="C1038" s="122"/>
      <c r="D1038" s="120"/>
      <c r="E1038" s="179">
        <f>E1048</f>
        <v>80000</v>
      </c>
      <c r="F1038" s="123">
        <f>F1048</f>
        <v>0</v>
      </c>
      <c r="G1038" s="124">
        <f t="shared" si="122"/>
        <v>0</v>
      </c>
      <c r="H1038" s="125"/>
    </row>
    <row r="1039" spans="1:8" s="126" customFormat="1" ht="13.5" customHeight="1" hidden="1" outlineLevel="1">
      <c r="A1039" s="120" t="s">
        <v>2</v>
      </c>
      <c r="B1039" s="121" t="s">
        <v>28</v>
      </c>
      <c r="C1039" s="122"/>
      <c r="D1039" s="120"/>
      <c r="E1039" s="179">
        <f aca="true" t="shared" si="123" ref="E1039:F1042">E1049</f>
        <v>0</v>
      </c>
      <c r="F1039" s="123">
        <f t="shared" si="123"/>
        <v>0</v>
      </c>
      <c r="G1039" s="124" t="str">
        <f t="shared" si="122"/>
        <v>-</v>
      </c>
      <c r="H1039" s="125"/>
    </row>
    <row r="1040" spans="1:8" s="126" customFormat="1" ht="13.5" customHeight="1" hidden="1" outlineLevel="1">
      <c r="A1040" s="120" t="s">
        <v>3</v>
      </c>
      <c r="B1040" s="121" t="s">
        <v>29</v>
      </c>
      <c r="C1040" s="122"/>
      <c r="D1040" s="120"/>
      <c r="E1040" s="179">
        <f t="shared" si="123"/>
        <v>0</v>
      </c>
      <c r="F1040" s="123">
        <f t="shared" si="123"/>
        <v>0</v>
      </c>
      <c r="G1040" s="124" t="str">
        <f t="shared" si="122"/>
        <v>-</v>
      </c>
      <c r="H1040" s="125"/>
    </row>
    <row r="1041" spans="1:8" s="126" customFormat="1" ht="13.5" customHeight="1" hidden="1" outlineLevel="1">
      <c r="A1041" s="120" t="s">
        <v>25</v>
      </c>
      <c r="B1041" s="121" t="s">
        <v>149</v>
      </c>
      <c r="C1041" s="122"/>
      <c r="D1041" s="120"/>
      <c r="E1041" s="179">
        <f t="shared" si="123"/>
        <v>0</v>
      </c>
      <c r="F1041" s="123">
        <f t="shared" si="123"/>
        <v>0</v>
      </c>
      <c r="G1041" s="124" t="str">
        <f t="shared" si="122"/>
        <v>-</v>
      </c>
      <c r="H1041" s="125"/>
    </row>
    <row r="1042" spans="1:8" s="126" customFormat="1" ht="13.5" customHeight="1" hidden="1" outlineLevel="1">
      <c r="A1042" s="120" t="s">
        <v>32</v>
      </c>
      <c r="B1042" s="121" t="s">
        <v>31</v>
      </c>
      <c r="C1042" s="122"/>
      <c r="D1042" s="120"/>
      <c r="E1042" s="179">
        <f t="shared" si="123"/>
        <v>0</v>
      </c>
      <c r="F1042" s="123">
        <f t="shared" si="123"/>
        <v>0</v>
      </c>
      <c r="G1042" s="124" t="str">
        <f t="shared" si="122"/>
        <v>-</v>
      </c>
      <c r="H1042" s="125"/>
    </row>
    <row r="1043" spans="1:8" s="34" customFormat="1" ht="3" customHeight="1" collapsed="1">
      <c r="A1043" s="35"/>
      <c r="B1043" s="36"/>
      <c r="C1043" s="37"/>
      <c r="D1043" s="35"/>
      <c r="E1043" s="180"/>
      <c r="F1043" s="38"/>
      <c r="G1043" s="39"/>
      <c r="H1043" s="40"/>
    </row>
    <row r="1044" spans="1:8" s="82" customFormat="1" ht="15.75" customHeight="1" outlineLevel="1">
      <c r="A1044" s="78" t="s">
        <v>49</v>
      </c>
      <c r="B1044" s="79" t="s">
        <v>48</v>
      </c>
      <c r="C1044" s="78"/>
      <c r="D1044" s="78"/>
      <c r="E1044" s="181">
        <f>E1045</f>
        <v>80000</v>
      </c>
      <c r="F1044" s="80">
        <f>F1045</f>
        <v>0</v>
      </c>
      <c r="G1044" s="81">
        <f aca="true" t="shared" si="124" ref="G1044:G1052">IF(E1044&gt;0,F1044/E1044*100,"-")</f>
        <v>0</v>
      </c>
      <c r="H1044" s="79"/>
    </row>
    <row r="1045" spans="1:8" s="18" customFormat="1" ht="15.75" customHeight="1" outlineLevel="1">
      <c r="A1045" s="14" t="s">
        <v>9</v>
      </c>
      <c r="B1045" s="15" t="s">
        <v>316</v>
      </c>
      <c r="C1045" s="14"/>
      <c r="D1045" s="14"/>
      <c r="E1045" s="182">
        <f>E1047</f>
        <v>80000</v>
      </c>
      <c r="F1045" s="16">
        <f>F1047</f>
        <v>0</v>
      </c>
      <c r="G1045" s="17">
        <f t="shared" si="124"/>
        <v>0</v>
      </c>
      <c r="H1045" s="15"/>
    </row>
    <row r="1046" spans="1:8" s="18" customFormat="1" ht="3" customHeight="1" outlineLevel="1">
      <c r="A1046" s="142"/>
      <c r="B1046" s="143"/>
      <c r="C1046" s="142"/>
      <c r="D1046" s="142"/>
      <c r="E1046" s="183"/>
      <c r="F1046" s="144"/>
      <c r="G1046" s="145"/>
      <c r="H1046" s="143"/>
    </row>
    <row r="1047" spans="1:8" s="2" customFormat="1" ht="24.75" customHeight="1" outlineLevel="1">
      <c r="A1047" s="52" t="s">
        <v>26</v>
      </c>
      <c r="B1047" s="53" t="s">
        <v>317</v>
      </c>
      <c r="C1047" s="205">
        <v>700</v>
      </c>
      <c r="D1047" s="206">
        <v>70095</v>
      </c>
      <c r="E1047" s="184">
        <f>SUM(E1048:E1052)</f>
        <v>80000</v>
      </c>
      <c r="F1047" s="54">
        <f>SUM(F1048:F1052)</f>
        <v>0</v>
      </c>
      <c r="G1047" s="55">
        <f t="shared" si="124"/>
        <v>0</v>
      </c>
      <c r="H1047" s="197" t="s">
        <v>550</v>
      </c>
    </row>
    <row r="1048" spans="1:8" s="19" customFormat="1" ht="12" customHeight="1" outlineLevel="1">
      <c r="A1048" s="41" t="s">
        <v>1</v>
      </c>
      <c r="B1048" s="42" t="s">
        <v>27</v>
      </c>
      <c r="C1048" s="205"/>
      <c r="D1048" s="206"/>
      <c r="E1048" s="185">
        <v>80000</v>
      </c>
      <c r="F1048" s="43">
        <v>0</v>
      </c>
      <c r="G1048" s="44">
        <f t="shared" si="124"/>
        <v>0</v>
      </c>
      <c r="H1048" s="197"/>
    </row>
    <row r="1049" spans="1:8" s="19" customFormat="1" ht="12" customHeight="1" hidden="1" outlineLevel="2">
      <c r="A1049" s="41" t="s">
        <v>2</v>
      </c>
      <c r="B1049" s="42" t="s">
        <v>28</v>
      </c>
      <c r="C1049" s="205"/>
      <c r="D1049" s="206"/>
      <c r="E1049" s="185">
        <v>0</v>
      </c>
      <c r="F1049" s="43">
        <v>0</v>
      </c>
      <c r="G1049" s="44" t="str">
        <f t="shared" si="124"/>
        <v>-</v>
      </c>
      <c r="H1049" s="197"/>
    </row>
    <row r="1050" spans="1:8" s="19" customFormat="1" ht="12" customHeight="1" hidden="1" outlineLevel="2">
      <c r="A1050" s="41" t="s">
        <v>3</v>
      </c>
      <c r="B1050" s="42" t="s">
        <v>29</v>
      </c>
      <c r="C1050" s="205"/>
      <c r="D1050" s="206"/>
      <c r="E1050" s="185">
        <v>0</v>
      </c>
      <c r="F1050" s="43">
        <v>0</v>
      </c>
      <c r="G1050" s="44" t="str">
        <f t="shared" si="124"/>
        <v>-</v>
      </c>
      <c r="H1050" s="197"/>
    </row>
    <row r="1051" spans="1:8" s="19" customFormat="1" ht="12" customHeight="1" hidden="1" outlineLevel="2">
      <c r="A1051" s="41" t="s">
        <v>25</v>
      </c>
      <c r="B1051" s="42" t="s">
        <v>149</v>
      </c>
      <c r="C1051" s="205"/>
      <c r="D1051" s="206"/>
      <c r="E1051" s="185">
        <v>0</v>
      </c>
      <c r="F1051" s="43">
        <v>0</v>
      </c>
      <c r="G1051" s="44" t="str">
        <f t="shared" si="124"/>
        <v>-</v>
      </c>
      <c r="H1051" s="197"/>
    </row>
    <row r="1052" spans="1:8" s="132" customFormat="1" ht="12" customHeight="1" hidden="1" outlineLevel="2">
      <c r="A1052" s="41" t="s">
        <v>32</v>
      </c>
      <c r="B1052" s="42" t="s">
        <v>31</v>
      </c>
      <c r="C1052" s="205"/>
      <c r="D1052" s="206"/>
      <c r="E1052" s="185">
        <v>0</v>
      </c>
      <c r="F1052" s="43">
        <v>0</v>
      </c>
      <c r="G1052" s="44" t="str">
        <f t="shared" si="124"/>
        <v>-</v>
      </c>
      <c r="H1052" s="197"/>
    </row>
    <row r="1053" spans="1:8" s="141" customFormat="1" ht="3" customHeight="1" outlineLevel="1" collapsed="1">
      <c r="A1053" s="45"/>
      <c r="B1053" s="46"/>
      <c r="C1053" s="136"/>
      <c r="D1053" s="134"/>
      <c r="E1053" s="186"/>
      <c r="F1053" s="49"/>
      <c r="G1053" s="50"/>
      <c r="H1053" s="135"/>
    </row>
    <row r="1054" spans="1:9" s="77" customFormat="1" ht="16.5" customHeight="1">
      <c r="A1054" s="71" t="s">
        <v>41</v>
      </c>
      <c r="B1054" s="155" t="s">
        <v>118</v>
      </c>
      <c r="C1054" s="72"/>
      <c r="D1054" s="72"/>
      <c r="E1054" s="178">
        <f>SUM(E1055:E1059)</f>
        <v>7860000</v>
      </c>
      <c r="F1054" s="73">
        <f>SUM(F1055:F1059)</f>
        <v>7247317.74</v>
      </c>
      <c r="G1054" s="74">
        <f aca="true" t="shared" si="125" ref="G1054:G1059">IF(E1054&gt;0,F1054/E1054*100,"-")</f>
        <v>92.20506030534351</v>
      </c>
      <c r="H1054" s="75"/>
      <c r="I1054" s="76"/>
    </row>
    <row r="1055" spans="1:8" s="126" customFormat="1" ht="13.5" customHeight="1">
      <c r="A1055" s="120" t="s">
        <v>1</v>
      </c>
      <c r="B1055" s="121" t="s">
        <v>27</v>
      </c>
      <c r="C1055" s="122"/>
      <c r="D1055" s="120"/>
      <c r="E1055" s="179">
        <f>E1065+E1073</f>
        <v>7860000</v>
      </c>
      <c r="F1055" s="123">
        <f>F1065+F1073</f>
        <v>7247317.74</v>
      </c>
      <c r="G1055" s="124">
        <f t="shared" si="125"/>
        <v>92.20506030534351</v>
      </c>
      <c r="H1055" s="125"/>
    </row>
    <row r="1056" spans="1:8" s="126" customFormat="1" ht="13.5" customHeight="1" hidden="1" outlineLevel="1">
      <c r="A1056" s="120" t="s">
        <v>2</v>
      </c>
      <c r="B1056" s="121" t="s">
        <v>28</v>
      </c>
      <c r="C1056" s="122"/>
      <c r="D1056" s="120"/>
      <c r="E1056" s="179">
        <f aca="true" t="shared" si="126" ref="E1056:F1059">E1066+E1074</f>
        <v>0</v>
      </c>
      <c r="F1056" s="123">
        <f t="shared" si="126"/>
        <v>0</v>
      </c>
      <c r="G1056" s="124" t="str">
        <f t="shared" si="125"/>
        <v>-</v>
      </c>
      <c r="H1056" s="125"/>
    </row>
    <row r="1057" spans="1:8" s="126" customFormat="1" ht="13.5" customHeight="1" hidden="1" outlineLevel="1">
      <c r="A1057" s="120" t="s">
        <v>3</v>
      </c>
      <c r="B1057" s="121" t="s">
        <v>29</v>
      </c>
      <c r="C1057" s="122"/>
      <c r="D1057" s="120"/>
      <c r="E1057" s="179">
        <f t="shared" si="126"/>
        <v>0</v>
      </c>
      <c r="F1057" s="123">
        <f t="shared" si="126"/>
        <v>0</v>
      </c>
      <c r="G1057" s="124" t="str">
        <f t="shared" si="125"/>
        <v>-</v>
      </c>
      <c r="H1057" s="125"/>
    </row>
    <row r="1058" spans="1:8" s="126" customFormat="1" ht="13.5" customHeight="1" hidden="1" outlineLevel="1">
      <c r="A1058" s="120" t="s">
        <v>25</v>
      </c>
      <c r="B1058" s="121" t="s">
        <v>149</v>
      </c>
      <c r="C1058" s="122"/>
      <c r="D1058" s="120"/>
      <c r="E1058" s="179">
        <f t="shared" si="126"/>
        <v>0</v>
      </c>
      <c r="F1058" s="123">
        <f t="shared" si="126"/>
        <v>0</v>
      </c>
      <c r="G1058" s="124" t="str">
        <f t="shared" si="125"/>
        <v>-</v>
      </c>
      <c r="H1058" s="125"/>
    </row>
    <row r="1059" spans="1:8" s="126" customFormat="1" ht="13.5" customHeight="1" hidden="1" outlineLevel="1">
      <c r="A1059" s="120" t="s">
        <v>32</v>
      </c>
      <c r="B1059" s="121" t="s">
        <v>31</v>
      </c>
      <c r="C1059" s="122"/>
      <c r="D1059" s="120"/>
      <c r="E1059" s="179">
        <f t="shared" si="126"/>
        <v>0</v>
      </c>
      <c r="F1059" s="123">
        <f t="shared" si="126"/>
        <v>0</v>
      </c>
      <c r="G1059" s="124" t="str">
        <f t="shared" si="125"/>
        <v>-</v>
      </c>
      <c r="H1059" s="125"/>
    </row>
    <row r="1060" spans="1:8" s="34" customFormat="1" ht="3" customHeight="1" collapsed="1">
      <c r="A1060" s="35"/>
      <c r="B1060" s="36"/>
      <c r="C1060" s="37"/>
      <c r="D1060" s="35"/>
      <c r="E1060" s="180"/>
      <c r="F1060" s="38"/>
      <c r="G1060" s="39"/>
      <c r="H1060" s="40"/>
    </row>
    <row r="1061" spans="1:8" s="82" customFormat="1" ht="15.75" customHeight="1" outlineLevel="1">
      <c r="A1061" s="78" t="s">
        <v>49</v>
      </c>
      <c r="B1061" s="79" t="s">
        <v>48</v>
      </c>
      <c r="C1061" s="78"/>
      <c r="D1061" s="78"/>
      <c r="E1061" s="181">
        <f>E1062</f>
        <v>7860000</v>
      </c>
      <c r="F1061" s="80">
        <f>F1062</f>
        <v>7247317.74</v>
      </c>
      <c r="G1061" s="81">
        <f aca="true" t="shared" si="127" ref="G1061:G1069">IF(E1061&gt;0,F1061/E1061*100,"-")</f>
        <v>92.20506030534351</v>
      </c>
      <c r="H1061" s="79"/>
    </row>
    <row r="1062" spans="1:8" s="18" customFormat="1" ht="15.75" customHeight="1" outlineLevel="1">
      <c r="A1062" s="14" t="s">
        <v>9</v>
      </c>
      <c r="B1062" s="15" t="s">
        <v>119</v>
      </c>
      <c r="C1062" s="14"/>
      <c r="D1062" s="14"/>
      <c r="E1062" s="182">
        <f>E1064+E1072</f>
        <v>7860000</v>
      </c>
      <c r="F1062" s="16">
        <f>F1064+F1072</f>
        <v>7247317.74</v>
      </c>
      <c r="G1062" s="17">
        <f t="shared" si="127"/>
        <v>92.20506030534351</v>
      </c>
      <c r="H1062" s="15"/>
    </row>
    <row r="1063" spans="1:8" s="18" customFormat="1" ht="3" customHeight="1" outlineLevel="1">
      <c r="A1063" s="142"/>
      <c r="B1063" s="143"/>
      <c r="C1063" s="142"/>
      <c r="D1063" s="142"/>
      <c r="E1063" s="183"/>
      <c r="F1063" s="144"/>
      <c r="G1063" s="145"/>
      <c r="H1063" s="143"/>
    </row>
    <row r="1064" spans="1:8" s="2" customFormat="1" ht="13.5" customHeight="1" outlineLevel="1">
      <c r="A1064" s="52" t="s">
        <v>26</v>
      </c>
      <c r="B1064" s="53" t="s">
        <v>120</v>
      </c>
      <c r="C1064" s="205">
        <v>700</v>
      </c>
      <c r="D1064" s="206">
        <v>70005</v>
      </c>
      <c r="E1064" s="184">
        <f>SUM(E1065:E1069)</f>
        <v>6260000</v>
      </c>
      <c r="F1064" s="54">
        <f>SUM(F1065:F1069)</f>
        <v>5970917.34</v>
      </c>
      <c r="G1064" s="55">
        <f t="shared" si="127"/>
        <v>95.38206613418531</v>
      </c>
      <c r="H1064" s="199" t="s">
        <v>551</v>
      </c>
    </row>
    <row r="1065" spans="1:8" s="19" customFormat="1" ht="12" customHeight="1" outlineLevel="1">
      <c r="A1065" s="41" t="s">
        <v>1</v>
      </c>
      <c r="B1065" s="42" t="s">
        <v>27</v>
      </c>
      <c r="C1065" s="205"/>
      <c r="D1065" s="206"/>
      <c r="E1065" s="185">
        <v>6260000</v>
      </c>
      <c r="F1065" s="43">
        <v>5970917.34</v>
      </c>
      <c r="G1065" s="44">
        <f t="shared" si="127"/>
        <v>95.38206613418531</v>
      </c>
      <c r="H1065" s="199"/>
    </row>
    <row r="1066" spans="1:8" s="19" customFormat="1" ht="12" customHeight="1" hidden="1" outlineLevel="2">
      <c r="A1066" s="41" t="s">
        <v>2</v>
      </c>
      <c r="B1066" s="42" t="s">
        <v>28</v>
      </c>
      <c r="C1066" s="205"/>
      <c r="D1066" s="206"/>
      <c r="E1066" s="185">
        <v>0</v>
      </c>
      <c r="F1066" s="43">
        <v>0</v>
      </c>
      <c r="G1066" s="44" t="str">
        <f t="shared" si="127"/>
        <v>-</v>
      </c>
      <c r="H1066" s="199"/>
    </row>
    <row r="1067" spans="1:8" s="19" customFormat="1" ht="12" customHeight="1" hidden="1" outlineLevel="2">
      <c r="A1067" s="41" t="s">
        <v>3</v>
      </c>
      <c r="B1067" s="42" t="s">
        <v>29</v>
      </c>
      <c r="C1067" s="205"/>
      <c r="D1067" s="206"/>
      <c r="E1067" s="185">
        <v>0</v>
      </c>
      <c r="F1067" s="43">
        <v>0</v>
      </c>
      <c r="G1067" s="44" t="str">
        <f t="shared" si="127"/>
        <v>-</v>
      </c>
      <c r="H1067" s="199"/>
    </row>
    <row r="1068" spans="1:8" s="19" customFormat="1" ht="12" customHeight="1" hidden="1" outlineLevel="2">
      <c r="A1068" s="41" t="s">
        <v>25</v>
      </c>
      <c r="B1068" s="42" t="s">
        <v>149</v>
      </c>
      <c r="C1068" s="205"/>
      <c r="D1068" s="206"/>
      <c r="E1068" s="185">
        <v>0</v>
      </c>
      <c r="F1068" s="43">
        <v>0</v>
      </c>
      <c r="G1068" s="44" t="str">
        <f t="shared" si="127"/>
        <v>-</v>
      </c>
      <c r="H1068" s="199"/>
    </row>
    <row r="1069" spans="1:8" s="132" customFormat="1" ht="12" customHeight="1" hidden="1" outlineLevel="2">
      <c r="A1069" s="41" t="s">
        <v>32</v>
      </c>
      <c r="B1069" s="42" t="s">
        <v>31</v>
      </c>
      <c r="C1069" s="205"/>
      <c r="D1069" s="206"/>
      <c r="E1069" s="185">
        <v>0</v>
      </c>
      <c r="F1069" s="43">
        <v>0</v>
      </c>
      <c r="G1069" s="44" t="str">
        <f t="shared" si="127"/>
        <v>-</v>
      </c>
      <c r="H1069" s="199"/>
    </row>
    <row r="1070" spans="1:8" s="141" customFormat="1" ht="34.5" customHeight="1" outlineLevel="1" collapsed="1">
      <c r="A1070" s="45"/>
      <c r="B1070" s="46"/>
      <c r="C1070" s="136"/>
      <c r="D1070" s="134"/>
      <c r="E1070" s="186"/>
      <c r="F1070" s="49"/>
      <c r="G1070" s="50"/>
      <c r="H1070" s="200"/>
    </row>
    <row r="1071" spans="1:8" s="141" customFormat="1" ht="3" customHeight="1" outlineLevel="1">
      <c r="A1071" s="146"/>
      <c r="B1071" s="147"/>
      <c r="C1071" s="137"/>
      <c r="D1071" s="138"/>
      <c r="E1071" s="187"/>
      <c r="F1071" s="148"/>
      <c r="G1071" s="149"/>
      <c r="H1071" s="171"/>
    </row>
    <row r="1072" spans="1:8" s="2" customFormat="1" ht="13.5" customHeight="1" outlineLevel="1">
      <c r="A1072" s="52" t="s">
        <v>51</v>
      </c>
      <c r="B1072" s="53" t="s">
        <v>121</v>
      </c>
      <c r="C1072" s="205">
        <v>700</v>
      </c>
      <c r="D1072" s="206">
        <v>70005</v>
      </c>
      <c r="E1072" s="184">
        <f>SUM(E1073:E1077)</f>
        <v>1600000</v>
      </c>
      <c r="F1072" s="54">
        <f>SUM(F1073:F1077)</f>
        <v>1276400.4</v>
      </c>
      <c r="G1072" s="55">
        <f aca="true" t="shared" si="128" ref="G1072:G1077">IF(E1072&gt;0,F1072/E1072*100,"-")</f>
        <v>79.775025</v>
      </c>
      <c r="H1072" s="199" t="s">
        <v>552</v>
      </c>
    </row>
    <row r="1073" spans="1:8" s="19" customFormat="1" ht="12" customHeight="1" outlineLevel="1">
      <c r="A1073" s="41" t="s">
        <v>1</v>
      </c>
      <c r="B1073" s="42" t="s">
        <v>27</v>
      </c>
      <c r="C1073" s="205"/>
      <c r="D1073" s="206"/>
      <c r="E1073" s="185">
        <v>1600000</v>
      </c>
      <c r="F1073" s="43">
        <v>1276400.4</v>
      </c>
      <c r="G1073" s="44">
        <f t="shared" si="128"/>
        <v>79.775025</v>
      </c>
      <c r="H1073" s="199"/>
    </row>
    <row r="1074" spans="1:8" s="19" customFormat="1" ht="12" customHeight="1" hidden="1" outlineLevel="2">
      <c r="A1074" s="41" t="s">
        <v>2</v>
      </c>
      <c r="B1074" s="42" t="s">
        <v>28</v>
      </c>
      <c r="C1074" s="205"/>
      <c r="D1074" s="206"/>
      <c r="E1074" s="185">
        <v>0</v>
      </c>
      <c r="F1074" s="43">
        <v>0</v>
      </c>
      <c r="G1074" s="44" t="str">
        <f t="shared" si="128"/>
        <v>-</v>
      </c>
      <c r="H1074" s="199"/>
    </row>
    <row r="1075" spans="1:8" s="19" customFormat="1" ht="12" customHeight="1" hidden="1" outlineLevel="2">
      <c r="A1075" s="41" t="s">
        <v>3</v>
      </c>
      <c r="B1075" s="42" t="s">
        <v>29</v>
      </c>
      <c r="C1075" s="205"/>
      <c r="D1075" s="206"/>
      <c r="E1075" s="185">
        <v>0</v>
      </c>
      <c r="F1075" s="43">
        <v>0</v>
      </c>
      <c r="G1075" s="44" t="str">
        <f t="shared" si="128"/>
        <v>-</v>
      </c>
      <c r="H1075" s="199"/>
    </row>
    <row r="1076" spans="1:8" s="19" customFormat="1" ht="12" customHeight="1" hidden="1" outlineLevel="2">
      <c r="A1076" s="41" t="s">
        <v>25</v>
      </c>
      <c r="B1076" s="42" t="s">
        <v>149</v>
      </c>
      <c r="C1076" s="205"/>
      <c r="D1076" s="206"/>
      <c r="E1076" s="185">
        <v>0</v>
      </c>
      <c r="F1076" s="43">
        <v>0</v>
      </c>
      <c r="G1076" s="44" t="str">
        <f t="shared" si="128"/>
        <v>-</v>
      </c>
      <c r="H1076" s="199"/>
    </row>
    <row r="1077" spans="1:8" s="132" customFormat="1" ht="12" customHeight="1" hidden="1" outlineLevel="2">
      <c r="A1077" s="41" t="s">
        <v>32</v>
      </c>
      <c r="B1077" s="42" t="s">
        <v>31</v>
      </c>
      <c r="C1077" s="205"/>
      <c r="D1077" s="206"/>
      <c r="E1077" s="185">
        <v>0</v>
      </c>
      <c r="F1077" s="43">
        <v>0</v>
      </c>
      <c r="G1077" s="44" t="str">
        <f t="shared" si="128"/>
        <v>-</v>
      </c>
      <c r="H1077" s="199"/>
    </row>
    <row r="1078" spans="1:8" s="141" customFormat="1" ht="6" customHeight="1" outlineLevel="1" collapsed="1">
      <c r="A1078" s="45"/>
      <c r="B1078" s="46"/>
      <c r="C1078" s="136"/>
      <c r="D1078" s="134"/>
      <c r="E1078" s="186"/>
      <c r="F1078" s="49"/>
      <c r="G1078" s="50"/>
      <c r="H1078" s="200"/>
    </row>
    <row r="1079" spans="1:9" s="77" customFormat="1" ht="16.5" customHeight="1">
      <c r="A1079" s="71" t="s">
        <v>42</v>
      </c>
      <c r="B1079" s="155" t="s">
        <v>122</v>
      </c>
      <c r="C1079" s="72"/>
      <c r="D1079" s="72"/>
      <c r="E1079" s="178">
        <f>SUM(E1080:E1084)</f>
        <v>323618</v>
      </c>
      <c r="F1079" s="73">
        <f>SUM(F1080:F1084)</f>
        <v>203618</v>
      </c>
      <c r="G1079" s="74">
        <f aca="true" t="shared" si="129" ref="G1079:G1084">IF(E1079&gt;0,F1079/E1079*100,"-")</f>
        <v>62.91924429419872</v>
      </c>
      <c r="H1079" s="75"/>
      <c r="I1079" s="76"/>
    </row>
    <row r="1080" spans="1:8" s="126" customFormat="1" ht="13.5" customHeight="1">
      <c r="A1080" s="120" t="s">
        <v>1</v>
      </c>
      <c r="B1080" s="121" t="s">
        <v>27</v>
      </c>
      <c r="C1080" s="122"/>
      <c r="D1080" s="120"/>
      <c r="E1080" s="179">
        <f>E1090+E1098+E1107+E1117</f>
        <v>323618</v>
      </c>
      <c r="F1080" s="123">
        <f>F1090+F1098+F1107+F1117</f>
        <v>203618</v>
      </c>
      <c r="G1080" s="124">
        <f t="shared" si="129"/>
        <v>62.91924429419872</v>
      </c>
      <c r="H1080" s="125"/>
    </row>
    <row r="1081" spans="1:8" s="126" customFormat="1" ht="13.5" customHeight="1">
      <c r="A1081" s="120" t="s">
        <v>2</v>
      </c>
      <c r="B1081" s="121" t="s">
        <v>28</v>
      </c>
      <c r="C1081" s="122"/>
      <c r="D1081" s="120"/>
      <c r="E1081" s="179">
        <f aca="true" t="shared" si="130" ref="E1081:F1084">E1091+E1099+E1108+E1118</f>
        <v>0</v>
      </c>
      <c r="F1081" s="123">
        <f t="shared" si="130"/>
        <v>0</v>
      </c>
      <c r="G1081" s="124" t="str">
        <f t="shared" si="129"/>
        <v>-</v>
      </c>
      <c r="H1081" s="125"/>
    </row>
    <row r="1082" spans="1:8" s="126" customFormat="1" ht="13.5" customHeight="1" outlineLevel="1">
      <c r="A1082" s="120" t="s">
        <v>3</v>
      </c>
      <c r="B1082" s="121" t="s">
        <v>29</v>
      </c>
      <c r="C1082" s="122"/>
      <c r="D1082" s="120"/>
      <c r="E1082" s="179">
        <f t="shared" si="130"/>
        <v>0</v>
      </c>
      <c r="F1082" s="123">
        <f t="shared" si="130"/>
        <v>0</v>
      </c>
      <c r="G1082" s="124" t="str">
        <f t="shared" si="129"/>
        <v>-</v>
      </c>
      <c r="H1082" s="125"/>
    </row>
    <row r="1083" spans="1:8" s="126" customFormat="1" ht="13.5" customHeight="1" outlineLevel="1">
      <c r="A1083" s="120" t="s">
        <v>25</v>
      </c>
      <c r="B1083" s="121" t="s">
        <v>149</v>
      </c>
      <c r="C1083" s="122"/>
      <c r="D1083" s="120"/>
      <c r="E1083" s="179">
        <f t="shared" si="130"/>
        <v>0</v>
      </c>
      <c r="F1083" s="123">
        <f t="shared" si="130"/>
        <v>0</v>
      </c>
      <c r="G1083" s="124" t="str">
        <f t="shared" si="129"/>
        <v>-</v>
      </c>
      <c r="H1083" s="125"/>
    </row>
    <row r="1084" spans="1:8" s="126" customFormat="1" ht="13.5" customHeight="1" outlineLevel="1">
      <c r="A1084" s="120" t="s">
        <v>32</v>
      </c>
      <c r="B1084" s="121" t="s">
        <v>31</v>
      </c>
      <c r="C1084" s="122"/>
      <c r="D1084" s="120"/>
      <c r="E1084" s="179">
        <f t="shared" si="130"/>
        <v>0</v>
      </c>
      <c r="F1084" s="123">
        <f t="shared" si="130"/>
        <v>0</v>
      </c>
      <c r="G1084" s="124" t="str">
        <f t="shared" si="129"/>
        <v>-</v>
      </c>
      <c r="H1084" s="125"/>
    </row>
    <row r="1085" spans="1:8" s="34" customFormat="1" ht="3" customHeight="1">
      <c r="A1085" s="35"/>
      <c r="B1085" s="36"/>
      <c r="C1085" s="37"/>
      <c r="D1085" s="35"/>
      <c r="E1085" s="180"/>
      <c r="F1085" s="38"/>
      <c r="G1085" s="39"/>
      <c r="H1085" s="40"/>
    </row>
    <row r="1086" spans="1:8" s="82" customFormat="1" ht="15.75" customHeight="1" outlineLevel="1">
      <c r="A1086" s="78" t="s">
        <v>49</v>
      </c>
      <c r="B1086" s="79" t="s">
        <v>48</v>
      </c>
      <c r="C1086" s="78"/>
      <c r="D1086" s="78"/>
      <c r="E1086" s="181">
        <f>E1087+E1104</f>
        <v>303618</v>
      </c>
      <c r="F1086" s="80">
        <f>F1087+F1104</f>
        <v>203618</v>
      </c>
      <c r="G1086" s="81">
        <f aca="true" t="shared" si="131" ref="G1086:G1121">IF(E1086&gt;0,F1086/E1086*100,"-")</f>
        <v>67.06387631826834</v>
      </c>
      <c r="H1086" s="79"/>
    </row>
    <row r="1087" spans="1:8" s="18" customFormat="1" ht="15.75" customHeight="1" outlineLevel="1">
      <c r="A1087" s="14" t="s">
        <v>9</v>
      </c>
      <c r="B1087" s="15" t="s">
        <v>50</v>
      </c>
      <c r="C1087" s="14"/>
      <c r="D1087" s="14"/>
      <c r="E1087" s="182">
        <f>E1089+E1097</f>
        <v>103618</v>
      </c>
      <c r="F1087" s="16">
        <f>F1089+F1097</f>
        <v>3618</v>
      </c>
      <c r="G1087" s="17">
        <f t="shared" si="131"/>
        <v>3.4916713312358856</v>
      </c>
      <c r="H1087" s="15"/>
    </row>
    <row r="1088" spans="1:8" s="18" customFormat="1" ht="3" customHeight="1" outlineLevel="1">
      <c r="A1088" s="142"/>
      <c r="B1088" s="143"/>
      <c r="C1088" s="142"/>
      <c r="D1088" s="142"/>
      <c r="E1088" s="183"/>
      <c r="F1088" s="144"/>
      <c r="G1088" s="145"/>
      <c r="H1088" s="143"/>
    </row>
    <row r="1089" spans="1:8" s="2" customFormat="1" ht="13.5" customHeight="1" outlineLevel="1">
      <c r="A1089" s="52" t="s">
        <v>26</v>
      </c>
      <c r="B1089" s="53" t="s">
        <v>199</v>
      </c>
      <c r="C1089" s="205">
        <v>754</v>
      </c>
      <c r="D1089" s="206">
        <v>75412</v>
      </c>
      <c r="E1089" s="184">
        <f>SUM(E1090:E1094)</f>
        <v>3618</v>
      </c>
      <c r="F1089" s="54">
        <f>SUM(F1090:F1094)</f>
        <v>3618</v>
      </c>
      <c r="G1089" s="55">
        <f t="shared" si="131"/>
        <v>100</v>
      </c>
      <c r="H1089" s="197" t="s">
        <v>553</v>
      </c>
    </row>
    <row r="1090" spans="1:8" s="19" customFormat="1" ht="12" customHeight="1" outlineLevel="1">
      <c r="A1090" s="41" t="s">
        <v>1</v>
      </c>
      <c r="B1090" s="42" t="s">
        <v>27</v>
      </c>
      <c r="C1090" s="205"/>
      <c r="D1090" s="206"/>
      <c r="E1090" s="185">
        <v>3618</v>
      </c>
      <c r="F1090" s="43">
        <v>3618</v>
      </c>
      <c r="G1090" s="44">
        <f t="shared" si="131"/>
        <v>100</v>
      </c>
      <c r="H1090" s="197"/>
    </row>
    <row r="1091" spans="1:8" s="19" customFormat="1" ht="12" customHeight="1" hidden="1" outlineLevel="2">
      <c r="A1091" s="41" t="s">
        <v>2</v>
      </c>
      <c r="B1091" s="42" t="s">
        <v>28</v>
      </c>
      <c r="C1091" s="205"/>
      <c r="D1091" s="206"/>
      <c r="E1091" s="185">
        <v>0</v>
      </c>
      <c r="F1091" s="43">
        <v>0</v>
      </c>
      <c r="G1091" s="44" t="str">
        <f t="shared" si="131"/>
        <v>-</v>
      </c>
      <c r="H1091" s="197"/>
    </row>
    <row r="1092" spans="1:8" s="19" customFormat="1" ht="12" customHeight="1" hidden="1" outlineLevel="2">
      <c r="A1092" s="41" t="s">
        <v>3</v>
      </c>
      <c r="B1092" s="42" t="s">
        <v>29</v>
      </c>
      <c r="C1092" s="205"/>
      <c r="D1092" s="206"/>
      <c r="E1092" s="185">
        <v>0</v>
      </c>
      <c r="F1092" s="43">
        <v>0</v>
      </c>
      <c r="G1092" s="44" t="str">
        <f t="shared" si="131"/>
        <v>-</v>
      </c>
      <c r="H1092" s="197"/>
    </row>
    <row r="1093" spans="1:8" s="19" customFormat="1" ht="12" customHeight="1" hidden="1" outlineLevel="2">
      <c r="A1093" s="41" t="s">
        <v>25</v>
      </c>
      <c r="B1093" s="42" t="s">
        <v>149</v>
      </c>
      <c r="C1093" s="205"/>
      <c r="D1093" s="206"/>
      <c r="E1093" s="185">
        <v>0</v>
      </c>
      <c r="F1093" s="43">
        <v>0</v>
      </c>
      <c r="G1093" s="44" t="str">
        <f t="shared" si="131"/>
        <v>-</v>
      </c>
      <c r="H1093" s="197"/>
    </row>
    <row r="1094" spans="1:8" s="19" customFormat="1" ht="12" customHeight="1" hidden="1" outlineLevel="2">
      <c r="A1094" s="41" t="s">
        <v>32</v>
      </c>
      <c r="B1094" s="42" t="s">
        <v>31</v>
      </c>
      <c r="C1094" s="205"/>
      <c r="D1094" s="206"/>
      <c r="E1094" s="185">
        <v>0</v>
      </c>
      <c r="F1094" s="43">
        <v>0</v>
      </c>
      <c r="G1094" s="44" t="str">
        <f t="shared" si="131"/>
        <v>-</v>
      </c>
      <c r="H1094" s="197"/>
    </row>
    <row r="1095" spans="1:8" s="19" customFormat="1" ht="3" customHeight="1" outlineLevel="1" collapsed="1">
      <c r="A1095" s="41"/>
      <c r="B1095" s="42"/>
      <c r="C1095" s="129"/>
      <c r="D1095" s="130"/>
      <c r="E1095" s="185"/>
      <c r="F1095" s="43"/>
      <c r="G1095" s="44"/>
      <c r="H1095" s="131"/>
    </row>
    <row r="1096" spans="1:8" s="18" customFormat="1" ht="3" customHeight="1" outlineLevel="1">
      <c r="A1096" s="142"/>
      <c r="B1096" s="143"/>
      <c r="C1096" s="142"/>
      <c r="D1096" s="142"/>
      <c r="E1096" s="183"/>
      <c r="F1096" s="144"/>
      <c r="G1096" s="145"/>
      <c r="H1096" s="143"/>
    </row>
    <row r="1097" spans="1:8" s="2" customFormat="1" ht="13.5" customHeight="1" outlineLevel="1">
      <c r="A1097" s="52" t="s">
        <v>51</v>
      </c>
      <c r="B1097" s="53" t="s">
        <v>200</v>
      </c>
      <c r="C1097" s="205">
        <v>754</v>
      </c>
      <c r="D1097" s="206">
        <v>75495</v>
      </c>
      <c r="E1097" s="184">
        <f>SUM(E1098:E1102)</f>
        <v>100000</v>
      </c>
      <c r="F1097" s="54">
        <f>SUM(F1098:F1102)</f>
        <v>0</v>
      </c>
      <c r="G1097" s="55">
        <f aca="true" t="shared" si="132" ref="G1097:G1102">IF(E1097&gt;0,F1097/E1097*100,"-")</f>
        <v>0</v>
      </c>
      <c r="H1097" s="197" t="s">
        <v>554</v>
      </c>
    </row>
    <row r="1098" spans="1:8" s="19" customFormat="1" ht="12" customHeight="1" outlineLevel="1">
      <c r="A1098" s="41" t="s">
        <v>1</v>
      </c>
      <c r="B1098" s="42" t="s">
        <v>27</v>
      </c>
      <c r="C1098" s="205"/>
      <c r="D1098" s="206"/>
      <c r="E1098" s="185">
        <v>100000</v>
      </c>
      <c r="F1098" s="43">
        <v>0</v>
      </c>
      <c r="G1098" s="44">
        <f t="shared" si="132"/>
        <v>0</v>
      </c>
      <c r="H1098" s="197"/>
    </row>
    <row r="1099" spans="1:8" s="19" customFormat="1" ht="12" customHeight="1" hidden="1" outlineLevel="2">
      <c r="A1099" s="41" t="s">
        <v>2</v>
      </c>
      <c r="B1099" s="42" t="s">
        <v>28</v>
      </c>
      <c r="C1099" s="205"/>
      <c r="D1099" s="206"/>
      <c r="E1099" s="185">
        <v>0</v>
      </c>
      <c r="F1099" s="43">
        <v>0</v>
      </c>
      <c r="G1099" s="44" t="str">
        <f t="shared" si="132"/>
        <v>-</v>
      </c>
      <c r="H1099" s="197"/>
    </row>
    <row r="1100" spans="1:8" s="19" customFormat="1" ht="12" customHeight="1" hidden="1" outlineLevel="2">
      <c r="A1100" s="41" t="s">
        <v>3</v>
      </c>
      <c r="B1100" s="42" t="s">
        <v>29</v>
      </c>
      <c r="C1100" s="205"/>
      <c r="D1100" s="206"/>
      <c r="E1100" s="185">
        <v>0</v>
      </c>
      <c r="F1100" s="43">
        <v>0</v>
      </c>
      <c r="G1100" s="44" t="str">
        <f t="shared" si="132"/>
        <v>-</v>
      </c>
      <c r="H1100" s="197"/>
    </row>
    <row r="1101" spans="1:8" s="19" customFormat="1" ht="12" customHeight="1" hidden="1" outlineLevel="2">
      <c r="A1101" s="41" t="s">
        <v>25</v>
      </c>
      <c r="B1101" s="42" t="s">
        <v>149</v>
      </c>
      <c r="C1101" s="205"/>
      <c r="D1101" s="206"/>
      <c r="E1101" s="185">
        <v>0</v>
      </c>
      <c r="F1101" s="43">
        <v>0</v>
      </c>
      <c r="G1101" s="44" t="str">
        <f t="shared" si="132"/>
        <v>-</v>
      </c>
      <c r="H1101" s="197"/>
    </row>
    <row r="1102" spans="1:8" s="19" customFormat="1" ht="12" customHeight="1" hidden="1" outlineLevel="2">
      <c r="A1102" s="41" t="s">
        <v>32</v>
      </c>
      <c r="B1102" s="42" t="s">
        <v>31</v>
      </c>
      <c r="C1102" s="205"/>
      <c r="D1102" s="206"/>
      <c r="E1102" s="185">
        <v>0</v>
      </c>
      <c r="F1102" s="43">
        <v>0</v>
      </c>
      <c r="G1102" s="44" t="str">
        <f t="shared" si="132"/>
        <v>-</v>
      </c>
      <c r="H1102" s="197"/>
    </row>
    <row r="1103" spans="1:8" s="19" customFormat="1" ht="45" customHeight="1" outlineLevel="1" collapsed="1">
      <c r="A1103" s="41"/>
      <c r="B1103" s="42"/>
      <c r="C1103" s="129"/>
      <c r="D1103" s="130"/>
      <c r="E1103" s="185"/>
      <c r="F1103" s="43"/>
      <c r="G1103" s="44"/>
      <c r="H1103" s="198"/>
    </row>
    <row r="1104" spans="1:8" s="18" customFormat="1" ht="28.5" customHeight="1" outlineLevel="1">
      <c r="A1104" s="14">
        <v>2</v>
      </c>
      <c r="B1104" s="133" t="s">
        <v>125</v>
      </c>
      <c r="C1104" s="14"/>
      <c r="D1104" s="14"/>
      <c r="E1104" s="182">
        <f>E1106</f>
        <v>200000</v>
      </c>
      <c r="F1104" s="16">
        <f>F1106</f>
        <v>200000</v>
      </c>
      <c r="G1104" s="17">
        <f t="shared" si="131"/>
        <v>100</v>
      </c>
      <c r="H1104" s="15"/>
    </row>
    <row r="1105" spans="1:8" s="18" customFormat="1" ht="3" customHeight="1" outlineLevel="1">
      <c r="A1105" s="142"/>
      <c r="B1105" s="143"/>
      <c r="C1105" s="142"/>
      <c r="D1105" s="142"/>
      <c r="E1105" s="183"/>
      <c r="F1105" s="144"/>
      <c r="G1105" s="145"/>
      <c r="H1105" s="143"/>
    </row>
    <row r="1106" spans="1:8" s="2" customFormat="1" ht="24.75" customHeight="1" outlineLevel="1">
      <c r="A1106" s="52" t="s">
        <v>26</v>
      </c>
      <c r="B1106" s="53" t="s">
        <v>201</v>
      </c>
      <c r="C1106" s="205">
        <v>754</v>
      </c>
      <c r="D1106" s="206">
        <v>75411</v>
      </c>
      <c r="E1106" s="184">
        <f>SUM(E1107:E1111)</f>
        <v>200000</v>
      </c>
      <c r="F1106" s="54">
        <f>SUM(F1107:F1111)</f>
        <v>200000</v>
      </c>
      <c r="G1106" s="55">
        <f t="shared" si="131"/>
        <v>100</v>
      </c>
      <c r="H1106" s="197" t="s">
        <v>555</v>
      </c>
    </row>
    <row r="1107" spans="1:8" s="19" customFormat="1" ht="12" customHeight="1" outlineLevel="1">
      <c r="A1107" s="41" t="s">
        <v>1</v>
      </c>
      <c r="B1107" s="42" t="s">
        <v>27</v>
      </c>
      <c r="C1107" s="205"/>
      <c r="D1107" s="206"/>
      <c r="E1107" s="185">
        <v>200000</v>
      </c>
      <c r="F1107" s="43">
        <v>200000</v>
      </c>
      <c r="G1107" s="44">
        <f t="shared" si="131"/>
        <v>100</v>
      </c>
      <c r="H1107" s="197"/>
    </row>
    <row r="1108" spans="1:8" s="19" customFormat="1" ht="12" customHeight="1" hidden="1" outlineLevel="2">
      <c r="A1108" s="41" t="s">
        <v>2</v>
      </c>
      <c r="B1108" s="42" t="s">
        <v>28</v>
      </c>
      <c r="C1108" s="205"/>
      <c r="D1108" s="206"/>
      <c r="E1108" s="185">
        <v>0</v>
      </c>
      <c r="F1108" s="43">
        <v>0</v>
      </c>
      <c r="G1108" s="44" t="str">
        <f t="shared" si="131"/>
        <v>-</v>
      </c>
      <c r="H1108" s="197"/>
    </row>
    <row r="1109" spans="1:8" s="19" customFormat="1" ht="12" customHeight="1" hidden="1" outlineLevel="2">
      <c r="A1109" s="41" t="s">
        <v>3</v>
      </c>
      <c r="B1109" s="42" t="s">
        <v>29</v>
      </c>
      <c r="C1109" s="205"/>
      <c r="D1109" s="206"/>
      <c r="E1109" s="185">
        <v>0</v>
      </c>
      <c r="F1109" s="43">
        <v>0</v>
      </c>
      <c r="G1109" s="44" t="str">
        <f t="shared" si="131"/>
        <v>-</v>
      </c>
      <c r="H1109" s="197"/>
    </row>
    <row r="1110" spans="1:8" s="19" customFormat="1" ht="12" customHeight="1" hidden="1" outlineLevel="2">
      <c r="A1110" s="41" t="s">
        <v>25</v>
      </c>
      <c r="B1110" s="42" t="s">
        <v>149</v>
      </c>
      <c r="C1110" s="205"/>
      <c r="D1110" s="206"/>
      <c r="E1110" s="185">
        <v>0</v>
      </c>
      <c r="F1110" s="43">
        <v>0</v>
      </c>
      <c r="G1110" s="44" t="str">
        <f t="shared" si="131"/>
        <v>-</v>
      </c>
      <c r="H1110" s="197"/>
    </row>
    <row r="1111" spans="1:8" s="19" customFormat="1" ht="12" customHeight="1" hidden="1" outlineLevel="2">
      <c r="A1111" s="41" t="s">
        <v>32</v>
      </c>
      <c r="B1111" s="42" t="s">
        <v>31</v>
      </c>
      <c r="C1111" s="205"/>
      <c r="D1111" s="206"/>
      <c r="E1111" s="185">
        <v>0</v>
      </c>
      <c r="F1111" s="43">
        <v>0</v>
      </c>
      <c r="G1111" s="44" t="str">
        <f t="shared" si="131"/>
        <v>-</v>
      </c>
      <c r="H1111" s="197"/>
    </row>
    <row r="1112" spans="1:8" s="19" customFormat="1" ht="3" customHeight="1" outlineLevel="1" collapsed="1">
      <c r="A1112" s="41"/>
      <c r="B1112" s="42"/>
      <c r="C1112" s="129"/>
      <c r="D1112" s="130"/>
      <c r="E1112" s="185"/>
      <c r="F1112" s="43"/>
      <c r="G1112" s="44"/>
      <c r="H1112" s="198"/>
    </row>
    <row r="1113" spans="1:8" s="82" customFormat="1" ht="15.75" customHeight="1" outlineLevel="1">
      <c r="A1113" s="78" t="s">
        <v>113</v>
      </c>
      <c r="B1113" s="79" t="s">
        <v>123</v>
      </c>
      <c r="C1113" s="78"/>
      <c r="D1113" s="78"/>
      <c r="E1113" s="181">
        <f>E1114</f>
        <v>20000</v>
      </c>
      <c r="F1113" s="80">
        <f>F1114</f>
        <v>0</v>
      </c>
      <c r="G1113" s="81">
        <f t="shared" si="131"/>
        <v>0</v>
      </c>
      <c r="H1113" s="79"/>
    </row>
    <row r="1114" spans="1:8" s="18" customFormat="1" ht="15.75" customHeight="1" outlineLevel="1">
      <c r="A1114" s="14" t="s">
        <v>9</v>
      </c>
      <c r="B1114" s="15" t="s">
        <v>117</v>
      </c>
      <c r="C1114" s="14"/>
      <c r="D1114" s="14"/>
      <c r="E1114" s="182">
        <f>E1116</f>
        <v>20000</v>
      </c>
      <c r="F1114" s="16">
        <f>F1116</f>
        <v>0</v>
      </c>
      <c r="G1114" s="17">
        <f t="shared" si="131"/>
        <v>0</v>
      </c>
      <c r="H1114" s="15"/>
    </row>
    <row r="1115" spans="1:8" s="18" customFormat="1" ht="3" customHeight="1" outlineLevel="1">
      <c r="A1115" s="142"/>
      <c r="B1115" s="143"/>
      <c r="C1115" s="142"/>
      <c r="D1115" s="142"/>
      <c r="E1115" s="183"/>
      <c r="F1115" s="144"/>
      <c r="G1115" s="145"/>
      <c r="H1115" s="143"/>
    </row>
    <row r="1116" spans="1:8" s="2" customFormat="1" ht="13.5" customHeight="1" outlineLevel="1">
      <c r="A1116" s="52" t="s">
        <v>26</v>
      </c>
      <c r="B1116" s="53" t="s">
        <v>124</v>
      </c>
      <c r="C1116" s="205">
        <v>754</v>
      </c>
      <c r="D1116" s="206">
        <v>75421</v>
      </c>
      <c r="E1116" s="184">
        <f>SUM(E1117:E1121)</f>
        <v>20000</v>
      </c>
      <c r="F1116" s="54">
        <f>SUM(F1117:F1121)</f>
        <v>0</v>
      </c>
      <c r="G1116" s="55">
        <f t="shared" si="131"/>
        <v>0</v>
      </c>
      <c r="H1116" s="197" t="s">
        <v>556</v>
      </c>
    </row>
    <row r="1117" spans="1:8" s="19" customFormat="1" ht="12" customHeight="1" outlineLevel="1">
      <c r="A1117" s="41" t="s">
        <v>1</v>
      </c>
      <c r="B1117" s="42" t="s">
        <v>27</v>
      </c>
      <c r="C1117" s="205"/>
      <c r="D1117" s="206"/>
      <c r="E1117" s="185">
        <v>20000</v>
      </c>
      <c r="F1117" s="43">
        <v>0</v>
      </c>
      <c r="G1117" s="44">
        <f t="shared" si="131"/>
        <v>0</v>
      </c>
      <c r="H1117" s="197"/>
    </row>
    <row r="1118" spans="1:8" s="19" customFormat="1" ht="12" customHeight="1" hidden="1" outlineLevel="2">
      <c r="A1118" s="41" t="s">
        <v>2</v>
      </c>
      <c r="B1118" s="42" t="s">
        <v>28</v>
      </c>
      <c r="C1118" s="205"/>
      <c r="D1118" s="206"/>
      <c r="E1118" s="185">
        <v>0</v>
      </c>
      <c r="F1118" s="43">
        <v>0</v>
      </c>
      <c r="G1118" s="44" t="str">
        <f t="shared" si="131"/>
        <v>-</v>
      </c>
      <c r="H1118" s="197"/>
    </row>
    <row r="1119" spans="1:8" s="19" customFormat="1" ht="12" customHeight="1" hidden="1" outlineLevel="2">
      <c r="A1119" s="41" t="s">
        <v>3</v>
      </c>
      <c r="B1119" s="42" t="s">
        <v>29</v>
      </c>
      <c r="C1119" s="205"/>
      <c r="D1119" s="206"/>
      <c r="E1119" s="185">
        <v>0</v>
      </c>
      <c r="F1119" s="43">
        <v>0</v>
      </c>
      <c r="G1119" s="44" t="str">
        <f t="shared" si="131"/>
        <v>-</v>
      </c>
      <c r="H1119" s="197"/>
    </row>
    <row r="1120" spans="1:8" s="19" customFormat="1" ht="12" customHeight="1" hidden="1" outlineLevel="2">
      <c r="A1120" s="41" t="s">
        <v>25</v>
      </c>
      <c r="B1120" s="42" t="s">
        <v>149</v>
      </c>
      <c r="C1120" s="205"/>
      <c r="D1120" s="206"/>
      <c r="E1120" s="185">
        <v>0</v>
      </c>
      <c r="F1120" s="43">
        <v>0</v>
      </c>
      <c r="G1120" s="44" t="str">
        <f t="shared" si="131"/>
        <v>-</v>
      </c>
      <c r="H1120" s="197"/>
    </row>
    <row r="1121" spans="1:8" s="19" customFormat="1" ht="12" customHeight="1" hidden="1" outlineLevel="2">
      <c r="A1121" s="41" t="s">
        <v>32</v>
      </c>
      <c r="B1121" s="42" t="s">
        <v>31</v>
      </c>
      <c r="C1121" s="205"/>
      <c r="D1121" s="206"/>
      <c r="E1121" s="185">
        <v>0</v>
      </c>
      <c r="F1121" s="43">
        <v>0</v>
      </c>
      <c r="G1121" s="44" t="str">
        <f t="shared" si="131"/>
        <v>-</v>
      </c>
      <c r="H1121" s="197"/>
    </row>
    <row r="1122" spans="1:8" s="19" customFormat="1" ht="3" customHeight="1" outlineLevel="1" collapsed="1">
      <c r="A1122" s="45"/>
      <c r="B1122" s="46"/>
      <c r="C1122" s="136"/>
      <c r="D1122" s="134"/>
      <c r="E1122" s="186"/>
      <c r="F1122" s="49"/>
      <c r="G1122" s="50"/>
      <c r="H1122" s="135"/>
    </row>
    <row r="1123" spans="1:9" s="77" customFormat="1" ht="16.5" customHeight="1">
      <c r="A1123" s="71" t="s">
        <v>43</v>
      </c>
      <c r="B1123" s="155" t="s">
        <v>126</v>
      </c>
      <c r="C1123" s="72"/>
      <c r="D1123" s="72"/>
      <c r="E1123" s="178">
        <f>SUM(E1124:E1128)</f>
        <v>1371000</v>
      </c>
      <c r="F1123" s="73">
        <f>SUM(F1124:F1128)</f>
        <v>1167291.75</v>
      </c>
      <c r="G1123" s="74">
        <f aca="true" t="shared" si="133" ref="G1123:G1128">IF(E1123&gt;0,F1123/E1123*100,"-")</f>
        <v>85.14163019693655</v>
      </c>
      <c r="H1123" s="75"/>
      <c r="I1123" s="76"/>
    </row>
    <row r="1124" spans="1:8" s="126" customFormat="1" ht="13.5" customHeight="1">
      <c r="A1124" s="120" t="s">
        <v>1</v>
      </c>
      <c r="B1124" s="121" t="s">
        <v>27</v>
      </c>
      <c r="C1124" s="122"/>
      <c r="D1124" s="120"/>
      <c r="E1124" s="179">
        <f>E1134+E1142+E1150+E1159+E1167+E1175+E1185</f>
        <v>1371000</v>
      </c>
      <c r="F1124" s="123">
        <f>F1134+F1142+F1150+F1159+F1167+F1175+F1185</f>
        <v>1167291.75</v>
      </c>
      <c r="G1124" s="124">
        <f t="shared" si="133"/>
        <v>85.14163019693655</v>
      </c>
      <c r="H1124" s="125"/>
    </row>
    <row r="1125" spans="1:8" s="126" customFormat="1" ht="13.5" customHeight="1" hidden="1" outlineLevel="1">
      <c r="A1125" s="120" t="s">
        <v>2</v>
      </c>
      <c r="B1125" s="121" t="s">
        <v>28</v>
      </c>
      <c r="C1125" s="122"/>
      <c r="D1125" s="120"/>
      <c r="E1125" s="179">
        <f aca="true" t="shared" si="134" ref="E1125:F1128">E1135+E1143+E1151+E1160+E1168+E1176+E1186</f>
        <v>0</v>
      </c>
      <c r="F1125" s="123">
        <f t="shared" si="134"/>
        <v>0</v>
      </c>
      <c r="G1125" s="124" t="str">
        <f t="shared" si="133"/>
        <v>-</v>
      </c>
      <c r="H1125" s="125"/>
    </row>
    <row r="1126" spans="1:8" s="126" customFormat="1" ht="13.5" customHeight="1" hidden="1" outlineLevel="1">
      <c r="A1126" s="120" t="s">
        <v>3</v>
      </c>
      <c r="B1126" s="121" t="s">
        <v>29</v>
      </c>
      <c r="C1126" s="122"/>
      <c r="D1126" s="120"/>
      <c r="E1126" s="179">
        <f t="shared" si="134"/>
        <v>0</v>
      </c>
      <c r="F1126" s="123">
        <f t="shared" si="134"/>
        <v>0</v>
      </c>
      <c r="G1126" s="124" t="str">
        <f t="shared" si="133"/>
        <v>-</v>
      </c>
      <c r="H1126" s="125"/>
    </row>
    <row r="1127" spans="1:8" s="126" customFormat="1" ht="13.5" customHeight="1" hidden="1" outlineLevel="1">
      <c r="A1127" s="120" t="s">
        <v>25</v>
      </c>
      <c r="B1127" s="121" t="s">
        <v>149</v>
      </c>
      <c r="C1127" s="122"/>
      <c r="D1127" s="120"/>
      <c r="E1127" s="179">
        <f t="shared" si="134"/>
        <v>0</v>
      </c>
      <c r="F1127" s="123">
        <f t="shared" si="134"/>
        <v>0</v>
      </c>
      <c r="G1127" s="124" t="str">
        <f t="shared" si="133"/>
        <v>-</v>
      </c>
      <c r="H1127" s="125"/>
    </row>
    <row r="1128" spans="1:8" s="126" customFormat="1" ht="13.5" customHeight="1" hidden="1" outlineLevel="1">
      <c r="A1128" s="120" t="s">
        <v>32</v>
      </c>
      <c r="B1128" s="121" t="s">
        <v>31</v>
      </c>
      <c r="C1128" s="122"/>
      <c r="D1128" s="120"/>
      <c r="E1128" s="179">
        <f t="shared" si="134"/>
        <v>0</v>
      </c>
      <c r="F1128" s="123">
        <f t="shared" si="134"/>
        <v>0</v>
      </c>
      <c r="G1128" s="124" t="str">
        <f t="shared" si="133"/>
        <v>-</v>
      </c>
      <c r="H1128" s="125"/>
    </row>
    <row r="1129" spans="1:8" s="34" customFormat="1" ht="3" customHeight="1" collapsed="1">
      <c r="A1129" s="35"/>
      <c r="B1129" s="36"/>
      <c r="C1129" s="37"/>
      <c r="D1129" s="35"/>
      <c r="E1129" s="180"/>
      <c r="F1129" s="38"/>
      <c r="G1129" s="39"/>
      <c r="H1129" s="40"/>
    </row>
    <row r="1130" spans="1:8" s="82" customFormat="1" ht="15.75" customHeight="1" outlineLevel="1">
      <c r="A1130" s="78" t="s">
        <v>49</v>
      </c>
      <c r="B1130" s="79" t="s">
        <v>48</v>
      </c>
      <c r="C1130" s="78"/>
      <c r="D1130" s="78"/>
      <c r="E1130" s="181">
        <f>E1131+E1156</f>
        <v>721000</v>
      </c>
      <c r="F1130" s="80">
        <f>F1131+F1156</f>
        <v>521041.14</v>
      </c>
      <c r="G1130" s="81">
        <f>IF(E1130&gt;0,F1130/E1130*100,"-")</f>
        <v>72.26645492371706</v>
      </c>
      <c r="H1130" s="79"/>
    </row>
    <row r="1131" spans="1:8" s="18" customFormat="1" ht="15.75" customHeight="1" outlineLevel="1">
      <c r="A1131" s="14" t="s">
        <v>9</v>
      </c>
      <c r="B1131" s="15" t="s">
        <v>50</v>
      </c>
      <c r="C1131" s="14"/>
      <c r="D1131" s="14"/>
      <c r="E1131" s="182">
        <f>E1133+E1141+E1149</f>
        <v>462000</v>
      </c>
      <c r="F1131" s="16">
        <f>F1133+F1141+F1149</f>
        <v>318609.24</v>
      </c>
      <c r="G1131" s="17">
        <f>IF(E1131&gt;0,F1131/E1131*100,"-")</f>
        <v>68.96303896103896</v>
      </c>
      <c r="H1131" s="15"/>
    </row>
    <row r="1132" spans="1:8" s="18" customFormat="1" ht="3" customHeight="1" outlineLevel="1">
      <c r="A1132" s="142"/>
      <c r="B1132" s="143"/>
      <c r="C1132" s="142"/>
      <c r="D1132" s="142"/>
      <c r="E1132" s="183"/>
      <c r="F1132" s="144"/>
      <c r="G1132" s="145"/>
      <c r="H1132" s="143"/>
    </row>
    <row r="1133" spans="1:8" s="2" customFormat="1" ht="13.5" customHeight="1" outlineLevel="1">
      <c r="A1133" s="52" t="s">
        <v>26</v>
      </c>
      <c r="B1133" s="53" t="s">
        <v>202</v>
      </c>
      <c r="C1133" s="205">
        <v>750</v>
      </c>
      <c r="D1133" s="206">
        <v>75023</v>
      </c>
      <c r="E1133" s="184">
        <f>SUM(E1134:E1138)</f>
        <v>100000</v>
      </c>
      <c r="F1133" s="54">
        <f>SUM(F1134:F1138)</f>
        <v>98262.24</v>
      </c>
      <c r="G1133" s="55">
        <f aca="true" t="shared" si="135" ref="G1133:G1138">IF(E1133&gt;0,F1133/E1133*100,"-")</f>
        <v>98.26224</v>
      </c>
      <c r="H1133" s="197" t="s">
        <v>557</v>
      </c>
    </row>
    <row r="1134" spans="1:8" s="19" customFormat="1" ht="12" customHeight="1" outlineLevel="1">
      <c r="A1134" s="41" t="s">
        <v>1</v>
      </c>
      <c r="B1134" s="42" t="s">
        <v>27</v>
      </c>
      <c r="C1134" s="205"/>
      <c r="D1134" s="206"/>
      <c r="E1134" s="185">
        <v>100000</v>
      </c>
      <c r="F1134" s="43">
        <v>98262.24</v>
      </c>
      <c r="G1134" s="44">
        <f t="shared" si="135"/>
        <v>98.26224</v>
      </c>
      <c r="H1134" s="197"/>
    </row>
    <row r="1135" spans="1:8" s="19" customFormat="1" ht="12" customHeight="1" hidden="1" outlineLevel="2">
      <c r="A1135" s="41" t="s">
        <v>2</v>
      </c>
      <c r="B1135" s="42" t="s">
        <v>28</v>
      </c>
      <c r="C1135" s="205"/>
      <c r="D1135" s="206"/>
      <c r="E1135" s="185">
        <v>0</v>
      </c>
      <c r="F1135" s="43">
        <v>0</v>
      </c>
      <c r="G1135" s="44" t="str">
        <f t="shared" si="135"/>
        <v>-</v>
      </c>
      <c r="H1135" s="197"/>
    </row>
    <row r="1136" spans="1:8" s="19" customFormat="1" ht="12" customHeight="1" hidden="1" outlineLevel="2">
      <c r="A1136" s="41" t="s">
        <v>3</v>
      </c>
      <c r="B1136" s="42" t="s">
        <v>29</v>
      </c>
      <c r="C1136" s="205"/>
      <c r="D1136" s="206"/>
      <c r="E1136" s="185">
        <v>0</v>
      </c>
      <c r="F1136" s="43">
        <v>0</v>
      </c>
      <c r="G1136" s="44" t="str">
        <f t="shared" si="135"/>
        <v>-</v>
      </c>
      <c r="H1136" s="197"/>
    </row>
    <row r="1137" spans="1:8" s="19" customFormat="1" ht="12" customHeight="1" hidden="1" outlineLevel="2">
      <c r="A1137" s="41" t="s">
        <v>25</v>
      </c>
      <c r="B1137" s="42" t="s">
        <v>149</v>
      </c>
      <c r="C1137" s="205"/>
      <c r="D1137" s="206"/>
      <c r="E1137" s="185">
        <v>0</v>
      </c>
      <c r="F1137" s="43">
        <v>0</v>
      </c>
      <c r="G1137" s="44" t="str">
        <f t="shared" si="135"/>
        <v>-</v>
      </c>
      <c r="H1137" s="197"/>
    </row>
    <row r="1138" spans="1:8" s="132" customFormat="1" ht="12" customHeight="1" hidden="1" outlineLevel="2">
      <c r="A1138" s="41" t="s">
        <v>32</v>
      </c>
      <c r="B1138" s="42" t="s">
        <v>31</v>
      </c>
      <c r="C1138" s="205"/>
      <c r="D1138" s="206"/>
      <c r="E1138" s="185">
        <v>0</v>
      </c>
      <c r="F1138" s="43">
        <v>0</v>
      </c>
      <c r="G1138" s="44" t="str">
        <f t="shared" si="135"/>
        <v>-</v>
      </c>
      <c r="H1138" s="197"/>
    </row>
    <row r="1139" spans="1:8" s="141" customFormat="1" ht="4.5" customHeight="1" outlineLevel="1" collapsed="1">
      <c r="A1139" s="45"/>
      <c r="B1139" s="46"/>
      <c r="C1139" s="136"/>
      <c r="D1139" s="134"/>
      <c r="E1139" s="186"/>
      <c r="F1139" s="49"/>
      <c r="G1139" s="50"/>
      <c r="H1139" s="198"/>
    </row>
    <row r="1140" spans="1:8" s="18" customFormat="1" ht="3" customHeight="1" outlineLevel="1">
      <c r="A1140" s="142"/>
      <c r="B1140" s="143"/>
      <c r="C1140" s="142"/>
      <c r="D1140" s="142"/>
      <c r="E1140" s="183"/>
      <c r="F1140" s="144"/>
      <c r="G1140" s="145"/>
      <c r="H1140" s="143"/>
    </row>
    <row r="1141" spans="1:8" s="2" customFormat="1" ht="13.5" customHeight="1" outlineLevel="1">
      <c r="A1141" s="52" t="s">
        <v>51</v>
      </c>
      <c r="B1141" s="53" t="s">
        <v>377</v>
      </c>
      <c r="C1141" s="205">
        <v>750</v>
      </c>
      <c r="D1141" s="206">
        <v>75023</v>
      </c>
      <c r="E1141" s="184">
        <f>SUM(E1142:E1146)</f>
        <v>87000</v>
      </c>
      <c r="F1141" s="54">
        <f>SUM(F1142:F1146)</f>
        <v>86961</v>
      </c>
      <c r="G1141" s="55">
        <f aca="true" t="shared" si="136" ref="G1141:G1146">IF(E1141&gt;0,F1141/E1141*100,"-")</f>
        <v>99.95517241379311</v>
      </c>
      <c r="H1141" s="197" t="s">
        <v>558</v>
      </c>
    </row>
    <row r="1142" spans="1:8" s="19" customFormat="1" ht="12" customHeight="1" outlineLevel="1">
      <c r="A1142" s="41" t="s">
        <v>1</v>
      </c>
      <c r="B1142" s="42" t="s">
        <v>27</v>
      </c>
      <c r="C1142" s="205"/>
      <c r="D1142" s="206"/>
      <c r="E1142" s="185">
        <v>87000</v>
      </c>
      <c r="F1142" s="43">
        <v>86961</v>
      </c>
      <c r="G1142" s="44">
        <f t="shared" si="136"/>
        <v>99.95517241379311</v>
      </c>
      <c r="H1142" s="197"/>
    </row>
    <row r="1143" spans="1:8" s="19" customFormat="1" ht="12" customHeight="1" hidden="1" outlineLevel="2">
      <c r="A1143" s="41" t="s">
        <v>2</v>
      </c>
      <c r="B1143" s="42" t="s">
        <v>28</v>
      </c>
      <c r="C1143" s="205"/>
      <c r="D1143" s="206"/>
      <c r="E1143" s="185">
        <v>0</v>
      </c>
      <c r="F1143" s="43">
        <v>0</v>
      </c>
      <c r="G1143" s="44" t="str">
        <f t="shared" si="136"/>
        <v>-</v>
      </c>
      <c r="H1143" s="197"/>
    </row>
    <row r="1144" spans="1:8" s="19" customFormat="1" ht="12" customHeight="1" hidden="1" outlineLevel="2">
      <c r="A1144" s="41" t="s">
        <v>3</v>
      </c>
      <c r="B1144" s="42" t="s">
        <v>29</v>
      </c>
      <c r="C1144" s="205"/>
      <c r="D1144" s="206"/>
      <c r="E1144" s="185">
        <v>0</v>
      </c>
      <c r="F1144" s="43">
        <v>0</v>
      </c>
      <c r="G1144" s="44" t="str">
        <f t="shared" si="136"/>
        <v>-</v>
      </c>
      <c r="H1144" s="197"/>
    </row>
    <row r="1145" spans="1:8" s="19" customFormat="1" ht="12" customHeight="1" hidden="1" outlineLevel="2">
      <c r="A1145" s="41" t="s">
        <v>25</v>
      </c>
      <c r="B1145" s="42" t="s">
        <v>149</v>
      </c>
      <c r="C1145" s="205"/>
      <c r="D1145" s="206"/>
      <c r="E1145" s="185">
        <v>0</v>
      </c>
      <c r="F1145" s="43">
        <v>0</v>
      </c>
      <c r="G1145" s="44" t="str">
        <f t="shared" si="136"/>
        <v>-</v>
      </c>
      <c r="H1145" s="197"/>
    </row>
    <row r="1146" spans="1:8" s="132" customFormat="1" ht="12" customHeight="1" hidden="1" outlineLevel="2">
      <c r="A1146" s="41" t="s">
        <v>32</v>
      </c>
      <c r="B1146" s="42" t="s">
        <v>31</v>
      </c>
      <c r="C1146" s="205"/>
      <c r="D1146" s="206"/>
      <c r="E1146" s="185">
        <v>0</v>
      </c>
      <c r="F1146" s="43">
        <v>0</v>
      </c>
      <c r="G1146" s="44" t="str">
        <f t="shared" si="136"/>
        <v>-</v>
      </c>
      <c r="H1146" s="197"/>
    </row>
    <row r="1147" spans="1:8" s="141" customFormat="1" ht="34.5" customHeight="1" outlineLevel="1" collapsed="1">
      <c r="A1147" s="45"/>
      <c r="B1147" s="46"/>
      <c r="C1147" s="136"/>
      <c r="D1147" s="134"/>
      <c r="E1147" s="186"/>
      <c r="F1147" s="49"/>
      <c r="G1147" s="50"/>
      <c r="H1147" s="198"/>
    </row>
    <row r="1148" spans="1:8" s="18" customFormat="1" ht="3" customHeight="1" outlineLevel="1">
      <c r="A1148" s="142"/>
      <c r="B1148" s="143"/>
      <c r="C1148" s="142"/>
      <c r="D1148" s="142"/>
      <c r="E1148" s="183"/>
      <c r="F1148" s="144"/>
      <c r="G1148" s="145"/>
      <c r="H1148" s="143"/>
    </row>
    <row r="1149" spans="1:8" s="2" customFormat="1" ht="13.5" customHeight="1" outlineLevel="1">
      <c r="A1149" s="52" t="s">
        <v>52</v>
      </c>
      <c r="B1149" s="53" t="s">
        <v>378</v>
      </c>
      <c r="C1149" s="205">
        <v>900</v>
      </c>
      <c r="D1149" s="206">
        <v>90019</v>
      </c>
      <c r="E1149" s="184">
        <f>SUM(E1150:E1154)</f>
        <v>275000</v>
      </c>
      <c r="F1149" s="54">
        <f>SUM(F1150:F1154)</f>
        <v>133386</v>
      </c>
      <c r="G1149" s="55">
        <f aca="true" t="shared" si="137" ref="G1149:G1154">IF(E1149&gt;0,F1149/E1149*100,"-")</f>
        <v>48.504000000000005</v>
      </c>
      <c r="H1149" s="197" t="s">
        <v>559</v>
      </c>
    </row>
    <row r="1150" spans="1:8" s="19" customFormat="1" ht="12" customHeight="1" outlineLevel="1">
      <c r="A1150" s="41" t="s">
        <v>1</v>
      </c>
      <c r="B1150" s="42" t="s">
        <v>27</v>
      </c>
      <c r="C1150" s="205"/>
      <c r="D1150" s="206"/>
      <c r="E1150" s="185">
        <v>275000</v>
      </c>
      <c r="F1150" s="43">
        <v>133386</v>
      </c>
      <c r="G1150" s="44">
        <f t="shared" si="137"/>
        <v>48.504000000000005</v>
      </c>
      <c r="H1150" s="197"/>
    </row>
    <row r="1151" spans="1:8" s="19" customFormat="1" ht="12" customHeight="1" hidden="1" outlineLevel="2">
      <c r="A1151" s="41" t="s">
        <v>2</v>
      </c>
      <c r="B1151" s="42" t="s">
        <v>28</v>
      </c>
      <c r="C1151" s="205"/>
      <c r="D1151" s="206"/>
      <c r="E1151" s="185">
        <v>0</v>
      </c>
      <c r="F1151" s="43">
        <v>0</v>
      </c>
      <c r="G1151" s="44" t="str">
        <f t="shared" si="137"/>
        <v>-</v>
      </c>
      <c r="H1151" s="197"/>
    </row>
    <row r="1152" spans="1:8" s="19" customFormat="1" ht="12" customHeight="1" hidden="1" outlineLevel="2">
      <c r="A1152" s="41" t="s">
        <v>3</v>
      </c>
      <c r="B1152" s="42" t="s">
        <v>29</v>
      </c>
      <c r="C1152" s="205"/>
      <c r="D1152" s="206"/>
      <c r="E1152" s="185">
        <v>0</v>
      </c>
      <c r="F1152" s="43">
        <v>0</v>
      </c>
      <c r="G1152" s="44" t="str">
        <f t="shared" si="137"/>
        <v>-</v>
      </c>
      <c r="H1152" s="197"/>
    </row>
    <row r="1153" spans="1:8" s="19" customFormat="1" ht="12" customHeight="1" hidden="1" outlineLevel="2">
      <c r="A1153" s="41" t="s">
        <v>25</v>
      </c>
      <c r="B1153" s="42" t="s">
        <v>149</v>
      </c>
      <c r="C1153" s="205"/>
      <c r="D1153" s="206"/>
      <c r="E1153" s="185">
        <v>0</v>
      </c>
      <c r="F1153" s="43">
        <v>0</v>
      </c>
      <c r="G1153" s="44" t="str">
        <f t="shared" si="137"/>
        <v>-</v>
      </c>
      <c r="H1153" s="197"/>
    </row>
    <row r="1154" spans="1:8" s="132" customFormat="1" ht="12" customHeight="1" hidden="1" outlineLevel="2">
      <c r="A1154" s="41" t="s">
        <v>32</v>
      </c>
      <c r="B1154" s="42" t="s">
        <v>31</v>
      </c>
      <c r="C1154" s="205"/>
      <c r="D1154" s="206"/>
      <c r="E1154" s="185">
        <v>0</v>
      </c>
      <c r="F1154" s="43">
        <v>0</v>
      </c>
      <c r="G1154" s="44" t="str">
        <f t="shared" si="137"/>
        <v>-</v>
      </c>
      <c r="H1154" s="197"/>
    </row>
    <row r="1155" spans="1:8" s="141" customFormat="1" ht="24.75" customHeight="1" outlineLevel="1" collapsed="1">
      <c r="A1155" s="45"/>
      <c r="B1155" s="46"/>
      <c r="C1155" s="136"/>
      <c r="D1155" s="134"/>
      <c r="E1155" s="186"/>
      <c r="F1155" s="49"/>
      <c r="G1155" s="50"/>
      <c r="H1155" s="198"/>
    </row>
    <row r="1156" spans="1:8" s="18" customFormat="1" ht="15.75" customHeight="1" outlineLevel="1">
      <c r="A1156" s="14">
        <v>2</v>
      </c>
      <c r="B1156" s="15" t="s">
        <v>117</v>
      </c>
      <c r="C1156" s="14"/>
      <c r="D1156" s="14"/>
      <c r="E1156" s="182">
        <f>E1158+E1166+E1174</f>
        <v>259000</v>
      </c>
      <c r="F1156" s="16">
        <f>F1158+F1166+F1174</f>
        <v>202431.9</v>
      </c>
      <c r="G1156" s="17">
        <f aca="true" t="shared" si="138" ref="G1156:G1189">IF(E1156&gt;0,F1156/E1156*100,"-")</f>
        <v>78.15903474903475</v>
      </c>
      <c r="H1156" s="15"/>
    </row>
    <row r="1157" spans="1:8" s="141" customFormat="1" ht="3" customHeight="1" outlineLevel="1">
      <c r="A1157" s="146"/>
      <c r="B1157" s="147"/>
      <c r="C1157" s="137"/>
      <c r="D1157" s="138"/>
      <c r="E1157" s="187"/>
      <c r="F1157" s="148"/>
      <c r="G1157" s="149"/>
      <c r="H1157" s="139"/>
    </row>
    <row r="1158" spans="1:8" s="2" customFormat="1" ht="13.5" customHeight="1" outlineLevel="1">
      <c r="A1158" s="52" t="s">
        <v>72</v>
      </c>
      <c r="B1158" s="53" t="s">
        <v>127</v>
      </c>
      <c r="C1158" s="205">
        <v>750</v>
      </c>
      <c r="D1158" s="206">
        <v>75023</v>
      </c>
      <c r="E1158" s="184">
        <f>SUM(E1159:E1163)</f>
        <v>178000</v>
      </c>
      <c r="F1158" s="54">
        <f>SUM(F1159:F1163)</f>
        <v>123101.4</v>
      </c>
      <c r="G1158" s="55">
        <f t="shared" si="138"/>
        <v>69.15808988764044</v>
      </c>
      <c r="H1158" s="199" t="s">
        <v>560</v>
      </c>
    </row>
    <row r="1159" spans="1:8" s="19" customFormat="1" ht="12" customHeight="1" outlineLevel="1">
      <c r="A1159" s="41" t="s">
        <v>1</v>
      </c>
      <c r="B1159" s="42" t="s">
        <v>27</v>
      </c>
      <c r="C1159" s="205"/>
      <c r="D1159" s="206"/>
      <c r="E1159" s="185">
        <v>178000</v>
      </c>
      <c r="F1159" s="43">
        <v>123101.4</v>
      </c>
      <c r="G1159" s="44">
        <f t="shared" si="138"/>
        <v>69.15808988764044</v>
      </c>
      <c r="H1159" s="199"/>
    </row>
    <row r="1160" spans="1:8" s="19" customFormat="1" ht="12" customHeight="1" hidden="1" outlineLevel="2">
      <c r="A1160" s="41" t="s">
        <v>2</v>
      </c>
      <c r="B1160" s="42" t="s">
        <v>28</v>
      </c>
      <c r="C1160" s="205"/>
      <c r="D1160" s="206"/>
      <c r="E1160" s="185">
        <v>0</v>
      </c>
      <c r="F1160" s="43">
        <v>0</v>
      </c>
      <c r="G1160" s="44" t="str">
        <f t="shared" si="138"/>
        <v>-</v>
      </c>
      <c r="H1160" s="199"/>
    </row>
    <row r="1161" spans="1:8" s="19" customFormat="1" ht="12" customHeight="1" hidden="1" outlineLevel="2">
      <c r="A1161" s="41" t="s">
        <v>3</v>
      </c>
      <c r="B1161" s="42" t="s">
        <v>29</v>
      </c>
      <c r="C1161" s="205"/>
      <c r="D1161" s="206"/>
      <c r="E1161" s="185">
        <v>0</v>
      </c>
      <c r="F1161" s="43">
        <v>0</v>
      </c>
      <c r="G1161" s="44" t="str">
        <f t="shared" si="138"/>
        <v>-</v>
      </c>
      <c r="H1161" s="199"/>
    </row>
    <row r="1162" spans="1:8" s="19" customFormat="1" ht="12" customHeight="1" hidden="1" outlineLevel="2">
      <c r="A1162" s="41" t="s">
        <v>25</v>
      </c>
      <c r="B1162" s="42" t="s">
        <v>149</v>
      </c>
      <c r="C1162" s="205"/>
      <c r="D1162" s="206"/>
      <c r="E1162" s="185">
        <v>0</v>
      </c>
      <c r="F1162" s="43">
        <v>0</v>
      </c>
      <c r="G1162" s="44" t="str">
        <f t="shared" si="138"/>
        <v>-</v>
      </c>
      <c r="H1162" s="199"/>
    </row>
    <row r="1163" spans="1:8" s="132" customFormat="1" ht="12" customHeight="1" hidden="1" outlineLevel="2">
      <c r="A1163" s="41" t="s">
        <v>32</v>
      </c>
      <c r="B1163" s="42" t="s">
        <v>31</v>
      </c>
      <c r="C1163" s="205"/>
      <c r="D1163" s="206"/>
      <c r="E1163" s="185">
        <v>0</v>
      </c>
      <c r="F1163" s="43">
        <v>0</v>
      </c>
      <c r="G1163" s="44" t="str">
        <f t="shared" si="138"/>
        <v>-</v>
      </c>
      <c r="H1163" s="199"/>
    </row>
    <row r="1164" spans="1:8" s="141" customFormat="1" ht="66" customHeight="1" outlineLevel="1" collapsed="1">
      <c r="A1164" s="45"/>
      <c r="B1164" s="46"/>
      <c r="C1164" s="136"/>
      <c r="D1164" s="134"/>
      <c r="E1164" s="186"/>
      <c r="F1164" s="49"/>
      <c r="G1164" s="50"/>
      <c r="H1164" s="200"/>
    </row>
    <row r="1165" spans="1:8" s="141" customFormat="1" ht="3" customHeight="1" outlineLevel="1">
      <c r="A1165" s="146"/>
      <c r="B1165" s="147"/>
      <c r="C1165" s="137"/>
      <c r="D1165" s="138"/>
      <c r="E1165" s="187"/>
      <c r="F1165" s="148"/>
      <c r="G1165" s="149"/>
      <c r="H1165" s="139"/>
    </row>
    <row r="1166" spans="1:8" s="2" customFormat="1" ht="13.5" customHeight="1" outlineLevel="1">
      <c r="A1166" s="52" t="s">
        <v>73</v>
      </c>
      <c r="B1166" s="53" t="s">
        <v>128</v>
      </c>
      <c r="C1166" s="205">
        <v>750</v>
      </c>
      <c r="D1166" s="206">
        <v>75023</v>
      </c>
      <c r="E1166" s="184">
        <f>SUM(E1167:E1171)</f>
        <v>56000</v>
      </c>
      <c r="F1166" s="54">
        <f>SUM(F1167:F1171)</f>
        <v>54330.5</v>
      </c>
      <c r="G1166" s="55">
        <f aca="true" t="shared" si="139" ref="G1166:G1171">IF(E1166&gt;0,F1166/E1166*100,"-")</f>
        <v>97.01875</v>
      </c>
      <c r="H1166" s="199" t="s">
        <v>561</v>
      </c>
    </row>
    <row r="1167" spans="1:8" s="19" customFormat="1" ht="12" customHeight="1" outlineLevel="1">
      <c r="A1167" s="41" t="s">
        <v>1</v>
      </c>
      <c r="B1167" s="42" t="s">
        <v>27</v>
      </c>
      <c r="C1167" s="205"/>
      <c r="D1167" s="206"/>
      <c r="E1167" s="185">
        <v>56000</v>
      </c>
      <c r="F1167" s="43">
        <v>54330.5</v>
      </c>
      <c r="G1167" s="44">
        <f t="shared" si="139"/>
        <v>97.01875</v>
      </c>
      <c r="H1167" s="199"/>
    </row>
    <row r="1168" spans="1:8" s="19" customFormat="1" ht="12" customHeight="1" hidden="1" outlineLevel="2">
      <c r="A1168" s="41" t="s">
        <v>2</v>
      </c>
      <c r="B1168" s="42" t="s">
        <v>28</v>
      </c>
      <c r="C1168" s="205"/>
      <c r="D1168" s="206"/>
      <c r="E1168" s="185">
        <v>0</v>
      </c>
      <c r="F1168" s="43">
        <v>0</v>
      </c>
      <c r="G1168" s="44" t="str">
        <f t="shared" si="139"/>
        <v>-</v>
      </c>
      <c r="H1168" s="199"/>
    </row>
    <row r="1169" spans="1:8" s="19" customFormat="1" ht="12" customHeight="1" hidden="1" outlineLevel="2">
      <c r="A1169" s="41" t="s">
        <v>3</v>
      </c>
      <c r="B1169" s="42" t="s">
        <v>29</v>
      </c>
      <c r="C1169" s="205"/>
      <c r="D1169" s="206"/>
      <c r="E1169" s="185">
        <v>0</v>
      </c>
      <c r="F1169" s="43">
        <v>0</v>
      </c>
      <c r="G1169" s="44" t="str">
        <f t="shared" si="139"/>
        <v>-</v>
      </c>
      <c r="H1169" s="199"/>
    </row>
    <row r="1170" spans="1:8" s="19" customFormat="1" ht="12" customHeight="1" hidden="1" outlineLevel="2">
      <c r="A1170" s="41" t="s">
        <v>25</v>
      </c>
      <c r="B1170" s="42" t="s">
        <v>149</v>
      </c>
      <c r="C1170" s="205"/>
      <c r="D1170" s="206"/>
      <c r="E1170" s="185">
        <v>0</v>
      </c>
      <c r="F1170" s="43">
        <v>0</v>
      </c>
      <c r="G1170" s="44" t="str">
        <f t="shared" si="139"/>
        <v>-</v>
      </c>
      <c r="H1170" s="199"/>
    </row>
    <row r="1171" spans="1:8" s="132" customFormat="1" ht="12" customHeight="1" hidden="1" outlineLevel="2">
      <c r="A1171" s="41" t="s">
        <v>32</v>
      </c>
      <c r="B1171" s="42" t="s">
        <v>31</v>
      </c>
      <c r="C1171" s="205"/>
      <c r="D1171" s="206"/>
      <c r="E1171" s="185">
        <v>0</v>
      </c>
      <c r="F1171" s="43">
        <v>0</v>
      </c>
      <c r="G1171" s="44" t="str">
        <f t="shared" si="139"/>
        <v>-</v>
      </c>
      <c r="H1171" s="199"/>
    </row>
    <row r="1172" spans="1:8" s="141" customFormat="1" ht="4.5" customHeight="1" outlineLevel="1" collapsed="1">
      <c r="A1172" s="45"/>
      <c r="B1172" s="46"/>
      <c r="C1172" s="136"/>
      <c r="D1172" s="134"/>
      <c r="E1172" s="186"/>
      <c r="F1172" s="49"/>
      <c r="G1172" s="50"/>
      <c r="H1172" s="200"/>
    </row>
    <row r="1173" spans="1:8" s="141" customFormat="1" ht="3" customHeight="1" outlineLevel="1">
      <c r="A1173" s="146"/>
      <c r="B1173" s="147"/>
      <c r="C1173" s="137"/>
      <c r="D1173" s="138"/>
      <c r="E1173" s="187"/>
      <c r="F1173" s="148"/>
      <c r="G1173" s="149"/>
      <c r="H1173" s="139"/>
    </row>
    <row r="1174" spans="1:8" s="2" customFormat="1" ht="13.5" customHeight="1" outlineLevel="1">
      <c r="A1174" s="52" t="s">
        <v>74</v>
      </c>
      <c r="B1174" s="53" t="s">
        <v>379</v>
      </c>
      <c r="C1174" s="205">
        <v>750</v>
      </c>
      <c r="D1174" s="206">
        <v>75023</v>
      </c>
      <c r="E1174" s="184">
        <f>SUM(E1175:E1179)</f>
        <v>25000</v>
      </c>
      <c r="F1174" s="54">
        <f>SUM(F1175:F1179)</f>
        <v>25000</v>
      </c>
      <c r="G1174" s="55">
        <f t="shared" si="138"/>
        <v>100</v>
      </c>
      <c r="H1174" s="199" t="s">
        <v>562</v>
      </c>
    </row>
    <row r="1175" spans="1:8" s="19" customFormat="1" ht="12" customHeight="1" outlineLevel="1">
      <c r="A1175" s="41" t="s">
        <v>1</v>
      </c>
      <c r="B1175" s="42" t="s">
        <v>27</v>
      </c>
      <c r="C1175" s="205"/>
      <c r="D1175" s="206"/>
      <c r="E1175" s="185">
        <v>25000</v>
      </c>
      <c r="F1175" s="43">
        <v>25000</v>
      </c>
      <c r="G1175" s="44">
        <f t="shared" si="138"/>
        <v>100</v>
      </c>
      <c r="H1175" s="199"/>
    </row>
    <row r="1176" spans="1:8" s="19" customFormat="1" ht="12" customHeight="1" hidden="1" outlineLevel="2">
      <c r="A1176" s="41" t="s">
        <v>2</v>
      </c>
      <c r="B1176" s="42" t="s">
        <v>28</v>
      </c>
      <c r="C1176" s="205"/>
      <c r="D1176" s="206"/>
      <c r="E1176" s="185">
        <v>0</v>
      </c>
      <c r="F1176" s="43">
        <v>0</v>
      </c>
      <c r="G1176" s="44" t="str">
        <f t="shared" si="138"/>
        <v>-</v>
      </c>
      <c r="H1176" s="199"/>
    </row>
    <row r="1177" spans="1:8" s="19" customFormat="1" ht="12" customHeight="1" hidden="1" outlineLevel="2">
      <c r="A1177" s="41" t="s">
        <v>3</v>
      </c>
      <c r="B1177" s="42" t="s">
        <v>29</v>
      </c>
      <c r="C1177" s="205"/>
      <c r="D1177" s="206"/>
      <c r="E1177" s="185">
        <v>0</v>
      </c>
      <c r="F1177" s="43">
        <v>0</v>
      </c>
      <c r="G1177" s="44" t="str">
        <f t="shared" si="138"/>
        <v>-</v>
      </c>
      <c r="H1177" s="199"/>
    </row>
    <row r="1178" spans="1:8" s="19" customFormat="1" ht="12" customHeight="1" hidden="1" outlineLevel="2">
      <c r="A1178" s="41" t="s">
        <v>25</v>
      </c>
      <c r="B1178" s="42" t="s">
        <v>149</v>
      </c>
      <c r="C1178" s="205"/>
      <c r="D1178" s="206"/>
      <c r="E1178" s="185">
        <v>0</v>
      </c>
      <c r="F1178" s="43">
        <v>0</v>
      </c>
      <c r="G1178" s="44" t="str">
        <f t="shared" si="138"/>
        <v>-</v>
      </c>
      <c r="H1178" s="199"/>
    </row>
    <row r="1179" spans="1:8" s="132" customFormat="1" ht="12" customHeight="1" hidden="1" outlineLevel="2">
      <c r="A1179" s="41" t="s">
        <v>32</v>
      </c>
      <c r="B1179" s="42" t="s">
        <v>31</v>
      </c>
      <c r="C1179" s="205"/>
      <c r="D1179" s="206"/>
      <c r="E1179" s="185">
        <v>0</v>
      </c>
      <c r="F1179" s="43">
        <v>0</v>
      </c>
      <c r="G1179" s="44" t="str">
        <f t="shared" si="138"/>
        <v>-</v>
      </c>
      <c r="H1179" s="199"/>
    </row>
    <row r="1180" spans="1:8" s="141" customFormat="1" ht="3" customHeight="1" outlineLevel="1" collapsed="1">
      <c r="A1180" s="45"/>
      <c r="B1180" s="46"/>
      <c r="C1180" s="136"/>
      <c r="D1180" s="134"/>
      <c r="E1180" s="186"/>
      <c r="F1180" s="49"/>
      <c r="G1180" s="50"/>
      <c r="H1180" s="200"/>
    </row>
    <row r="1181" spans="1:8" s="82" customFormat="1" ht="15.75" customHeight="1" outlineLevel="1">
      <c r="A1181" s="78" t="s">
        <v>113</v>
      </c>
      <c r="B1181" s="79" t="s">
        <v>123</v>
      </c>
      <c r="C1181" s="78"/>
      <c r="D1181" s="78"/>
      <c r="E1181" s="181">
        <f>E1182</f>
        <v>650000</v>
      </c>
      <c r="F1181" s="80">
        <f>F1182</f>
        <v>646250.61</v>
      </c>
      <c r="G1181" s="81">
        <f>IF(E1181&gt;0,F1181/E1181*100,"-")</f>
        <v>99.42317076923077</v>
      </c>
      <c r="H1181" s="79"/>
    </row>
    <row r="1182" spans="1:8" s="18" customFormat="1" ht="15.75" customHeight="1" outlineLevel="1">
      <c r="A1182" s="14" t="s">
        <v>9</v>
      </c>
      <c r="B1182" s="15" t="s">
        <v>117</v>
      </c>
      <c r="C1182" s="14"/>
      <c r="D1182" s="14"/>
      <c r="E1182" s="182">
        <f>E1184</f>
        <v>650000</v>
      </c>
      <c r="F1182" s="16">
        <f>F1184</f>
        <v>646250.61</v>
      </c>
      <c r="G1182" s="17">
        <f>IF(E1182&gt;0,F1182/E1182*100,"-")</f>
        <v>99.42317076923077</v>
      </c>
      <c r="H1182" s="15"/>
    </row>
    <row r="1183" spans="1:8" s="141" customFormat="1" ht="3" customHeight="1" outlineLevel="1">
      <c r="A1183" s="146"/>
      <c r="B1183" s="147"/>
      <c r="C1183" s="137"/>
      <c r="D1183" s="138"/>
      <c r="E1183" s="187"/>
      <c r="F1183" s="148"/>
      <c r="G1183" s="149"/>
      <c r="H1183" s="139"/>
    </row>
    <row r="1184" spans="1:8" s="2" customFormat="1" ht="24.75" customHeight="1" outlineLevel="1">
      <c r="A1184" s="52" t="s">
        <v>26</v>
      </c>
      <c r="B1184" s="53" t="s">
        <v>203</v>
      </c>
      <c r="C1184" s="205">
        <v>710</v>
      </c>
      <c r="D1184" s="206">
        <v>71012</v>
      </c>
      <c r="E1184" s="184">
        <f>SUM(E1185:E1189)</f>
        <v>650000</v>
      </c>
      <c r="F1184" s="54">
        <f>SUM(F1185:F1189)</f>
        <v>646250.61</v>
      </c>
      <c r="G1184" s="55">
        <f t="shared" si="138"/>
        <v>99.42317076923077</v>
      </c>
      <c r="H1184" s="199" t="s">
        <v>563</v>
      </c>
    </row>
    <row r="1185" spans="1:8" s="19" customFormat="1" ht="12" customHeight="1" outlineLevel="1">
      <c r="A1185" s="41" t="s">
        <v>1</v>
      </c>
      <c r="B1185" s="42" t="s">
        <v>27</v>
      </c>
      <c r="C1185" s="205"/>
      <c r="D1185" s="206"/>
      <c r="E1185" s="185">
        <v>650000</v>
      </c>
      <c r="F1185" s="43">
        <v>646250.61</v>
      </c>
      <c r="G1185" s="44">
        <f t="shared" si="138"/>
        <v>99.42317076923077</v>
      </c>
      <c r="H1185" s="199"/>
    </row>
    <row r="1186" spans="1:8" s="19" customFormat="1" ht="12" customHeight="1" hidden="1" outlineLevel="2">
      <c r="A1186" s="41" t="s">
        <v>2</v>
      </c>
      <c r="B1186" s="42" t="s">
        <v>28</v>
      </c>
      <c r="C1186" s="205"/>
      <c r="D1186" s="206"/>
      <c r="E1186" s="185">
        <v>0</v>
      </c>
      <c r="F1186" s="43">
        <v>0</v>
      </c>
      <c r="G1186" s="44" t="str">
        <f t="shared" si="138"/>
        <v>-</v>
      </c>
      <c r="H1186" s="199"/>
    </row>
    <row r="1187" spans="1:8" s="19" customFormat="1" ht="12" customHeight="1" hidden="1" outlineLevel="2">
      <c r="A1187" s="41" t="s">
        <v>3</v>
      </c>
      <c r="B1187" s="42" t="s">
        <v>29</v>
      </c>
      <c r="C1187" s="205"/>
      <c r="D1187" s="206"/>
      <c r="E1187" s="185">
        <v>0</v>
      </c>
      <c r="F1187" s="43">
        <v>0</v>
      </c>
      <c r="G1187" s="44" t="str">
        <f t="shared" si="138"/>
        <v>-</v>
      </c>
      <c r="H1187" s="199"/>
    </row>
    <row r="1188" spans="1:8" s="19" customFormat="1" ht="12" customHeight="1" hidden="1" outlineLevel="2">
      <c r="A1188" s="41" t="s">
        <v>25</v>
      </c>
      <c r="B1188" s="42" t="s">
        <v>149</v>
      </c>
      <c r="C1188" s="205"/>
      <c r="D1188" s="206"/>
      <c r="E1188" s="185">
        <v>0</v>
      </c>
      <c r="F1188" s="43">
        <v>0</v>
      </c>
      <c r="G1188" s="44" t="str">
        <f t="shared" si="138"/>
        <v>-</v>
      </c>
      <c r="H1188" s="199"/>
    </row>
    <row r="1189" spans="1:8" s="132" customFormat="1" ht="12" customHeight="1" hidden="1" outlineLevel="2">
      <c r="A1189" s="41" t="s">
        <v>32</v>
      </c>
      <c r="B1189" s="42" t="s">
        <v>31</v>
      </c>
      <c r="C1189" s="205"/>
      <c r="D1189" s="206"/>
      <c r="E1189" s="185">
        <v>0</v>
      </c>
      <c r="F1189" s="43">
        <v>0</v>
      </c>
      <c r="G1189" s="44" t="str">
        <f t="shared" si="138"/>
        <v>-</v>
      </c>
      <c r="H1189" s="199"/>
    </row>
    <row r="1190" spans="1:8" s="141" customFormat="1" ht="45" customHeight="1" outlineLevel="1" collapsed="1">
      <c r="A1190" s="45"/>
      <c r="B1190" s="46"/>
      <c r="C1190" s="136"/>
      <c r="D1190" s="134"/>
      <c r="E1190" s="186"/>
      <c r="F1190" s="49"/>
      <c r="G1190" s="50"/>
      <c r="H1190" s="200"/>
    </row>
    <row r="1191" spans="1:9" s="77" customFormat="1" ht="16.5" customHeight="1">
      <c r="A1191" s="71" t="s">
        <v>44</v>
      </c>
      <c r="B1191" s="155" t="s">
        <v>129</v>
      </c>
      <c r="C1191" s="72"/>
      <c r="D1191" s="72"/>
      <c r="E1191" s="178">
        <f>SUM(E1192:E1196)</f>
        <v>83000</v>
      </c>
      <c r="F1191" s="73">
        <f>SUM(F1192:F1196)</f>
        <v>80853.35</v>
      </c>
      <c r="G1191" s="74">
        <f aca="true" t="shared" si="140" ref="G1191:G1196">IF(E1191&gt;0,F1191/E1191*100,"-")</f>
        <v>97.41367469879518</v>
      </c>
      <c r="H1191" s="75"/>
      <c r="I1191" s="76"/>
    </row>
    <row r="1192" spans="1:8" s="126" customFormat="1" ht="13.5" customHeight="1">
      <c r="A1192" s="120" t="s">
        <v>1</v>
      </c>
      <c r="B1192" s="121" t="s">
        <v>27</v>
      </c>
      <c r="C1192" s="122"/>
      <c r="D1192" s="120"/>
      <c r="E1192" s="179">
        <f aca="true" t="shared" si="141" ref="E1192:F1196">E1202+E1210+E1218+E1226+E1234</f>
        <v>83000</v>
      </c>
      <c r="F1192" s="123">
        <f t="shared" si="141"/>
        <v>80853.35</v>
      </c>
      <c r="G1192" s="124">
        <f t="shared" si="140"/>
        <v>97.41367469879518</v>
      </c>
      <c r="H1192" s="125"/>
    </row>
    <row r="1193" spans="1:8" s="126" customFormat="1" ht="13.5" customHeight="1" hidden="1" outlineLevel="1">
      <c r="A1193" s="120" t="s">
        <v>2</v>
      </c>
      <c r="B1193" s="121" t="s">
        <v>28</v>
      </c>
      <c r="C1193" s="122"/>
      <c r="D1193" s="120"/>
      <c r="E1193" s="179">
        <f t="shared" si="141"/>
        <v>0</v>
      </c>
      <c r="F1193" s="123">
        <f t="shared" si="141"/>
        <v>0</v>
      </c>
      <c r="G1193" s="124" t="str">
        <f t="shared" si="140"/>
        <v>-</v>
      </c>
      <c r="H1193" s="125"/>
    </row>
    <row r="1194" spans="1:8" s="126" customFormat="1" ht="13.5" customHeight="1" hidden="1" outlineLevel="1">
      <c r="A1194" s="120" t="s">
        <v>3</v>
      </c>
      <c r="B1194" s="121" t="s">
        <v>29</v>
      </c>
      <c r="C1194" s="122"/>
      <c r="D1194" s="120"/>
      <c r="E1194" s="179">
        <f t="shared" si="141"/>
        <v>0</v>
      </c>
      <c r="F1194" s="123">
        <f t="shared" si="141"/>
        <v>0</v>
      </c>
      <c r="G1194" s="124" t="str">
        <f t="shared" si="140"/>
        <v>-</v>
      </c>
      <c r="H1194" s="125"/>
    </row>
    <row r="1195" spans="1:8" s="126" customFormat="1" ht="13.5" customHeight="1" hidden="1" outlineLevel="1">
      <c r="A1195" s="120" t="s">
        <v>25</v>
      </c>
      <c r="B1195" s="121" t="s">
        <v>149</v>
      </c>
      <c r="C1195" s="122"/>
      <c r="D1195" s="120"/>
      <c r="E1195" s="179">
        <f t="shared" si="141"/>
        <v>0</v>
      </c>
      <c r="F1195" s="123">
        <f t="shared" si="141"/>
        <v>0</v>
      </c>
      <c r="G1195" s="124" t="str">
        <f t="shared" si="140"/>
        <v>-</v>
      </c>
      <c r="H1195" s="125"/>
    </row>
    <row r="1196" spans="1:8" s="126" customFormat="1" ht="13.5" customHeight="1" hidden="1" outlineLevel="1">
      <c r="A1196" s="120" t="s">
        <v>32</v>
      </c>
      <c r="B1196" s="121" t="s">
        <v>31</v>
      </c>
      <c r="C1196" s="122"/>
      <c r="D1196" s="120"/>
      <c r="E1196" s="179">
        <f t="shared" si="141"/>
        <v>0</v>
      </c>
      <c r="F1196" s="123">
        <f t="shared" si="141"/>
        <v>0</v>
      </c>
      <c r="G1196" s="124" t="str">
        <f t="shared" si="140"/>
        <v>-</v>
      </c>
      <c r="H1196" s="125"/>
    </row>
    <row r="1197" spans="1:8" s="34" customFormat="1" ht="3" customHeight="1" collapsed="1">
      <c r="A1197" s="35"/>
      <c r="B1197" s="36"/>
      <c r="C1197" s="37"/>
      <c r="D1197" s="35"/>
      <c r="E1197" s="180"/>
      <c r="F1197" s="38"/>
      <c r="G1197" s="39"/>
      <c r="H1197" s="40"/>
    </row>
    <row r="1198" spans="1:8" s="82" customFormat="1" ht="15.75" customHeight="1" outlineLevel="1">
      <c r="A1198" s="78" t="s">
        <v>49</v>
      </c>
      <c r="B1198" s="79" t="s">
        <v>48</v>
      </c>
      <c r="C1198" s="78"/>
      <c r="D1198" s="78"/>
      <c r="E1198" s="181">
        <f>E1199</f>
        <v>83000</v>
      </c>
      <c r="F1198" s="80">
        <f>F1199</f>
        <v>80853.35</v>
      </c>
      <c r="G1198" s="81">
        <f aca="true" t="shared" si="142" ref="G1198:G1206">IF(E1198&gt;0,F1198/E1198*100,"-")</f>
        <v>97.41367469879518</v>
      </c>
      <c r="H1198" s="79"/>
    </row>
    <row r="1199" spans="1:8" s="18" customFormat="1" ht="15.75" customHeight="1" outlineLevel="1">
      <c r="A1199" s="14" t="s">
        <v>9</v>
      </c>
      <c r="B1199" s="15" t="s">
        <v>117</v>
      </c>
      <c r="C1199" s="14"/>
      <c r="D1199" s="14"/>
      <c r="E1199" s="182">
        <f>E1201+E1209+E1217+E1225+E1233</f>
        <v>83000</v>
      </c>
      <c r="F1199" s="16">
        <f>F1201+F1209+F1217+F1225+F1233</f>
        <v>80853.35</v>
      </c>
      <c r="G1199" s="17">
        <f t="shared" si="142"/>
        <v>97.41367469879518</v>
      </c>
      <c r="H1199" s="15"/>
    </row>
    <row r="1200" spans="1:8" s="18" customFormat="1" ht="3" customHeight="1" outlineLevel="1">
      <c r="A1200" s="142"/>
      <c r="B1200" s="143"/>
      <c r="C1200" s="142"/>
      <c r="D1200" s="142"/>
      <c r="E1200" s="183"/>
      <c r="F1200" s="144"/>
      <c r="G1200" s="145"/>
      <c r="H1200" s="143"/>
    </row>
    <row r="1201" spans="1:8" s="2" customFormat="1" ht="13.5" customHeight="1" outlineLevel="1">
      <c r="A1201" s="52" t="s">
        <v>26</v>
      </c>
      <c r="B1201" s="53" t="s">
        <v>130</v>
      </c>
      <c r="C1201" s="205">
        <v>600</v>
      </c>
      <c r="D1201" s="206">
        <v>60004</v>
      </c>
      <c r="E1201" s="184">
        <f>SUM(E1202:E1206)</f>
        <v>40000</v>
      </c>
      <c r="F1201" s="54">
        <f>SUM(F1202:F1206)</f>
        <v>38745</v>
      </c>
      <c r="G1201" s="55">
        <f t="shared" si="142"/>
        <v>96.8625</v>
      </c>
      <c r="H1201" s="197" t="s">
        <v>564</v>
      </c>
    </row>
    <row r="1202" spans="1:8" s="19" customFormat="1" ht="12" customHeight="1" outlineLevel="1">
      <c r="A1202" s="41" t="s">
        <v>1</v>
      </c>
      <c r="B1202" s="42" t="s">
        <v>27</v>
      </c>
      <c r="C1202" s="205"/>
      <c r="D1202" s="206"/>
      <c r="E1202" s="185">
        <v>40000</v>
      </c>
      <c r="F1202" s="43">
        <v>38745</v>
      </c>
      <c r="G1202" s="44">
        <f t="shared" si="142"/>
        <v>96.8625</v>
      </c>
      <c r="H1202" s="197"/>
    </row>
    <row r="1203" spans="1:8" s="19" customFormat="1" ht="12" customHeight="1" hidden="1" outlineLevel="2">
      <c r="A1203" s="41" t="s">
        <v>2</v>
      </c>
      <c r="B1203" s="42" t="s">
        <v>28</v>
      </c>
      <c r="C1203" s="205"/>
      <c r="D1203" s="206"/>
      <c r="E1203" s="185">
        <v>0</v>
      </c>
      <c r="F1203" s="43">
        <v>0</v>
      </c>
      <c r="G1203" s="44" t="str">
        <f t="shared" si="142"/>
        <v>-</v>
      </c>
      <c r="H1203" s="197"/>
    </row>
    <row r="1204" spans="1:8" s="19" customFormat="1" ht="12" customHeight="1" hidden="1" outlineLevel="2">
      <c r="A1204" s="41" t="s">
        <v>3</v>
      </c>
      <c r="B1204" s="42" t="s">
        <v>29</v>
      </c>
      <c r="C1204" s="205"/>
      <c r="D1204" s="206"/>
      <c r="E1204" s="185">
        <v>0</v>
      </c>
      <c r="F1204" s="43">
        <v>0</v>
      </c>
      <c r="G1204" s="44" t="str">
        <f t="shared" si="142"/>
        <v>-</v>
      </c>
      <c r="H1204" s="197"/>
    </row>
    <row r="1205" spans="1:8" s="19" customFormat="1" ht="12" customHeight="1" hidden="1" outlineLevel="2">
      <c r="A1205" s="41" t="s">
        <v>25</v>
      </c>
      <c r="B1205" s="42" t="s">
        <v>149</v>
      </c>
      <c r="C1205" s="205"/>
      <c r="D1205" s="206"/>
      <c r="E1205" s="185">
        <v>0</v>
      </c>
      <c r="F1205" s="43">
        <v>0</v>
      </c>
      <c r="G1205" s="44" t="str">
        <f t="shared" si="142"/>
        <v>-</v>
      </c>
      <c r="H1205" s="197"/>
    </row>
    <row r="1206" spans="1:8" s="132" customFormat="1" ht="12" customHeight="1" hidden="1" outlineLevel="2">
      <c r="A1206" s="41" t="s">
        <v>32</v>
      </c>
      <c r="B1206" s="42" t="s">
        <v>31</v>
      </c>
      <c r="C1206" s="205"/>
      <c r="D1206" s="206"/>
      <c r="E1206" s="185">
        <v>0</v>
      </c>
      <c r="F1206" s="43">
        <v>0</v>
      </c>
      <c r="G1206" s="44" t="str">
        <f t="shared" si="142"/>
        <v>-</v>
      </c>
      <c r="H1206" s="197"/>
    </row>
    <row r="1207" spans="1:8" s="141" customFormat="1" ht="3" customHeight="1" outlineLevel="1" collapsed="1">
      <c r="A1207" s="45"/>
      <c r="B1207" s="46"/>
      <c r="C1207" s="136"/>
      <c r="D1207" s="134"/>
      <c r="E1207" s="186"/>
      <c r="F1207" s="49"/>
      <c r="G1207" s="50"/>
      <c r="H1207" s="135"/>
    </row>
    <row r="1208" spans="1:8" s="141" customFormat="1" ht="3" customHeight="1" outlineLevel="1">
      <c r="A1208" s="146"/>
      <c r="B1208" s="147"/>
      <c r="C1208" s="137"/>
      <c r="D1208" s="138"/>
      <c r="E1208" s="187"/>
      <c r="F1208" s="148"/>
      <c r="G1208" s="149"/>
      <c r="H1208" s="139"/>
    </row>
    <row r="1209" spans="1:8" s="2" customFormat="1" ht="13.5" customHeight="1" outlineLevel="1">
      <c r="A1209" s="52" t="s">
        <v>51</v>
      </c>
      <c r="B1209" s="53" t="s">
        <v>204</v>
      </c>
      <c r="C1209" s="205">
        <v>600</v>
      </c>
      <c r="D1209" s="206">
        <v>60004</v>
      </c>
      <c r="E1209" s="184">
        <f>SUM(E1210:E1214)</f>
        <v>15000</v>
      </c>
      <c r="F1209" s="54">
        <f>SUM(F1210:F1214)</f>
        <v>14870</v>
      </c>
      <c r="G1209" s="55">
        <f aca="true" t="shared" si="143" ref="G1209:G1238">IF(E1209&gt;0,F1209/E1209*100,"-")</f>
        <v>99.13333333333333</v>
      </c>
      <c r="H1209" s="197" t="s">
        <v>543</v>
      </c>
    </row>
    <row r="1210" spans="1:8" s="19" customFormat="1" ht="12" customHeight="1" outlineLevel="1">
      <c r="A1210" s="41" t="s">
        <v>1</v>
      </c>
      <c r="B1210" s="42" t="s">
        <v>27</v>
      </c>
      <c r="C1210" s="205"/>
      <c r="D1210" s="206"/>
      <c r="E1210" s="185">
        <v>15000</v>
      </c>
      <c r="F1210" s="43">
        <v>14870</v>
      </c>
      <c r="G1210" s="44">
        <f t="shared" si="143"/>
        <v>99.13333333333333</v>
      </c>
      <c r="H1210" s="197"/>
    </row>
    <row r="1211" spans="1:8" s="19" customFormat="1" ht="12" customHeight="1" hidden="1" outlineLevel="2">
      <c r="A1211" s="41" t="s">
        <v>2</v>
      </c>
      <c r="B1211" s="42" t="s">
        <v>28</v>
      </c>
      <c r="C1211" s="205"/>
      <c r="D1211" s="206"/>
      <c r="E1211" s="185">
        <v>0</v>
      </c>
      <c r="F1211" s="43">
        <v>0</v>
      </c>
      <c r="G1211" s="44" t="str">
        <f t="shared" si="143"/>
        <v>-</v>
      </c>
      <c r="H1211" s="197"/>
    </row>
    <row r="1212" spans="1:8" s="19" customFormat="1" ht="12" customHeight="1" hidden="1" outlineLevel="2">
      <c r="A1212" s="41" t="s">
        <v>3</v>
      </c>
      <c r="B1212" s="42" t="s">
        <v>29</v>
      </c>
      <c r="C1212" s="205"/>
      <c r="D1212" s="206"/>
      <c r="E1212" s="185">
        <v>0</v>
      </c>
      <c r="F1212" s="43">
        <v>0</v>
      </c>
      <c r="G1212" s="44" t="str">
        <f t="shared" si="143"/>
        <v>-</v>
      </c>
      <c r="H1212" s="197"/>
    </row>
    <row r="1213" spans="1:8" s="19" customFormat="1" ht="12" customHeight="1" hidden="1" outlineLevel="2">
      <c r="A1213" s="41" t="s">
        <v>25</v>
      </c>
      <c r="B1213" s="42" t="s">
        <v>149</v>
      </c>
      <c r="C1213" s="205"/>
      <c r="D1213" s="206"/>
      <c r="E1213" s="185">
        <v>0</v>
      </c>
      <c r="F1213" s="43">
        <v>0</v>
      </c>
      <c r="G1213" s="44" t="str">
        <f t="shared" si="143"/>
        <v>-</v>
      </c>
      <c r="H1213" s="197"/>
    </row>
    <row r="1214" spans="1:8" s="132" customFormat="1" ht="12" customHeight="1" hidden="1" outlineLevel="2">
      <c r="A1214" s="41" t="s">
        <v>32</v>
      </c>
      <c r="B1214" s="42" t="s">
        <v>31</v>
      </c>
      <c r="C1214" s="205"/>
      <c r="D1214" s="206"/>
      <c r="E1214" s="185">
        <v>0</v>
      </c>
      <c r="F1214" s="43">
        <v>0</v>
      </c>
      <c r="G1214" s="44" t="str">
        <f t="shared" si="143"/>
        <v>-</v>
      </c>
      <c r="H1214" s="197"/>
    </row>
    <row r="1215" spans="1:8" s="141" customFormat="1" ht="3" customHeight="1" outlineLevel="1" collapsed="1">
      <c r="A1215" s="45"/>
      <c r="B1215" s="46"/>
      <c r="C1215" s="136"/>
      <c r="D1215" s="134"/>
      <c r="E1215" s="186"/>
      <c r="F1215" s="49"/>
      <c r="G1215" s="50"/>
      <c r="H1215" s="135"/>
    </row>
    <row r="1216" spans="1:8" s="141" customFormat="1" ht="3" customHeight="1" outlineLevel="1">
      <c r="A1216" s="146"/>
      <c r="B1216" s="147"/>
      <c r="C1216" s="137"/>
      <c r="D1216" s="138"/>
      <c r="E1216" s="187"/>
      <c r="F1216" s="148"/>
      <c r="G1216" s="149"/>
      <c r="H1216" s="139"/>
    </row>
    <row r="1217" spans="1:8" s="2" customFormat="1" ht="13.5" customHeight="1" outlineLevel="1">
      <c r="A1217" s="52" t="s">
        <v>52</v>
      </c>
      <c r="B1217" s="53" t="s">
        <v>205</v>
      </c>
      <c r="C1217" s="205">
        <v>600</v>
      </c>
      <c r="D1217" s="206">
        <v>60004</v>
      </c>
      <c r="E1217" s="184">
        <f>SUM(E1218:E1222)</f>
        <v>10000</v>
      </c>
      <c r="F1217" s="54">
        <f>SUM(F1218:F1222)</f>
        <v>9600.15</v>
      </c>
      <c r="G1217" s="55">
        <f t="shared" si="143"/>
        <v>96.0015</v>
      </c>
      <c r="H1217" s="197" t="s">
        <v>543</v>
      </c>
    </row>
    <row r="1218" spans="1:8" s="19" customFormat="1" ht="12" customHeight="1" outlineLevel="1">
      <c r="A1218" s="41" t="s">
        <v>1</v>
      </c>
      <c r="B1218" s="42" t="s">
        <v>27</v>
      </c>
      <c r="C1218" s="205"/>
      <c r="D1218" s="206"/>
      <c r="E1218" s="185">
        <v>10000</v>
      </c>
      <c r="F1218" s="43">
        <v>9600.15</v>
      </c>
      <c r="G1218" s="44">
        <f t="shared" si="143"/>
        <v>96.0015</v>
      </c>
      <c r="H1218" s="197"/>
    </row>
    <row r="1219" spans="1:8" s="19" customFormat="1" ht="12" customHeight="1" hidden="1" outlineLevel="2">
      <c r="A1219" s="41" t="s">
        <v>2</v>
      </c>
      <c r="B1219" s="42" t="s">
        <v>28</v>
      </c>
      <c r="C1219" s="205"/>
      <c r="D1219" s="206"/>
      <c r="E1219" s="185">
        <v>0</v>
      </c>
      <c r="F1219" s="43">
        <v>0</v>
      </c>
      <c r="G1219" s="44" t="str">
        <f t="shared" si="143"/>
        <v>-</v>
      </c>
      <c r="H1219" s="197"/>
    </row>
    <row r="1220" spans="1:8" s="19" customFormat="1" ht="12" customHeight="1" hidden="1" outlineLevel="2">
      <c r="A1220" s="41" t="s">
        <v>3</v>
      </c>
      <c r="B1220" s="42" t="s">
        <v>29</v>
      </c>
      <c r="C1220" s="205"/>
      <c r="D1220" s="206"/>
      <c r="E1220" s="185">
        <v>0</v>
      </c>
      <c r="F1220" s="43">
        <v>0</v>
      </c>
      <c r="G1220" s="44" t="str">
        <f t="shared" si="143"/>
        <v>-</v>
      </c>
      <c r="H1220" s="197"/>
    </row>
    <row r="1221" spans="1:8" s="19" customFormat="1" ht="12" customHeight="1" hidden="1" outlineLevel="2">
      <c r="A1221" s="41" t="s">
        <v>25</v>
      </c>
      <c r="B1221" s="42" t="s">
        <v>149</v>
      </c>
      <c r="C1221" s="205"/>
      <c r="D1221" s="206"/>
      <c r="E1221" s="185">
        <v>0</v>
      </c>
      <c r="F1221" s="43">
        <v>0</v>
      </c>
      <c r="G1221" s="44" t="str">
        <f t="shared" si="143"/>
        <v>-</v>
      </c>
      <c r="H1221" s="197"/>
    </row>
    <row r="1222" spans="1:8" s="132" customFormat="1" ht="12" customHeight="1" hidden="1" outlineLevel="2">
      <c r="A1222" s="41" t="s">
        <v>32</v>
      </c>
      <c r="B1222" s="42" t="s">
        <v>31</v>
      </c>
      <c r="C1222" s="205"/>
      <c r="D1222" s="206"/>
      <c r="E1222" s="185">
        <v>0</v>
      </c>
      <c r="F1222" s="43">
        <v>0</v>
      </c>
      <c r="G1222" s="44" t="str">
        <f t="shared" si="143"/>
        <v>-</v>
      </c>
      <c r="H1222" s="197"/>
    </row>
    <row r="1223" spans="1:8" s="141" customFormat="1" ht="3" customHeight="1" outlineLevel="1" collapsed="1">
      <c r="A1223" s="45"/>
      <c r="B1223" s="46"/>
      <c r="C1223" s="136"/>
      <c r="D1223" s="134"/>
      <c r="E1223" s="186"/>
      <c r="F1223" s="49"/>
      <c r="G1223" s="50"/>
      <c r="H1223" s="135"/>
    </row>
    <row r="1224" spans="1:8" s="141" customFormat="1" ht="3" customHeight="1" outlineLevel="1">
      <c r="A1224" s="146"/>
      <c r="B1224" s="147"/>
      <c r="C1224" s="137"/>
      <c r="D1224" s="138"/>
      <c r="E1224" s="187"/>
      <c r="F1224" s="148"/>
      <c r="G1224" s="149"/>
      <c r="H1224" s="139"/>
    </row>
    <row r="1225" spans="1:8" s="2" customFormat="1" ht="13.5" customHeight="1" outlineLevel="1">
      <c r="A1225" s="52" t="s">
        <v>53</v>
      </c>
      <c r="B1225" s="53" t="s">
        <v>206</v>
      </c>
      <c r="C1225" s="205">
        <v>600</v>
      </c>
      <c r="D1225" s="206">
        <v>60004</v>
      </c>
      <c r="E1225" s="184">
        <f>SUM(E1226:E1230)</f>
        <v>12000</v>
      </c>
      <c r="F1225" s="54">
        <f>SUM(F1226:F1230)</f>
        <v>11660.4</v>
      </c>
      <c r="G1225" s="55">
        <f t="shared" si="143"/>
        <v>97.17</v>
      </c>
      <c r="H1225" s="199" t="s">
        <v>565</v>
      </c>
    </row>
    <row r="1226" spans="1:8" s="19" customFormat="1" ht="12" customHeight="1" outlineLevel="1">
      <c r="A1226" s="41" t="s">
        <v>1</v>
      </c>
      <c r="B1226" s="42" t="s">
        <v>27</v>
      </c>
      <c r="C1226" s="205"/>
      <c r="D1226" s="206"/>
      <c r="E1226" s="185">
        <v>12000</v>
      </c>
      <c r="F1226" s="43">
        <v>11660.4</v>
      </c>
      <c r="G1226" s="44">
        <f t="shared" si="143"/>
        <v>97.17</v>
      </c>
      <c r="H1226" s="199"/>
    </row>
    <row r="1227" spans="1:8" s="19" customFormat="1" ht="12" customHeight="1" hidden="1" outlineLevel="2">
      <c r="A1227" s="41" t="s">
        <v>2</v>
      </c>
      <c r="B1227" s="42" t="s">
        <v>28</v>
      </c>
      <c r="C1227" s="205"/>
      <c r="D1227" s="206"/>
      <c r="E1227" s="185">
        <v>0</v>
      </c>
      <c r="F1227" s="43">
        <v>0</v>
      </c>
      <c r="G1227" s="44" t="str">
        <f t="shared" si="143"/>
        <v>-</v>
      </c>
      <c r="H1227" s="199"/>
    </row>
    <row r="1228" spans="1:8" s="19" customFormat="1" ht="12" customHeight="1" hidden="1" outlineLevel="2">
      <c r="A1228" s="41" t="s">
        <v>3</v>
      </c>
      <c r="B1228" s="42" t="s">
        <v>29</v>
      </c>
      <c r="C1228" s="205"/>
      <c r="D1228" s="206"/>
      <c r="E1228" s="185">
        <v>0</v>
      </c>
      <c r="F1228" s="43">
        <v>0</v>
      </c>
      <c r="G1228" s="44" t="str">
        <f t="shared" si="143"/>
        <v>-</v>
      </c>
      <c r="H1228" s="199"/>
    </row>
    <row r="1229" spans="1:8" s="19" customFormat="1" ht="12" customHeight="1" hidden="1" outlineLevel="2">
      <c r="A1229" s="41" t="s">
        <v>25</v>
      </c>
      <c r="B1229" s="42" t="s">
        <v>149</v>
      </c>
      <c r="C1229" s="205"/>
      <c r="D1229" s="206"/>
      <c r="E1229" s="185">
        <v>0</v>
      </c>
      <c r="F1229" s="43">
        <v>0</v>
      </c>
      <c r="G1229" s="44" t="str">
        <f t="shared" si="143"/>
        <v>-</v>
      </c>
      <c r="H1229" s="199"/>
    </row>
    <row r="1230" spans="1:8" s="132" customFormat="1" ht="12" customHeight="1" hidden="1" outlineLevel="2">
      <c r="A1230" s="41" t="s">
        <v>32</v>
      </c>
      <c r="B1230" s="42" t="s">
        <v>31</v>
      </c>
      <c r="C1230" s="205"/>
      <c r="D1230" s="206"/>
      <c r="E1230" s="185">
        <v>0</v>
      </c>
      <c r="F1230" s="43">
        <v>0</v>
      </c>
      <c r="G1230" s="44" t="str">
        <f t="shared" si="143"/>
        <v>-</v>
      </c>
      <c r="H1230" s="199"/>
    </row>
    <row r="1231" spans="1:8" s="141" customFormat="1" ht="3" customHeight="1" outlineLevel="1" collapsed="1">
      <c r="A1231" s="45"/>
      <c r="B1231" s="46"/>
      <c r="C1231" s="136"/>
      <c r="D1231" s="134"/>
      <c r="E1231" s="186"/>
      <c r="F1231" s="49"/>
      <c r="G1231" s="50"/>
      <c r="H1231" s="200"/>
    </row>
    <row r="1232" spans="1:8" s="141" customFormat="1" ht="3" customHeight="1" outlineLevel="1">
      <c r="A1232" s="146"/>
      <c r="B1232" s="147"/>
      <c r="C1232" s="137"/>
      <c r="D1232" s="138"/>
      <c r="E1232" s="187"/>
      <c r="F1232" s="148"/>
      <c r="G1232" s="149"/>
      <c r="H1232" s="139"/>
    </row>
    <row r="1233" spans="1:8" s="2" customFormat="1" ht="13.5" customHeight="1" outlineLevel="1">
      <c r="A1233" s="52" t="s">
        <v>54</v>
      </c>
      <c r="B1233" s="53" t="s">
        <v>207</v>
      </c>
      <c r="C1233" s="205">
        <v>600</v>
      </c>
      <c r="D1233" s="206">
        <v>60004</v>
      </c>
      <c r="E1233" s="184">
        <f>SUM(E1234:E1238)</f>
        <v>6000</v>
      </c>
      <c r="F1233" s="54">
        <f>SUM(F1234:F1238)</f>
        <v>5977.8</v>
      </c>
      <c r="G1233" s="55">
        <f t="shared" si="143"/>
        <v>99.63000000000001</v>
      </c>
      <c r="H1233" s="197" t="s">
        <v>543</v>
      </c>
    </row>
    <row r="1234" spans="1:8" s="19" customFormat="1" ht="12" customHeight="1" outlineLevel="1">
      <c r="A1234" s="41" t="s">
        <v>1</v>
      </c>
      <c r="B1234" s="42" t="s">
        <v>27</v>
      </c>
      <c r="C1234" s="205"/>
      <c r="D1234" s="206"/>
      <c r="E1234" s="185">
        <v>6000</v>
      </c>
      <c r="F1234" s="43">
        <v>5977.8</v>
      </c>
      <c r="G1234" s="44">
        <f t="shared" si="143"/>
        <v>99.63000000000001</v>
      </c>
      <c r="H1234" s="197"/>
    </row>
    <row r="1235" spans="1:8" s="19" customFormat="1" ht="12" customHeight="1" hidden="1" outlineLevel="2">
      <c r="A1235" s="41" t="s">
        <v>2</v>
      </c>
      <c r="B1235" s="42" t="s">
        <v>28</v>
      </c>
      <c r="C1235" s="205"/>
      <c r="D1235" s="206"/>
      <c r="E1235" s="185">
        <v>0</v>
      </c>
      <c r="F1235" s="43">
        <v>0</v>
      </c>
      <c r="G1235" s="44" t="str">
        <f t="shared" si="143"/>
        <v>-</v>
      </c>
      <c r="H1235" s="197"/>
    </row>
    <row r="1236" spans="1:8" s="19" customFormat="1" ht="12" customHeight="1" hidden="1" outlineLevel="2">
      <c r="A1236" s="41" t="s">
        <v>3</v>
      </c>
      <c r="B1236" s="42" t="s">
        <v>29</v>
      </c>
      <c r="C1236" s="205"/>
      <c r="D1236" s="206"/>
      <c r="E1236" s="185">
        <v>0</v>
      </c>
      <c r="F1236" s="43">
        <v>0</v>
      </c>
      <c r="G1236" s="44" t="str">
        <f t="shared" si="143"/>
        <v>-</v>
      </c>
      <c r="H1236" s="197"/>
    </row>
    <row r="1237" spans="1:8" s="19" customFormat="1" ht="12" customHeight="1" hidden="1" outlineLevel="2">
      <c r="A1237" s="41" t="s">
        <v>25</v>
      </c>
      <c r="B1237" s="42" t="s">
        <v>149</v>
      </c>
      <c r="C1237" s="205"/>
      <c r="D1237" s="206"/>
      <c r="E1237" s="185">
        <v>0</v>
      </c>
      <c r="F1237" s="43">
        <v>0</v>
      </c>
      <c r="G1237" s="44" t="str">
        <f t="shared" si="143"/>
        <v>-</v>
      </c>
      <c r="H1237" s="197"/>
    </row>
    <row r="1238" spans="1:8" s="132" customFormat="1" ht="12" customHeight="1" hidden="1" outlineLevel="2">
      <c r="A1238" s="41" t="s">
        <v>32</v>
      </c>
      <c r="B1238" s="42" t="s">
        <v>31</v>
      </c>
      <c r="C1238" s="205"/>
      <c r="D1238" s="206"/>
      <c r="E1238" s="185">
        <v>0</v>
      </c>
      <c r="F1238" s="43">
        <v>0</v>
      </c>
      <c r="G1238" s="44" t="str">
        <f t="shared" si="143"/>
        <v>-</v>
      </c>
      <c r="H1238" s="197"/>
    </row>
    <row r="1239" spans="1:8" s="141" customFormat="1" ht="3" customHeight="1" outlineLevel="1" collapsed="1">
      <c r="A1239" s="45"/>
      <c r="B1239" s="46"/>
      <c r="C1239" s="136"/>
      <c r="D1239" s="134"/>
      <c r="E1239" s="186"/>
      <c r="F1239" s="49"/>
      <c r="G1239" s="50"/>
      <c r="H1239" s="135"/>
    </row>
    <row r="1240" spans="1:9" s="77" customFormat="1" ht="16.5" customHeight="1">
      <c r="A1240" s="71" t="s">
        <v>45</v>
      </c>
      <c r="B1240" s="155" t="s">
        <v>309</v>
      </c>
      <c r="C1240" s="72"/>
      <c r="D1240" s="72"/>
      <c r="E1240" s="178">
        <f>SUM(E1241:E1245)</f>
        <v>175000</v>
      </c>
      <c r="F1240" s="73">
        <f>SUM(F1241:F1245)</f>
        <v>136922.07</v>
      </c>
      <c r="G1240" s="74">
        <f aca="true" t="shared" si="144" ref="G1240:G1245">IF(E1240&gt;0,F1240/E1240*100,"-")</f>
        <v>78.24118285714286</v>
      </c>
      <c r="H1240" s="75"/>
      <c r="I1240" s="76"/>
    </row>
    <row r="1241" spans="1:8" s="126" customFormat="1" ht="13.5" customHeight="1">
      <c r="A1241" s="120" t="s">
        <v>1</v>
      </c>
      <c r="B1241" s="121" t="s">
        <v>27</v>
      </c>
      <c r="C1241" s="122"/>
      <c r="D1241" s="120"/>
      <c r="E1241" s="179">
        <f>E1251+E1259+E1267+E1275</f>
        <v>15000</v>
      </c>
      <c r="F1241" s="123">
        <f>F1251+F1259+F1267+F1275</f>
        <v>14452.97</v>
      </c>
      <c r="G1241" s="124">
        <f t="shared" si="144"/>
        <v>96.35313333333333</v>
      </c>
      <c r="H1241" s="125"/>
    </row>
    <row r="1242" spans="1:8" s="126" customFormat="1" ht="13.5" customHeight="1">
      <c r="A1242" s="120" t="s">
        <v>2</v>
      </c>
      <c r="B1242" s="121" t="s">
        <v>28</v>
      </c>
      <c r="C1242" s="122"/>
      <c r="D1242" s="120"/>
      <c r="E1242" s="179">
        <f aca="true" t="shared" si="145" ref="E1242:F1245">E1252+E1260+E1268+E1276</f>
        <v>20700</v>
      </c>
      <c r="F1242" s="123">
        <f t="shared" si="145"/>
        <v>16835.32</v>
      </c>
      <c r="G1242" s="124">
        <f t="shared" si="144"/>
        <v>81.33004830917874</v>
      </c>
      <c r="H1242" s="125"/>
    </row>
    <row r="1243" spans="1:8" s="126" customFormat="1" ht="13.5" customHeight="1" hidden="1" outlineLevel="1">
      <c r="A1243" s="120" t="s">
        <v>3</v>
      </c>
      <c r="B1243" s="121" t="s">
        <v>29</v>
      </c>
      <c r="C1243" s="122"/>
      <c r="D1243" s="120"/>
      <c r="E1243" s="179">
        <f t="shared" si="145"/>
        <v>0</v>
      </c>
      <c r="F1243" s="123">
        <f t="shared" si="145"/>
        <v>0</v>
      </c>
      <c r="G1243" s="124" t="str">
        <f t="shared" si="144"/>
        <v>-</v>
      </c>
      <c r="H1243" s="125"/>
    </row>
    <row r="1244" spans="1:8" s="126" customFormat="1" ht="13.5" customHeight="1" collapsed="1">
      <c r="A1244" s="120" t="s">
        <v>25</v>
      </c>
      <c r="B1244" s="121" t="s">
        <v>149</v>
      </c>
      <c r="C1244" s="122"/>
      <c r="D1244" s="120"/>
      <c r="E1244" s="179">
        <f t="shared" si="145"/>
        <v>22000</v>
      </c>
      <c r="F1244" s="123">
        <f t="shared" si="145"/>
        <v>10233.6</v>
      </c>
      <c r="G1244" s="124">
        <f t="shared" si="144"/>
        <v>46.516363636363636</v>
      </c>
      <c r="H1244" s="125"/>
    </row>
    <row r="1245" spans="1:8" s="126" customFormat="1" ht="13.5" customHeight="1">
      <c r="A1245" s="120" t="s">
        <v>32</v>
      </c>
      <c r="B1245" s="121" t="s">
        <v>31</v>
      </c>
      <c r="C1245" s="122"/>
      <c r="D1245" s="120"/>
      <c r="E1245" s="179">
        <f t="shared" si="145"/>
        <v>117300</v>
      </c>
      <c r="F1245" s="123">
        <f t="shared" si="145"/>
        <v>95400.18</v>
      </c>
      <c r="G1245" s="124">
        <f t="shared" si="144"/>
        <v>81.33007672634271</v>
      </c>
      <c r="H1245" s="125"/>
    </row>
    <row r="1246" spans="1:8" s="34" customFormat="1" ht="3" customHeight="1">
      <c r="A1246" s="35"/>
      <c r="B1246" s="36"/>
      <c r="C1246" s="37"/>
      <c r="D1246" s="35"/>
      <c r="E1246" s="180"/>
      <c r="F1246" s="38"/>
      <c r="G1246" s="39"/>
      <c r="H1246" s="40"/>
    </row>
    <row r="1247" spans="1:8" s="82" customFormat="1" ht="15.75" customHeight="1" outlineLevel="1">
      <c r="A1247" s="78" t="s">
        <v>56</v>
      </c>
      <c r="B1247" s="79" t="s">
        <v>310</v>
      </c>
      <c r="C1247" s="78"/>
      <c r="D1247" s="78"/>
      <c r="E1247" s="181">
        <f>E1248</f>
        <v>175000</v>
      </c>
      <c r="F1247" s="80">
        <f>F1248</f>
        <v>108235.5</v>
      </c>
      <c r="G1247" s="81">
        <f aca="true" t="shared" si="146" ref="G1247:G1255">IF(E1247&gt;0,F1247/E1247*100,"-")</f>
        <v>61.84885714285714</v>
      </c>
      <c r="H1247" s="79"/>
    </row>
    <row r="1248" spans="1:8" s="18" customFormat="1" ht="15.75" customHeight="1" outlineLevel="1">
      <c r="A1248" s="14" t="s">
        <v>9</v>
      </c>
      <c r="B1248" s="15" t="s">
        <v>57</v>
      </c>
      <c r="C1248" s="14"/>
      <c r="D1248" s="14"/>
      <c r="E1248" s="182">
        <f>E1250+E1258+E1266+E1274</f>
        <v>175000</v>
      </c>
      <c r="F1248" s="16">
        <f>F1250</f>
        <v>108235.5</v>
      </c>
      <c r="G1248" s="17">
        <f t="shared" si="146"/>
        <v>61.84885714285714</v>
      </c>
      <c r="H1248" s="15"/>
    </row>
    <row r="1249" spans="1:8" s="18" customFormat="1" ht="3" customHeight="1" outlineLevel="1">
      <c r="A1249" s="142"/>
      <c r="B1249" s="143"/>
      <c r="C1249" s="142"/>
      <c r="D1249" s="142"/>
      <c r="E1249" s="183"/>
      <c r="F1249" s="144"/>
      <c r="G1249" s="145"/>
      <c r="H1249" s="143"/>
    </row>
    <row r="1250" spans="1:8" s="2" customFormat="1" ht="13.5" customHeight="1" outlineLevel="1">
      <c r="A1250" s="52" t="s">
        <v>26</v>
      </c>
      <c r="B1250" s="53" t="s">
        <v>311</v>
      </c>
      <c r="C1250" s="205">
        <v>150</v>
      </c>
      <c r="D1250" s="206">
        <v>15013</v>
      </c>
      <c r="E1250" s="184">
        <f>SUM(E1251:E1255)</f>
        <v>134000</v>
      </c>
      <c r="F1250" s="54">
        <f>SUM(F1251:F1255)</f>
        <v>108235.5</v>
      </c>
      <c r="G1250" s="55">
        <f t="shared" si="146"/>
        <v>80.77276119402985</v>
      </c>
      <c r="H1250" s="197" t="s">
        <v>566</v>
      </c>
    </row>
    <row r="1251" spans="1:8" s="19" customFormat="1" ht="12" customHeight="1" hidden="1" outlineLevel="2">
      <c r="A1251" s="41" t="s">
        <v>1</v>
      </c>
      <c r="B1251" s="42" t="s">
        <v>27</v>
      </c>
      <c r="C1251" s="205"/>
      <c r="D1251" s="206"/>
      <c r="E1251" s="185">
        <v>0</v>
      </c>
      <c r="F1251" s="43">
        <v>0</v>
      </c>
      <c r="G1251" s="44" t="str">
        <f t="shared" si="146"/>
        <v>-</v>
      </c>
      <c r="H1251" s="197"/>
    </row>
    <row r="1252" spans="1:8" s="19" customFormat="1" ht="12" customHeight="1" outlineLevel="1" collapsed="1">
      <c r="A1252" s="41" t="s">
        <v>2</v>
      </c>
      <c r="B1252" s="42" t="s">
        <v>28</v>
      </c>
      <c r="C1252" s="205"/>
      <c r="D1252" s="206"/>
      <c r="E1252" s="185">
        <v>20100</v>
      </c>
      <c r="F1252" s="43">
        <v>16235.32</v>
      </c>
      <c r="G1252" s="44">
        <f t="shared" si="146"/>
        <v>80.77273631840795</v>
      </c>
      <c r="H1252" s="197"/>
    </row>
    <row r="1253" spans="1:8" s="19" customFormat="1" ht="12" customHeight="1" hidden="1" outlineLevel="2">
      <c r="A1253" s="41" t="s">
        <v>3</v>
      </c>
      <c r="B1253" s="42" t="s">
        <v>29</v>
      </c>
      <c r="C1253" s="205"/>
      <c r="D1253" s="206"/>
      <c r="E1253" s="185">
        <v>0</v>
      </c>
      <c r="F1253" s="43">
        <v>0</v>
      </c>
      <c r="G1253" s="44" t="str">
        <f t="shared" si="146"/>
        <v>-</v>
      </c>
      <c r="H1253" s="197"/>
    </row>
    <row r="1254" spans="1:8" s="19" customFormat="1" ht="12" customHeight="1" hidden="1" outlineLevel="2">
      <c r="A1254" s="41" t="s">
        <v>25</v>
      </c>
      <c r="B1254" s="42" t="s">
        <v>149</v>
      </c>
      <c r="C1254" s="205"/>
      <c r="D1254" s="206"/>
      <c r="E1254" s="185">
        <v>0</v>
      </c>
      <c r="F1254" s="43">
        <v>0</v>
      </c>
      <c r="G1254" s="44" t="str">
        <f t="shared" si="146"/>
        <v>-</v>
      </c>
      <c r="H1254" s="197"/>
    </row>
    <row r="1255" spans="1:8" s="132" customFormat="1" ht="12" customHeight="1" outlineLevel="1" collapsed="1">
      <c r="A1255" s="41" t="s">
        <v>32</v>
      </c>
      <c r="B1255" s="42" t="s">
        <v>31</v>
      </c>
      <c r="C1255" s="205"/>
      <c r="D1255" s="206"/>
      <c r="E1255" s="185">
        <v>113900</v>
      </c>
      <c r="F1255" s="43">
        <v>92000.18</v>
      </c>
      <c r="G1255" s="44">
        <f t="shared" si="146"/>
        <v>80.77276558384547</v>
      </c>
      <c r="H1255" s="197"/>
    </row>
    <row r="1256" spans="1:8" s="141" customFormat="1" ht="3" customHeight="1" outlineLevel="1">
      <c r="A1256" s="45"/>
      <c r="B1256" s="46"/>
      <c r="C1256" s="136"/>
      <c r="D1256" s="134"/>
      <c r="E1256" s="186"/>
      <c r="F1256" s="49"/>
      <c r="G1256" s="50"/>
      <c r="H1256" s="198"/>
    </row>
    <row r="1257" spans="1:8" s="141" customFormat="1" ht="3" customHeight="1" outlineLevel="1">
      <c r="A1257" s="146"/>
      <c r="B1257" s="147"/>
      <c r="C1257" s="137"/>
      <c r="D1257" s="138"/>
      <c r="E1257" s="187"/>
      <c r="F1257" s="148"/>
      <c r="G1257" s="149"/>
      <c r="H1257" s="139"/>
    </row>
    <row r="1258" spans="1:8" s="2" customFormat="1" ht="13.5" customHeight="1" outlineLevel="1">
      <c r="A1258" s="52" t="s">
        <v>51</v>
      </c>
      <c r="B1258" s="53" t="s">
        <v>312</v>
      </c>
      <c r="C1258" s="205">
        <v>150</v>
      </c>
      <c r="D1258" s="206">
        <v>15013</v>
      </c>
      <c r="E1258" s="184">
        <f>SUM(E1259:E1263)</f>
        <v>4000</v>
      </c>
      <c r="F1258" s="54">
        <f>SUM(F1259:F1263)</f>
        <v>4000</v>
      </c>
      <c r="G1258" s="55">
        <f aca="true" t="shared" si="147" ref="G1258:G1278">IF(E1258&gt;0,F1258/E1258*100,"-")</f>
        <v>100</v>
      </c>
      <c r="H1258" s="197" t="s">
        <v>687</v>
      </c>
    </row>
    <row r="1259" spans="1:8" s="19" customFormat="1" ht="12" customHeight="1" hidden="1" outlineLevel="2">
      <c r="A1259" s="41" t="s">
        <v>1</v>
      </c>
      <c r="B1259" s="42" t="s">
        <v>27</v>
      </c>
      <c r="C1259" s="205"/>
      <c r="D1259" s="206"/>
      <c r="E1259" s="185">
        <v>0</v>
      </c>
      <c r="F1259" s="43">
        <v>0</v>
      </c>
      <c r="G1259" s="44" t="str">
        <f t="shared" si="147"/>
        <v>-</v>
      </c>
      <c r="H1259" s="197"/>
    </row>
    <row r="1260" spans="1:8" s="19" customFormat="1" ht="12" customHeight="1" outlineLevel="1" collapsed="1">
      <c r="A1260" s="41" t="s">
        <v>2</v>
      </c>
      <c r="B1260" s="42" t="s">
        <v>28</v>
      </c>
      <c r="C1260" s="205"/>
      <c r="D1260" s="206"/>
      <c r="E1260" s="185">
        <v>600</v>
      </c>
      <c r="F1260" s="43">
        <v>600</v>
      </c>
      <c r="G1260" s="44">
        <f t="shared" si="147"/>
        <v>100</v>
      </c>
      <c r="H1260" s="197"/>
    </row>
    <row r="1261" spans="1:8" s="19" customFormat="1" ht="12" customHeight="1" hidden="1" outlineLevel="2">
      <c r="A1261" s="41" t="s">
        <v>3</v>
      </c>
      <c r="B1261" s="42" t="s">
        <v>29</v>
      </c>
      <c r="C1261" s="205"/>
      <c r="D1261" s="206"/>
      <c r="E1261" s="185">
        <v>0</v>
      </c>
      <c r="F1261" s="43">
        <v>0</v>
      </c>
      <c r="G1261" s="44" t="str">
        <f t="shared" si="147"/>
        <v>-</v>
      </c>
      <c r="H1261" s="197"/>
    </row>
    <row r="1262" spans="1:8" s="19" customFormat="1" ht="12" customHeight="1" hidden="1" outlineLevel="2">
      <c r="A1262" s="41" t="s">
        <v>25</v>
      </c>
      <c r="B1262" s="42" t="s">
        <v>149</v>
      </c>
      <c r="C1262" s="205"/>
      <c r="D1262" s="206"/>
      <c r="E1262" s="185">
        <v>0</v>
      </c>
      <c r="F1262" s="43">
        <v>0</v>
      </c>
      <c r="G1262" s="44" t="str">
        <f t="shared" si="147"/>
        <v>-</v>
      </c>
      <c r="H1262" s="197"/>
    </row>
    <row r="1263" spans="1:8" s="132" customFormat="1" ht="12" customHeight="1" outlineLevel="1" collapsed="1">
      <c r="A1263" s="41" t="s">
        <v>32</v>
      </c>
      <c r="B1263" s="42" t="s">
        <v>31</v>
      </c>
      <c r="C1263" s="205"/>
      <c r="D1263" s="206"/>
      <c r="E1263" s="185">
        <v>3400</v>
      </c>
      <c r="F1263" s="43">
        <v>3400</v>
      </c>
      <c r="G1263" s="44">
        <f t="shared" si="147"/>
        <v>100</v>
      </c>
      <c r="H1263" s="197"/>
    </row>
    <row r="1264" spans="1:8" s="141" customFormat="1" ht="3" customHeight="1" outlineLevel="1">
      <c r="A1264" s="45"/>
      <c r="B1264" s="46"/>
      <c r="C1264" s="136"/>
      <c r="D1264" s="134"/>
      <c r="E1264" s="186"/>
      <c r="F1264" s="49"/>
      <c r="G1264" s="50"/>
      <c r="H1264" s="135"/>
    </row>
    <row r="1265" spans="1:8" s="141" customFormat="1" ht="3" customHeight="1" outlineLevel="1">
      <c r="A1265" s="146"/>
      <c r="B1265" s="147"/>
      <c r="C1265" s="137"/>
      <c r="D1265" s="138"/>
      <c r="E1265" s="187"/>
      <c r="F1265" s="148"/>
      <c r="G1265" s="149"/>
      <c r="H1265" s="139"/>
    </row>
    <row r="1266" spans="1:8" s="2" customFormat="1" ht="13.5" customHeight="1" outlineLevel="1">
      <c r="A1266" s="52" t="s">
        <v>52</v>
      </c>
      <c r="B1266" s="53" t="s">
        <v>313</v>
      </c>
      <c r="C1266" s="205">
        <v>730</v>
      </c>
      <c r="D1266" s="206">
        <v>73006</v>
      </c>
      <c r="E1266" s="184">
        <f>SUM(E1267:E1271)</f>
        <v>32000</v>
      </c>
      <c r="F1266" s="54">
        <f>SUM(F1267:F1271)</f>
        <v>20505.8</v>
      </c>
      <c r="G1266" s="55">
        <f t="shared" si="147"/>
        <v>64.080625</v>
      </c>
      <c r="H1266" s="197" t="s">
        <v>567</v>
      </c>
    </row>
    <row r="1267" spans="1:8" s="19" customFormat="1" ht="12" customHeight="1" outlineLevel="1">
      <c r="A1267" s="41" t="s">
        <v>1</v>
      </c>
      <c r="B1267" s="42" t="s">
        <v>27</v>
      </c>
      <c r="C1267" s="205"/>
      <c r="D1267" s="206"/>
      <c r="E1267" s="185">
        <v>15000</v>
      </c>
      <c r="F1267" s="43">
        <v>14452.97</v>
      </c>
      <c r="G1267" s="44">
        <f t="shared" si="147"/>
        <v>96.35313333333333</v>
      </c>
      <c r="H1267" s="197"/>
    </row>
    <row r="1268" spans="1:8" s="19" customFormat="1" ht="12" customHeight="1" hidden="1" outlineLevel="2">
      <c r="A1268" s="41" t="s">
        <v>2</v>
      </c>
      <c r="B1268" s="42" t="s">
        <v>28</v>
      </c>
      <c r="C1268" s="205"/>
      <c r="D1268" s="206"/>
      <c r="E1268" s="185">
        <v>0</v>
      </c>
      <c r="F1268" s="43">
        <v>0</v>
      </c>
      <c r="G1268" s="44" t="str">
        <f t="shared" si="147"/>
        <v>-</v>
      </c>
      <c r="H1268" s="197"/>
    </row>
    <row r="1269" spans="1:8" s="19" customFormat="1" ht="12" customHeight="1" hidden="1" outlineLevel="2">
      <c r="A1269" s="41" t="s">
        <v>3</v>
      </c>
      <c r="B1269" s="42" t="s">
        <v>29</v>
      </c>
      <c r="C1269" s="205"/>
      <c r="D1269" s="206"/>
      <c r="E1269" s="185">
        <v>0</v>
      </c>
      <c r="F1269" s="43">
        <v>0</v>
      </c>
      <c r="G1269" s="44" t="str">
        <f t="shared" si="147"/>
        <v>-</v>
      </c>
      <c r="H1269" s="197"/>
    </row>
    <row r="1270" spans="1:8" s="19" customFormat="1" ht="12" customHeight="1" outlineLevel="1" collapsed="1">
      <c r="A1270" s="41" t="s">
        <v>25</v>
      </c>
      <c r="B1270" s="42" t="s">
        <v>149</v>
      </c>
      <c r="C1270" s="205"/>
      <c r="D1270" s="206"/>
      <c r="E1270" s="185">
        <v>17000</v>
      </c>
      <c r="F1270" s="43">
        <v>6052.83</v>
      </c>
      <c r="G1270" s="44">
        <f t="shared" si="147"/>
        <v>35.604882352941175</v>
      </c>
      <c r="H1270" s="197"/>
    </row>
    <row r="1271" spans="1:8" s="132" customFormat="1" ht="12" customHeight="1" hidden="1" outlineLevel="2">
      <c r="A1271" s="41" t="s">
        <v>32</v>
      </c>
      <c r="B1271" s="42" t="s">
        <v>31</v>
      </c>
      <c r="C1271" s="205"/>
      <c r="D1271" s="206"/>
      <c r="E1271" s="185">
        <v>0</v>
      </c>
      <c r="F1271" s="43">
        <v>0</v>
      </c>
      <c r="G1271" s="44" t="str">
        <f t="shared" si="147"/>
        <v>-</v>
      </c>
      <c r="H1271" s="197"/>
    </row>
    <row r="1272" spans="1:8" s="141" customFormat="1" ht="3" customHeight="1" outlineLevel="1" collapsed="1">
      <c r="A1272" s="45"/>
      <c r="B1272" s="46"/>
      <c r="C1272" s="136"/>
      <c r="D1272" s="134"/>
      <c r="E1272" s="186"/>
      <c r="F1272" s="49"/>
      <c r="G1272" s="50"/>
      <c r="H1272" s="198"/>
    </row>
    <row r="1273" spans="1:8" s="141" customFormat="1" ht="3" customHeight="1" outlineLevel="1">
      <c r="A1273" s="146"/>
      <c r="B1273" s="147"/>
      <c r="C1273" s="137"/>
      <c r="D1273" s="138"/>
      <c r="E1273" s="187"/>
      <c r="F1273" s="148"/>
      <c r="G1273" s="149"/>
      <c r="H1273" s="139"/>
    </row>
    <row r="1274" spans="1:8" s="2" customFormat="1" ht="13.5" customHeight="1" outlineLevel="1">
      <c r="A1274" s="52" t="s">
        <v>53</v>
      </c>
      <c r="B1274" s="53" t="s">
        <v>314</v>
      </c>
      <c r="C1274" s="205">
        <v>730</v>
      </c>
      <c r="D1274" s="206">
        <v>73006</v>
      </c>
      <c r="E1274" s="184">
        <f>SUM(E1275:E1279)</f>
        <v>5000</v>
      </c>
      <c r="F1274" s="54">
        <f>SUM(F1275:F1279)</f>
        <v>4180.77</v>
      </c>
      <c r="G1274" s="55">
        <f t="shared" si="147"/>
        <v>83.61540000000001</v>
      </c>
      <c r="H1274" s="197" t="s">
        <v>568</v>
      </c>
    </row>
    <row r="1275" spans="1:8" s="19" customFormat="1" ht="12" customHeight="1" hidden="1" outlineLevel="2">
      <c r="A1275" s="41" t="s">
        <v>1</v>
      </c>
      <c r="B1275" s="42" t="s">
        <v>27</v>
      </c>
      <c r="C1275" s="205"/>
      <c r="D1275" s="206"/>
      <c r="E1275" s="185">
        <v>0</v>
      </c>
      <c r="F1275" s="43">
        <v>0</v>
      </c>
      <c r="G1275" s="44" t="str">
        <f t="shared" si="147"/>
        <v>-</v>
      </c>
      <c r="H1275" s="203"/>
    </row>
    <row r="1276" spans="1:8" s="19" customFormat="1" ht="12" customHeight="1" hidden="1" outlineLevel="2">
      <c r="A1276" s="41" t="s">
        <v>2</v>
      </c>
      <c r="B1276" s="42" t="s">
        <v>28</v>
      </c>
      <c r="C1276" s="205"/>
      <c r="D1276" s="206"/>
      <c r="E1276" s="185">
        <v>0</v>
      </c>
      <c r="F1276" s="43">
        <v>0</v>
      </c>
      <c r="G1276" s="44" t="str">
        <f t="shared" si="147"/>
        <v>-</v>
      </c>
      <c r="H1276" s="203"/>
    </row>
    <row r="1277" spans="1:8" s="19" customFormat="1" ht="12" customHeight="1" hidden="1" outlineLevel="2">
      <c r="A1277" s="41" t="s">
        <v>3</v>
      </c>
      <c r="B1277" s="42" t="s">
        <v>29</v>
      </c>
      <c r="C1277" s="205"/>
      <c r="D1277" s="206"/>
      <c r="E1277" s="185">
        <v>0</v>
      </c>
      <c r="F1277" s="43">
        <v>0</v>
      </c>
      <c r="G1277" s="44" t="str">
        <f t="shared" si="147"/>
        <v>-</v>
      </c>
      <c r="H1277" s="203"/>
    </row>
    <row r="1278" spans="1:8" s="19" customFormat="1" ht="12" customHeight="1" outlineLevel="1" collapsed="1">
      <c r="A1278" s="41" t="s">
        <v>25</v>
      </c>
      <c r="B1278" s="42" t="s">
        <v>149</v>
      </c>
      <c r="C1278" s="205"/>
      <c r="D1278" s="206"/>
      <c r="E1278" s="185">
        <v>5000</v>
      </c>
      <c r="F1278" s="43">
        <v>4180.77</v>
      </c>
      <c r="G1278" s="44">
        <f t="shared" si="147"/>
        <v>83.61540000000001</v>
      </c>
      <c r="H1278" s="203"/>
    </row>
    <row r="1279" spans="1:8" s="19" customFormat="1" ht="12" customHeight="1" hidden="1" outlineLevel="2">
      <c r="A1279" s="41" t="s">
        <v>32</v>
      </c>
      <c r="B1279" s="42" t="s">
        <v>31</v>
      </c>
      <c r="C1279" s="205"/>
      <c r="D1279" s="206"/>
      <c r="E1279" s="185">
        <v>0</v>
      </c>
      <c r="F1279" s="43">
        <v>0</v>
      </c>
      <c r="G1279" s="44" t="str">
        <f>IF(E1279&gt;0,F1279/E1279*100,"-")</f>
        <v>-</v>
      </c>
      <c r="H1279" s="203"/>
    </row>
    <row r="1280" spans="1:8" s="19" customFormat="1" ht="3" customHeight="1" outlineLevel="1" collapsed="1">
      <c r="A1280" s="45"/>
      <c r="B1280" s="46"/>
      <c r="C1280" s="152"/>
      <c r="D1280" s="154"/>
      <c r="E1280" s="186"/>
      <c r="F1280" s="49"/>
      <c r="G1280" s="50"/>
      <c r="H1280" s="153"/>
    </row>
    <row r="1281" spans="1:9" s="77" customFormat="1" ht="16.5" customHeight="1">
      <c r="A1281" s="71" t="s">
        <v>46</v>
      </c>
      <c r="B1281" s="155" t="s">
        <v>131</v>
      </c>
      <c r="C1281" s="72"/>
      <c r="D1281" s="72"/>
      <c r="E1281" s="178">
        <f>SUM(E1282:E1286)</f>
        <v>3663960</v>
      </c>
      <c r="F1281" s="73">
        <f>SUM(F1282:F1286)</f>
        <v>2583164.34</v>
      </c>
      <c r="G1281" s="74">
        <f aca="true" t="shared" si="148" ref="G1281:G1286">IF(E1281&gt;0,F1281/E1281*100,"-")</f>
        <v>70.50197982510726</v>
      </c>
      <c r="H1281" s="75"/>
      <c r="I1281" s="76"/>
    </row>
    <row r="1282" spans="1:8" s="126" customFormat="1" ht="13.5" customHeight="1">
      <c r="A1282" s="120" t="s">
        <v>1</v>
      </c>
      <c r="B1282" s="121" t="s">
        <v>27</v>
      </c>
      <c r="C1282" s="122"/>
      <c r="D1282" s="120"/>
      <c r="E1282" s="179">
        <f>E1292+E1300+E1308+E1316+E1324+E1332+E1340+E1348+E1356+E1364+E1372+E1380+E1388+E1396+E1404+E1412+E1420+E1428+E1436+E1444+E1452+E1460+E1468+E1476+E1484+E1492+E1500+E1508+E1516+E1525+E1533+E1543+E1551</f>
        <v>3663960</v>
      </c>
      <c r="F1282" s="123">
        <f>F1292+F1300+F1308+F1316+F1324+F1332+F1340+F1348+F1356+F1364+F1372+F1380+F1388+F1396+F1404+F1412+F1420+F1428+F1436+F1444+F1452+F1460+F1468+F1476+F1484+F1492+F1500+F1508+F1516+F1525+F1533+F1543+F1551</f>
        <v>2583164.34</v>
      </c>
      <c r="G1282" s="124">
        <f t="shared" si="148"/>
        <v>70.50197982510726</v>
      </c>
      <c r="H1282" s="125"/>
    </row>
    <row r="1283" spans="1:8" s="126" customFormat="1" ht="13.5" customHeight="1" hidden="1" outlineLevel="1">
      <c r="A1283" s="120" t="s">
        <v>2</v>
      </c>
      <c r="B1283" s="121" t="s">
        <v>28</v>
      </c>
      <c r="C1283" s="122"/>
      <c r="D1283" s="120"/>
      <c r="E1283" s="179">
        <f aca="true" t="shared" si="149" ref="E1283:F1286">E1293+E1301+E1309+E1317+E1325+E1333+E1341+E1349+E1357+E1365+E1373+E1381+E1389+E1397+E1405+E1413+E1421+E1429+E1437+E1445+E1453+E1461+E1469+E1477+E1485+E1493+E1501+E1509+E1517+E1526+E1534+E1544+E1552</f>
        <v>0</v>
      </c>
      <c r="F1283" s="123">
        <f t="shared" si="149"/>
        <v>0</v>
      </c>
      <c r="G1283" s="124" t="str">
        <f t="shared" si="148"/>
        <v>-</v>
      </c>
      <c r="H1283" s="125"/>
    </row>
    <row r="1284" spans="1:8" s="126" customFormat="1" ht="13.5" customHeight="1" hidden="1" outlineLevel="1">
      <c r="A1284" s="120" t="s">
        <v>3</v>
      </c>
      <c r="B1284" s="121" t="s">
        <v>29</v>
      </c>
      <c r="C1284" s="122"/>
      <c r="D1284" s="120"/>
      <c r="E1284" s="179">
        <f t="shared" si="149"/>
        <v>0</v>
      </c>
      <c r="F1284" s="123">
        <f t="shared" si="149"/>
        <v>0</v>
      </c>
      <c r="G1284" s="124" t="str">
        <f t="shared" si="148"/>
        <v>-</v>
      </c>
      <c r="H1284" s="125"/>
    </row>
    <row r="1285" spans="1:8" s="126" customFormat="1" ht="13.5" customHeight="1" hidden="1" outlineLevel="1">
      <c r="A1285" s="120" t="s">
        <v>25</v>
      </c>
      <c r="B1285" s="121" t="s">
        <v>149</v>
      </c>
      <c r="C1285" s="122"/>
      <c r="D1285" s="120"/>
      <c r="E1285" s="179">
        <f t="shared" si="149"/>
        <v>0</v>
      </c>
      <c r="F1285" s="123">
        <f t="shared" si="149"/>
        <v>0</v>
      </c>
      <c r="G1285" s="124" t="str">
        <f t="shared" si="148"/>
        <v>-</v>
      </c>
      <c r="H1285" s="125"/>
    </row>
    <row r="1286" spans="1:8" s="126" customFormat="1" ht="13.5" customHeight="1" hidden="1" outlineLevel="1">
      <c r="A1286" s="120" t="s">
        <v>32</v>
      </c>
      <c r="B1286" s="121" t="s">
        <v>31</v>
      </c>
      <c r="C1286" s="122"/>
      <c r="D1286" s="120"/>
      <c r="E1286" s="179">
        <f t="shared" si="149"/>
        <v>0</v>
      </c>
      <c r="F1286" s="123">
        <f t="shared" si="149"/>
        <v>0</v>
      </c>
      <c r="G1286" s="124" t="str">
        <f t="shared" si="148"/>
        <v>-</v>
      </c>
      <c r="H1286" s="125"/>
    </row>
    <row r="1287" spans="1:8" s="34" customFormat="1" ht="3" customHeight="1" collapsed="1">
      <c r="A1287" s="35"/>
      <c r="B1287" s="36"/>
      <c r="C1287" s="37"/>
      <c r="D1287" s="35"/>
      <c r="E1287" s="180"/>
      <c r="F1287" s="38"/>
      <c r="G1287" s="39"/>
      <c r="H1287" s="40"/>
    </row>
    <row r="1288" spans="1:8" s="82" customFormat="1" ht="15.75" customHeight="1" outlineLevel="1">
      <c r="A1288" s="78" t="s">
        <v>49</v>
      </c>
      <c r="B1288" s="79" t="s">
        <v>48</v>
      </c>
      <c r="C1288" s="78"/>
      <c r="D1288" s="78"/>
      <c r="E1288" s="181">
        <f>E1289+E1522</f>
        <v>3559966</v>
      </c>
      <c r="F1288" s="80">
        <f>F1289+F1522</f>
        <v>2479172.14</v>
      </c>
      <c r="G1288" s="81">
        <f aca="true" t="shared" si="150" ref="G1288:G1296">IF(E1288&gt;0,F1288/E1288*100,"-")</f>
        <v>69.64033195822658</v>
      </c>
      <c r="H1288" s="79"/>
    </row>
    <row r="1289" spans="1:8" s="18" customFormat="1" ht="15.75" customHeight="1" outlineLevel="1">
      <c r="A1289" s="14" t="s">
        <v>9</v>
      </c>
      <c r="B1289" s="15" t="s">
        <v>50</v>
      </c>
      <c r="C1289" s="14"/>
      <c r="D1289" s="14"/>
      <c r="E1289" s="182">
        <f>E1291+E1299+E1307+E1315+E1323+E1331+E1339+E1347+E1355+E1363+E1371+E1379+E1387+E1395+E1403+E1411+E1419+E1427+E1435+E1443+E1451+E1459+E1467+E1475+E1483+E1491+E1499+E1507+E1515</f>
        <v>3524980</v>
      </c>
      <c r="F1289" s="16">
        <f>F1291+F1299+F1307+F1315+F1323+F1331+F1339+F1347+F1355+F1363+F1371+F1379+F1387+F1395+F1403+F1411+F1419+F1427+F1435+F1443+F1451+F1459+F1467+F1475+F1483+F1491+F1499+F1507+F1515</f>
        <v>2444288.1300000004</v>
      </c>
      <c r="G1289" s="17">
        <f t="shared" si="150"/>
        <v>69.34190066326619</v>
      </c>
      <c r="H1289" s="15"/>
    </row>
    <row r="1290" spans="1:8" s="18" customFormat="1" ht="3" customHeight="1" outlineLevel="1">
      <c r="A1290" s="142"/>
      <c r="B1290" s="143"/>
      <c r="C1290" s="142"/>
      <c r="D1290" s="142"/>
      <c r="E1290" s="183"/>
      <c r="F1290" s="144"/>
      <c r="G1290" s="145"/>
      <c r="H1290" s="143"/>
    </row>
    <row r="1291" spans="1:8" s="2" customFormat="1" ht="13.5" customHeight="1" outlineLevel="1">
      <c r="A1291" s="52" t="s">
        <v>26</v>
      </c>
      <c r="B1291" s="53" t="s">
        <v>210</v>
      </c>
      <c r="C1291" s="205">
        <v>700</v>
      </c>
      <c r="D1291" s="206">
        <v>70004</v>
      </c>
      <c r="E1291" s="184">
        <f>SUM(E1292:E1296)</f>
        <v>58723</v>
      </c>
      <c r="F1291" s="54">
        <f>SUM(F1292:F1296)</f>
        <v>58722.46</v>
      </c>
      <c r="G1291" s="55">
        <f t="shared" si="150"/>
        <v>99.99908042845223</v>
      </c>
      <c r="H1291" s="197" t="s">
        <v>569</v>
      </c>
    </row>
    <row r="1292" spans="1:8" s="19" customFormat="1" ht="12" customHeight="1" outlineLevel="1">
      <c r="A1292" s="41" t="s">
        <v>1</v>
      </c>
      <c r="B1292" s="42" t="s">
        <v>27</v>
      </c>
      <c r="C1292" s="205"/>
      <c r="D1292" s="206"/>
      <c r="E1292" s="185">
        <v>58723</v>
      </c>
      <c r="F1292" s="43">
        <v>58722.46</v>
      </c>
      <c r="G1292" s="44">
        <f t="shared" si="150"/>
        <v>99.99908042845223</v>
      </c>
      <c r="H1292" s="197"/>
    </row>
    <row r="1293" spans="1:8" s="19" customFormat="1" ht="12" customHeight="1" hidden="1" outlineLevel="2">
      <c r="A1293" s="41" t="s">
        <v>2</v>
      </c>
      <c r="B1293" s="42" t="s">
        <v>28</v>
      </c>
      <c r="C1293" s="205"/>
      <c r="D1293" s="206"/>
      <c r="E1293" s="185">
        <v>0</v>
      </c>
      <c r="F1293" s="43">
        <v>0</v>
      </c>
      <c r="G1293" s="44" t="str">
        <f t="shared" si="150"/>
        <v>-</v>
      </c>
      <c r="H1293" s="197"/>
    </row>
    <row r="1294" spans="1:8" s="19" customFormat="1" ht="12" customHeight="1" hidden="1" outlineLevel="2">
      <c r="A1294" s="41" t="s">
        <v>3</v>
      </c>
      <c r="B1294" s="42" t="s">
        <v>29</v>
      </c>
      <c r="C1294" s="205"/>
      <c r="D1294" s="206"/>
      <c r="E1294" s="185">
        <v>0</v>
      </c>
      <c r="F1294" s="43">
        <v>0</v>
      </c>
      <c r="G1294" s="44" t="str">
        <f t="shared" si="150"/>
        <v>-</v>
      </c>
      <c r="H1294" s="197"/>
    </row>
    <row r="1295" spans="1:8" s="19" customFormat="1" ht="12" customHeight="1" hidden="1" outlineLevel="2">
      <c r="A1295" s="41" t="s">
        <v>25</v>
      </c>
      <c r="B1295" s="42" t="s">
        <v>149</v>
      </c>
      <c r="C1295" s="205"/>
      <c r="D1295" s="206"/>
      <c r="E1295" s="185">
        <v>0</v>
      </c>
      <c r="F1295" s="43">
        <v>0</v>
      </c>
      <c r="G1295" s="44" t="str">
        <f t="shared" si="150"/>
        <v>-</v>
      </c>
      <c r="H1295" s="197"/>
    </row>
    <row r="1296" spans="1:8" s="132" customFormat="1" ht="12" customHeight="1" hidden="1" outlineLevel="2">
      <c r="A1296" s="41" t="s">
        <v>32</v>
      </c>
      <c r="B1296" s="42" t="s">
        <v>31</v>
      </c>
      <c r="C1296" s="205"/>
      <c r="D1296" s="206"/>
      <c r="E1296" s="185">
        <v>0</v>
      </c>
      <c r="F1296" s="43">
        <v>0</v>
      </c>
      <c r="G1296" s="44" t="str">
        <f t="shared" si="150"/>
        <v>-</v>
      </c>
      <c r="H1296" s="197"/>
    </row>
    <row r="1297" spans="1:8" s="141" customFormat="1" ht="6" customHeight="1" outlineLevel="1" collapsed="1">
      <c r="A1297" s="45"/>
      <c r="B1297" s="46"/>
      <c r="C1297" s="136"/>
      <c r="D1297" s="134"/>
      <c r="E1297" s="186"/>
      <c r="F1297" s="49"/>
      <c r="G1297" s="50"/>
      <c r="H1297" s="198"/>
    </row>
    <row r="1298" spans="1:8" s="141" customFormat="1" ht="3" customHeight="1" outlineLevel="1">
      <c r="A1298" s="146"/>
      <c r="B1298" s="147"/>
      <c r="C1298" s="137"/>
      <c r="D1298" s="138"/>
      <c r="E1298" s="187"/>
      <c r="F1298" s="148"/>
      <c r="G1298" s="149"/>
      <c r="H1298" s="139"/>
    </row>
    <row r="1299" spans="1:8" s="2" customFormat="1" ht="13.5" customHeight="1" outlineLevel="1">
      <c r="A1299" s="52" t="s">
        <v>51</v>
      </c>
      <c r="B1299" s="53" t="s">
        <v>211</v>
      </c>
      <c r="C1299" s="205">
        <v>700</v>
      </c>
      <c r="D1299" s="206">
        <v>70004</v>
      </c>
      <c r="E1299" s="184">
        <f>SUM(E1300:E1304)</f>
        <v>46453</v>
      </c>
      <c r="F1299" s="54">
        <f>SUM(F1300:F1304)</f>
        <v>46452.52</v>
      </c>
      <c r="G1299" s="55">
        <f aca="true" t="shared" si="151" ref="G1299:G1382">IF(E1299&gt;0,F1299/E1299*100,"-")</f>
        <v>99.99896669752222</v>
      </c>
      <c r="H1299" s="199" t="s">
        <v>570</v>
      </c>
    </row>
    <row r="1300" spans="1:8" s="19" customFormat="1" ht="12" customHeight="1" outlineLevel="1">
      <c r="A1300" s="41" t="s">
        <v>1</v>
      </c>
      <c r="B1300" s="42" t="s">
        <v>27</v>
      </c>
      <c r="C1300" s="205"/>
      <c r="D1300" s="206"/>
      <c r="E1300" s="185">
        <v>46453</v>
      </c>
      <c r="F1300" s="43">
        <v>46452.52</v>
      </c>
      <c r="G1300" s="44">
        <f t="shared" si="151"/>
        <v>99.99896669752222</v>
      </c>
      <c r="H1300" s="199"/>
    </row>
    <row r="1301" spans="1:8" s="19" customFormat="1" ht="12" customHeight="1" hidden="1" outlineLevel="2">
      <c r="A1301" s="41" t="s">
        <v>2</v>
      </c>
      <c r="B1301" s="42" t="s">
        <v>28</v>
      </c>
      <c r="C1301" s="205"/>
      <c r="D1301" s="206"/>
      <c r="E1301" s="185">
        <v>0</v>
      </c>
      <c r="F1301" s="43">
        <v>0</v>
      </c>
      <c r="G1301" s="44" t="str">
        <f t="shared" si="151"/>
        <v>-</v>
      </c>
      <c r="H1301" s="199"/>
    </row>
    <row r="1302" spans="1:8" s="19" customFormat="1" ht="12" customHeight="1" hidden="1" outlineLevel="2">
      <c r="A1302" s="41" t="s">
        <v>3</v>
      </c>
      <c r="B1302" s="42" t="s">
        <v>29</v>
      </c>
      <c r="C1302" s="205"/>
      <c r="D1302" s="206"/>
      <c r="E1302" s="185">
        <v>0</v>
      </c>
      <c r="F1302" s="43">
        <v>0</v>
      </c>
      <c r="G1302" s="44" t="str">
        <f t="shared" si="151"/>
        <v>-</v>
      </c>
      <c r="H1302" s="199"/>
    </row>
    <row r="1303" spans="1:8" s="19" customFormat="1" ht="12" customHeight="1" hidden="1" outlineLevel="2">
      <c r="A1303" s="41" t="s">
        <v>25</v>
      </c>
      <c r="B1303" s="42" t="s">
        <v>149</v>
      </c>
      <c r="C1303" s="205"/>
      <c r="D1303" s="206"/>
      <c r="E1303" s="185">
        <v>0</v>
      </c>
      <c r="F1303" s="43">
        <v>0</v>
      </c>
      <c r="G1303" s="44" t="str">
        <f t="shared" si="151"/>
        <v>-</v>
      </c>
      <c r="H1303" s="199"/>
    </row>
    <row r="1304" spans="1:8" s="132" customFormat="1" ht="12" customHeight="1" hidden="1" outlineLevel="2">
      <c r="A1304" s="41" t="s">
        <v>32</v>
      </c>
      <c r="B1304" s="42" t="s">
        <v>31</v>
      </c>
      <c r="C1304" s="205"/>
      <c r="D1304" s="206"/>
      <c r="E1304" s="185">
        <v>0</v>
      </c>
      <c r="F1304" s="43">
        <v>0</v>
      </c>
      <c r="G1304" s="44" t="str">
        <f t="shared" si="151"/>
        <v>-</v>
      </c>
      <c r="H1304" s="199"/>
    </row>
    <row r="1305" spans="1:8" s="141" customFormat="1" ht="4.5" customHeight="1" outlineLevel="1" collapsed="1">
      <c r="A1305" s="45"/>
      <c r="B1305" s="46"/>
      <c r="C1305" s="136"/>
      <c r="D1305" s="134"/>
      <c r="E1305" s="186"/>
      <c r="F1305" s="49"/>
      <c r="G1305" s="50"/>
      <c r="H1305" s="200"/>
    </row>
    <row r="1306" spans="1:8" s="141" customFormat="1" ht="3" customHeight="1" outlineLevel="1">
      <c r="A1306" s="146"/>
      <c r="B1306" s="147"/>
      <c r="C1306" s="137"/>
      <c r="D1306" s="138"/>
      <c r="E1306" s="187"/>
      <c r="F1306" s="148"/>
      <c r="G1306" s="149"/>
      <c r="H1306" s="139"/>
    </row>
    <row r="1307" spans="1:8" s="2" customFormat="1" ht="13.5" customHeight="1" outlineLevel="1">
      <c r="A1307" s="52" t="s">
        <v>52</v>
      </c>
      <c r="B1307" s="53" t="s">
        <v>212</v>
      </c>
      <c r="C1307" s="205">
        <v>700</v>
      </c>
      <c r="D1307" s="206">
        <v>70004</v>
      </c>
      <c r="E1307" s="184">
        <f>SUM(E1308:E1312)</f>
        <v>51000</v>
      </c>
      <c r="F1307" s="54">
        <f>SUM(F1308:F1312)</f>
        <v>50853.43</v>
      </c>
      <c r="G1307" s="55">
        <f t="shared" si="151"/>
        <v>99.71260784313726</v>
      </c>
      <c r="H1307" s="197" t="s">
        <v>571</v>
      </c>
    </row>
    <row r="1308" spans="1:8" s="19" customFormat="1" ht="12" customHeight="1" outlineLevel="1">
      <c r="A1308" s="41" t="s">
        <v>1</v>
      </c>
      <c r="B1308" s="42" t="s">
        <v>27</v>
      </c>
      <c r="C1308" s="205"/>
      <c r="D1308" s="206"/>
      <c r="E1308" s="185">
        <v>51000</v>
      </c>
      <c r="F1308" s="43">
        <v>50853.43</v>
      </c>
      <c r="G1308" s="44">
        <f t="shared" si="151"/>
        <v>99.71260784313726</v>
      </c>
      <c r="H1308" s="197"/>
    </row>
    <row r="1309" spans="1:8" s="19" customFormat="1" ht="12" customHeight="1" hidden="1" outlineLevel="2">
      <c r="A1309" s="41" t="s">
        <v>2</v>
      </c>
      <c r="B1309" s="42" t="s">
        <v>28</v>
      </c>
      <c r="C1309" s="205"/>
      <c r="D1309" s="206"/>
      <c r="E1309" s="185">
        <v>0</v>
      </c>
      <c r="F1309" s="43">
        <v>0</v>
      </c>
      <c r="G1309" s="44" t="str">
        <f t="shared" si="151"/>
        <v>-</v>
      </c>
      <c r="H1309" s="197"/>
    </row>
    <row r="1310" spans="1:8" s="19" customFormat="1" ht="12" customHeight="1" hidden="1" outlineLevel="2">
      <c r="A1310" s="41" t="s">
        <v>3</v>
      </c>
      <c r="B1310" s="42" t="s">
        <v>29</v>
      </c>
      <c r="C1310" s="205"/>
      <c r="D1310" s="206"/>
      <c r="E1310" s="185">
        <v>0</v>
      </c>
      <c r="F1310" s="43">
        <v>0</v>
      </c>
      <c r="G1310" s="44" t="str">
        <f t="shared" si="151"/>
        <v>-</v>
      </c>
      <c r="H1310" s="197"/>
    </row>
    <row r="1311" spans="1:8" s="19" customFormat="1" ht="12" customHeight="1" hidden="1" outlineLevel="2">
      <c r="A1311" s="41" t="s">
        <v>25</v>
      </c>
      <c r="B1311" s="42" t="s">
        <v>149</v>
      </c>
      <c r="C1311" s="205"/>
      <c r="D1311" s="206"/>
      <c r="E1311" s="185">
        <v>0</v>
      </c>
      <c r="F1311" s="43">
        <v>0</v>
      </c>
      <c r="G1311" s="44" t="str">
        <f t="shared" si="151"/>
        <v>-</v>
      </c>
      <c r="H1311" s="197"/>
    </row>
    <row r="1312" spans="1:8" s="132" customFormat="1" ht="12" customHeight="1" hidden="1" outlineLevel="2">
      <c r="A1312" s="41" t="s">
        <v>32</v>
      </c>
      <c r="B1312" s="42" t="s">
        <v>31</v>
      </c>
      <c r="C1312" s="205"/>
      <c r="D1312" s="206"/>
      <c r="E1312" s="185">
        <v>0</v>
      </c>
      <c r="F1312" s="43">
        <v>0</v>
      </c>
      <c r="G1312" s="44" t="str">
        <f t="shared" si="151"/>
        <v>-</v>
      </c>
      <c r="H1312" s="197"/>
    </row>
    <row r="1313" spans="1:8" s="141" customFormat="1" ht="3" customHeight="1" outlineLevel="1" collapsed="1">
      <c r="A1313" s="45"/>
      <c r="B1313" s="46"/>
      <c r="C1313" s="136"/>
      <c r="D1313" s="134"/>
      <c r="E1313" s="186"/>
      <c r="F1313" s="49"/>
      <c r="G1313" s="50"/>
      <c r="H1313" s="135"/>
    </row>
    <row r="1314" spans="1:8" s="141" customFormat="1" ht="3" customHeight="1" outlineLevel="1">
      <c r="A1314" s="146"/>
      <c r="B1314" s="147"/>
      <c r="C1314" s="137"/>
      <c r="D1314" s="138"/>
      <c r="E1314" s="187"/>
      <c r="F1314" s="148"/>
      <c r="G1314" s="149"/>
      <c r="H1314" s="139"/>
    </row>
    <row r="1315" spans="1:8" s="2" customFormat="1" ht="13.5" customHeight="1" outlineLevel="1">
      <c r="A1315" s="52" t="s">
        <v>53</v>
      </c>
      <c r="B1315" s="53" t="s">
        <v>213</v>
      </c>
      <c r="C1315" s="205">
        <v>700</v>
      </c>
      <c r="D1315" s="206">
        <v>70004</v>
      </c>
      <c r="E1315" s="184">
        <f>SUM(E1316:E1320)</f>
        <v>59924</v>
      </c>
      <c r="F1315" s="54">
        <f>SUM(F1316:F1320)</f>
        <v>59923.27</v>
      </c>
      <c r="G1315" s="55">
        <f t="shared" si="151"/>
        <v>99.99878179026767</v>
      </c>
      <c r="H1315" s="197" t="s">
        <v>572</v>
      </c>
    </row>
    <row r="1316" spans="1:8" s="19" customFormat="1" ht="12" customHeight="1" outlineLevel="1">
      <c r="A1316" s="41" t="s">
        <v>1</v>
      </c>
      <c r="B1316" s="42" t="s">
        <v>27</v>
      </c>
      <c r="C1316" s="205"/>
      <c r="D1316" s="206"/>
      <c r="E1316" s="185">
        <v>59924</v>
      </c>
      <c r="F1316" s="43">
        <v>59923.27</v>
      </c>
      <c r="G1316" s="44">
        <f t="shared" si="151"/>
        <v>99.99878179026767</v>
      </c>
      <c r="H1316" s="197"/>
    </row>
    <row r="1317" spans="1:8" s="19" customFormat="1" ht="12" customHeight="1" hidden="1" outlineLevel="2">
      <c r="A1317" s="41" t="s">
        <v>2</v>
      </c>
      <c r="B1317" s="42" t="s">
        <v>28</v>
      </c>
      <c r="C1317" s="205"/>
      <c r="D1317" s="206"/>
      <c r="E1317" s="185">
        <v>0</v>
      </c>
      <c r="F1317" s="43">
        <v>0</v>
      </c>
      <c r="G1317" s="44" t="str">
        <f t="shared" si="151"/>
        <v>-</v>
      </c>
      <c r="H1317" s="197"/>
    </row>
    <row r="1318" spans="1:8" s="19" customFormat="1" ht="12" customHeight="1" hidden="1" outlineLevel="2">
      <c r="A1318" s="41" t="s">
        <v>3</v>
      </c>
      <c r="B1318" s="42" t="s">
        <v>29</v>
      </c>
      <c r="C1318" s="205"/>
      <c r="D1318" s="206"/>
      <c r="E1318" s="185">
        <v>0</v>
      </c>
      <c r="F1318" s="43">
        <v>0</v>
      </c>
      <c r="G1318" s="44" t="str">
        <f t="shared" si="151"/>
        <v>-</v>
      </c>
      <c r="H1318" s="197"/>
    </row>
    <row r="1319" spans="1:8" s="19" customFormat="1" ht="12" customHeight="1" hidden="1" outlineLevel="2">
      <c r="A1319" s="41" t="s">
        <v>25</v>
      </c>
      <c r="B1319" s="42" t="s">
        <v>149</v>
      </c>
      <c r="C1319" s="205"/>
      <c r="D1319" s="206"/>
      <c r="E1319" s="185">
        <v>0</v>
      </c>
      <c r="F1319" s="43">
        <v>0</v>
      </c>
      <c r="G1319" s="44" t="str">
        <f t="shared" si="151"/>
        <v>-</v>
      </c>
      <c r="H1319" s="197"/>
    </row>
    <row r="1320" spans="1:8" s="132" customFormat="1" ht="12" customHeight="1" hidden="1" outlineLevel="2">
      <c r="A1320" s="41" t="s">
        <v>32</v>
      </c>
      <c r="B1320" s="42" t="s">
        <v>31</v>
      </c>
      <c r="C1320" s="205"/>
      <c r="D1320" s="206"/>
      <c r="E1320" s="185">
        <v>0</v>
      </c>
      <c r="F1320" s="43">
        <v>0</v>
      </c>
      <c r="G1320" s="44" t="str">
        <f t="shared" si="151"/>
        <v>-</v>
      </c>
      <c r="H1320" s="197"/>
    </row>
    <row r="1321" spans="1:8" s="141" customFormat="1" ht="15.75" customHeight="1" outlineLevel="1" collapsed="1">
      <c r="A1321" s="45"/>
      <c r="B1321" s="46"/>
      <c r="C1321" s="136"/>
      <c r="D1321" s="134"/>
      <c r="E1321" s="186"/>
      <c r="F1321" s="49"/>
      <c r="G1321" s="50"/>
      <c r="H1321" s="198"/>
    </row>
    <row r="1322" spans="1:8" s="141" customFormat="1" ht="3" customHeight="1" outlineLevel="1">
      <c r="A1322" s="146"/>
      <c r="B1322" s="147"/>
      <c r="C1322" s="137"/>
      <c r="D1322" s="138"/>
      <c r="E1322" s="187"/>
      <c r="F1322" s="148"/>
      <c r="G1322" s="149"/>
      <c r="H1322" s="139"/>
    </row>
    <row r="1323" spans="1:8" s="2" customFormat="1" ht="13.5" customHeight="1" outlineLevel="1">
      <c r="A1323" s="52" t="s">
        <v>54</v>
      </c>
      <c r="B1323" s="53" t="s">
        <v>214</v>
      </c>
      <c r="C1323" s="205">
        <v>700</v>
      </c>
      <c r="D1323" s="206">
        <v>70004</v>
      </c>
      <c r="E1323" s="184">
        <f>SUM(E1324:E1328)</f>
        <v>19680</v>
      </c>
      <c r="F1323" s="54">
        <f>SUM(F1324:F1328)</f>
        <v>19680</v>
      </c>
      <c r="G1323" s="55">
        <f t="shared" si="151"/>
        <v>100</v>
      </c>
      <c r="H1323" s="197" t="s">
        <v>573</v>
      </c>
    </row>
    <row r="1324" spans="1:8" s="19" customFormat="1" ht="12" customHeight="1" outlineLevel="1">
      <c r="A1324" s="41" t="s">
        <v>1</v>
      </c>
      <c r="B1324" s="42" t="s">
        <v>27</v>
      </c>
      <c r="C1324" s="205"/>
      <c r="D1324" s="206"/>
      <c r="E1324" s="185">
        <v>19680</v>
      </c>
      <c r="F1324" s="43">
        <v>19680</v>
      </c>
      <c r="G1324" s="44">
        <f t="shared" si="151"/>
        <v>100</v>
      </c>
      <c r="H1324" s="197"/>
    </row>
    <row r="1325" spans="1:8" s="19" customFormat="1" ht="12" customHeight="1" hidden="1" outlineLevel="2">
      <c r="A1325" s="41" t="s">
        <v>2</v>
      </c>
      <c r="B1325" s="42" t="s">
        <v>28</v>
      </c>
      <c r="C1325" s="205"/>
      <c r="D1325" s="206"/>
      <c r="E1325" s="185">
        <v>0</v>
      </c>
      <c r="F1325" s="43">
        <v>0</v>
      </c>
      <c r="G1325" s="44" t="str">
        <f t="shared" si="151"/>
        <v>-</v>
      </c>
      <c r="H1325" s="197"/>
    </row>
    <row r="1326" spans="1:8" s="19" customFormat="1" ht="12" customHeight="1" hidden="1" outlineLevel="2">
      <c r="A1326" s="41" t="s">
        <v>3</v>
      </c>
      <c r="B1326" s="42" t="s">
        <v>29</v>
      </c>
      <c r="C1326" s="205"/>
      <c r="D1326" s="206"/>
      <c r="E1326" s="185">
        <v>0</v>
      </c>
      <c r="F1326" s="43">
        <v>0</v>
      </c>
      <c r="G1326" s="44" t="str">
        <f t="shared" si="151"/>
        <v>-</v>
      </c>
      <c r="H1326" s="197"/>
    </row>
    <row r="1327" spans="1:8" s="19" customFormat="1" ht="12" customHeight="1" hidden="1" outlineLevel="2">
      <c r="A1327" s="41" t="s">
        <v>25</v>
      </c>
      <c r="B1327" s="42" t="s">
        <v>149</v>
      </c>
      <c r="C1327" s="205"/>
      <c r="D1327" s="206"/>
      <c r="E1327" s="185">
        <v>0</v>
      </c>
      <c r="F1327" s="43">
        <v>0</v>
      </c>
      <c r="G1327" s="44" t="str">
        <f t="shared" si="151"/>
        <v>-</v>
      </c>
      <c r="H1327" s="197"/>
    </row>
    <row r="1328" spans="1:8" s="132" customFormat="1" ht="12" customHeight="1" hidden="1" outlineLevel="2">
      <c r="A1328" s="41" t="s">
        <v>32</v>
      </c>
      <c r="B1328" s="42" t="s">
        <v>31</v>
      </c>
      <c r="C1328" s="205"/>
      <c r="D1328" s="206"/>
      <c r="E1328" s="185">
        <v>0</v>
      </c>
      <c r="F1328" s="43">
        <v>0</v>
      </c>
      <c r="G1328" s="44" t="str">
        <f t="shared" si="151"/>
        <v>-</v>
      </c>
      <c r="H1328" s="197"/>
    </row>
    <row r="1329" spans="1:8" s="141" customFormat="1" ht="3" customHeight="1" outlineLevel="1" collapsed="1">
      <c r="A1329" s="45"/>
      <c r="B1329" s="46"/>
      <c r="C1329" s="136"/>
      <c r="D1329" s="134"/>
      <c r="E1329" s="186"/>
      <c r="F1329" s="49"/>
      <c r="G1329" s="50"/>
      <c r="H1329" s="135"/>
    </row>
    <row r="1330" spans="1:8" s="141" customFormat="1" ht="3" customHeight="1" outlineLevel="1">
      <c r="A1330" s="146"/>
      <c r="B1330" s="147"/>
      <c r="C1330" s="137"/>
      <c r="D1330" s="138"/>
      <c r="E1330" s="187"/>
      <c r="F1330" s="148"/>
      <c r="G1330" s="149"/>
      <c r="H1330" s="139"/>
    </row>
    <row r="1331" spans="1:8" s="2" customFormat="1" ht="13.5" customHeight="1" outlineLevel="1">
      <c r="A1331" s="52" t="s">
        <v>55</v>
      </c>
      <c r="B1331" s="53" t="s">
        <v>215</v>
      </c>
      <c r="C1331" s="205">
        <v>700</v>
      </c>
      <c r="D1331" s="206">
        <v>70004</v>
      </c>
      <c r="E1331" s="184">
        <f>SUM(E1332:E1336)</f>
        <v>24947</v>
      </c>
      <c r="F1331" s="54">
        <f>SUM(F1332:F1336)</f>
        <v>24946.33</v>
      </c>
      <c r="G1331" s="55">
        <f t="shared" si="151"/>
        <v>99.99731430632941</v>
      </c>
      <c r="H1331" s="199" t="s">
        <v>574</v>
      </c>
    </row>
    <row r="1332" spans="1:8" s="19" customFormat="1" ht="12" customHeight="1" outlineLevel="1">
      <c r="A1332" s="41" t="s">
        <v>1</v>
      </c>
      <c r="B1332" s="42" t="s">
        <v>27</v>
      </c>
      <c r="C1332" s="205"/>
      <c r="D1332" s="206"/>
      <c r="E1332" s="185">
        <v>24947</v>
      </c>
      <c r="F1332" s="43">
        <v>24946.33</v>
      </c>
      <c r="G1332" s="44">
        <f t="shared" si="151"/>
        <v>99.99731430632941</v>
      </c>
      <c r="H1332" s="199"/>
    </row>
    <row r="1333" spans="1:8" s="19" customFormat="1" ht="12" customHeight="1" hidden="1" outlineLevel="2">
      <c r="A1333" s="41" t="s">
        <v>2</v>
      </c>
      <c r="B1333" s="42" t="s">
        <v>28</v>
      </c>
      <c r="C1333" s="205"/>
      <c r="D1333" s="206"/>
      <c r="E1333" s="185">
        <v>0</v>
      </c>
      <c r="F1333" s="43">
        <v>0</v>
      </c>
      <c r="G1333" s="44" t="str">
        <f t="shared" si="151"/>
        <v>-</v>
      </c>
      <c r="H1333" s="199"/>
    </row>
    <row r="1334" spans="1:8" s="19" customFormat="1" ht="12" customHeight="1" hidden="1" outlineLevel="2">
      <c r="A1334" s="41" t="s">
        <v>3</v>
      </c>
      <c r="B1334" s="42" t="s">
        <v>29</v>
      </c>
      <c r="C1334" s="205"/>
      <c r="D1334" s="206"/>
      <c r="E1334" s="185">
        <v>0</v>
      </c>
      <c r="F1334" s="43">
        <v>0</v>
      </c>
      <c r="G1334" s="44" t="str">
        <f t="shared" si="151"/>
        <v>-</v>
      </c>
      <c r="H1334" s="199"/>
    </row>
    <row r="1335" spans="1:8" s="19" customFormat="1" ht="12" customHeight="1" hidden="1" outlineLevel="2">
      <c r="A1335" s="41" t="s">
        <v>25</v>
      </c>
      <c r="B1335" s="42" t="s">
        <v>149</v>
      </c>
      <c r="C1335" s="205"/>
      <c r="D1335" s="206"/>
      <c r="E1335" s="185">
        <v>0</v>
      </c>
      <c r="F1335" s="43">
        <v>0</v>
      </c>
      <c r="G1335" s="44" t="str">
        <f t="shared" si="151"/>
        <v>-</v>
      </c>
      <c r="H1335" s="199"/>
    </row>
    <row r="1336" spans="1:8" s="132" customFormat="1" ht="12" customHeight="1" hidden="1" outlineLevel="2">
      <c r="A1336" s="41" t="s">
        <v>32</v>
      </c>
      <c r="B1336" s="42" t="s">
        <v>31</v>
      </c>
      <c r="C1336" s="205"/>
      <c r="D1336" s="206"/>
      <c r="E1336" s="185">
        <v>0</v>
      </c>
      <c r="F1336" s="43">
        <v>0</v>
      </c>
      <c r="G1336" s="44" t="str">
        <f t="shared" si="151"/>
        <v>-</v>
      </c>
      <c r="H1336" s="199"/>
    </row>
    <row r="1337" spans="1:8" s="141" customFormat="1" ht="4.5" customHeight="1" outlineLevel="1" collapsed="1">
      <c r="A1337" s="45"/>
      <c r="B1337" s="46"/>
      <c r="C1337" s="136"/>
      <c r="D1337" s="134"/>
      <c r="E1337" s="186"/>
      <c r="F1337" s="49"/>
      <c r="G1337" s="50"/>
      <c r="H1337" s="200"/>
    </row>
    <row r="1338" spans="1:8" s="141" customFormat="1" ht="3" customHeight="1" outlineLevel="1">
      <c r="A1338" s="146"/>
      <c r="B1338" s="147"/>
      <c r="C1338" s="137"/>
      <c r="D1338" s="138"/>
      <c r="E1338" s="187"/>
      <c r="F1338" s="148"/>
      <c r="G1338" s="149"/>
      <c r="H1338" s="139"/>
    </row>
    <row r="1339" spans="1:8" s="2" customFormat="1" ht="13.5" customHeight="1" outlineLevel="1">
      <c r="A1339" s="52" t="s">
        <v>60</v>
      </c>
      <c r="B1339" s="53" t="s">
        <v>216</v>
      </c>
      <c r="C1339" s="205">
        <v>700</v>
      </c>
      <c r="D1339" s="206">
        <v>70004</v>
      </c>
      <c r="E1339" s="184">
        <f>SUM(E1340:E1344)</f>
        <v>70388</v>
      </c>
      <c r="F1339" s="54">
        <f>SUM(F1340:F1344)</f>
        <v>70387.39</v>
      </c>
      <c r="G1339" s="55">
        <f t="shared" si="151"/>
        <v>99.9991333750071</v>
      </c>
      <c r="H1339" s="197" t="s">
        <v>575</v>
      </c>
    </row>
    <row r="1340" spans="1:8" s="19" customFormat="1" ht="12" customHeight="1" outlineLevel="1">
      <c r="A1340" s="41" t="s">
        <v>1</v>
      </c>
      <c r="B1340" s="42" t="s">
        <v>27</v>
      </c>
      <c r="C1340" s="205"/>
      <c r="D1340" s="206"/>
      <c r="E1340" s="185">
        <v>70388</v>
      </c>
      <c r="F1340" s="43">
        <v>70387.39</v>
      </c>
      <c r="G1340" s="44">
        <f t="shared" si="151"/>
        <v>99.9991333750071</v>
      </c>
      <c r="H1340" s="197"/>
    </row>
    <row r="1341" spans="1:8" s="19" customFormat="1" ht="12" customHeight="1" hidden="1" outlineLevel="2">
      <c r="A1341" s="41" t="s">
        <v>2</v>
      </c>
      <c r="B1341" s="42" t="s">
        <v>28</v>
      </c>
      <c r="C1341" s="205"/>
      <c r="D1341" s="206"/>
      <c r="E1341" s="185">
        <v>0</v>
      </c>
      <c r="F1341" s="43">
        <v>0</v>
      </c>
      <c r="G1341" s="44" t="str">
        <f t="shared" si="151"/>
        <v>-</v>
      </c>
      <c r="H1341" s="197"/>
    </row>
    <row r="1342" spans="1:8" s="19" customFormat="1" ht="12" customHeight="1" hidden="1" outlineLevel="2">
      <c r="A1342" s="41" t="s">
        <v>3</v>
      </c>
      <c r="B1342" s="42" t="s">
        <v>29</v>
      </c>
      <c r="C1342" s="205"/>
      <c r="D1342" s="206"/>
      <c r="E1342" s="185">
        <v>0</v>
      </c>
      <c r="F1342" s="43">
        <v>0</v>
      </c>
      <c r="G1342" s="44" t="str">
        <f t="shared" si="151"/>
        <v>-</v>
      </c>
      <c r="H1342" s="197"/>
    </row>
    <row r="1343" spans="1:8" s="19" customFormat="1" ht="12" customHeight="1" hidden="1" outlineLevel="2">
      <c r="A1343" s="41" t="s">
        <v>25</v>
      </c>
      <c r="B1343" s="42" t="s">
        <v>149</v>
      </c>
      <c r="C1343" s="205"/>
      <c r="D1343" s="206"/>
      <c r="E1343" s="185">
        <v>0</v>
      </c>
      <c r="F1343" s="43">
        <v>0</v>
      </c>
      <c r="G1343" s="44" t="str">
        <f t="shared" si="151"/>
        <v>-</v>
      </c>
      <c r="H1343" s="197"/>
    </row>
    <row r="1344" spans="1:8" s="132" customFormat="1" ht="12" customHeight="1" hidden="1" outlineLevel="2">
      <c r="A1344" s="41" t="s">
        <v>32</v>
      </c>
      <c r="B1344" s="42" t="s">
        <v>31</v>
      </c>
      <c r="C1344" s="205"/>
      <c r="D1344" s="206"/>
      <c r="E1344" s="185">
        <v>0</v>
      </c>
      <c r="F1344" s="43">
        <v>0</v>
      </c>
      <c r="G1344" s="44" t="str">
        <f t="shared" si="151"/>
        <v>-</v>
      </c>
      <c r="H1344" s="197"/>
    </row>
    <row r="1345" spans="1:8" s="141" customFormat="1" ht="15.75" customHeight="1" outlineLevel="1" collapsed="1">
      <c r="A1345" s="45"/>
      <c r="B1345" s="46"/>
      <c r="C1345" s="136"/>
      <c r="D1345" s="134"/>
      <c r="E1345" s="186"/>
      <c r="F1345" s="49"/>
      <c r="G1345" s="50"/>
      <c r="H1345" s="198"/>
    </row>
    <row r="1346" spans="1:8" s="141" customFormat="1" ht="3" customHeight="1" outlineLevel="1">
      <c r="A1346" s="146"/>
      <c r="B1346" s="147"/>
      <c r="C1346" s="137"/>
      <c r="D1346" s="138"/>
      <c r="E1346" s="187"/>
      <c r="F1346" s="148"/>
      <c r="G1346" s="149"/>
      <c r="H1346" s="139"/>
    </row>
    <row r="1347" spans="1:8" s="2" customFormat="1" ht="13.5" customHeight="1" outlineLevel="1">
      <c r="A1347" s="52" t="s">
        <v>61</v>
      </c>
      <c r="B1347" s="53" t="s">
        <v>217</v>
      </c>
      <c r="C1347" s="205">
        <v>700</v>
      </c>
      <c r="D1347" s="206">
        <v>70004</v>
      </c>
      <c r="E1347" s="184">
        <f>SUM(E1348:E1352)</f>
        <v>15000</v>
      </c>
      <c r="F1347" s="54">
        <f>SUM(F1348:F1352)</f>
        <v>14760</v>
      </c>
      <c r="G1347" s="55">
        <f t="shared" si="151"/>
        <v>98.4</v>
      </c>
      <c r="H1347" s="197" t="s">
        <v>576</v>
      </c>
    </row>
    <row r="1348" spans="1:8" s="19" customFormat="1" ht="12" customHeight="1" outlineLevel="1">
      <c r="A1348" s="41" t="s">
        <v>1</v>
      </c>
      <c r="B1348" s="42" t="s">
        <v>27</v>
      </c>
      <c r="C1348" s="205"/>
      <c r="D1348" s="206"/>
      <c r="E1348" s="185">
        <v>15000</v>
      </c>
      <c r="F1348" s="43">
        <v>14760</v>
      </c>
      <c r="G1348" s="44">
        <f t="shared" si="151"/>
        <v>98.4</v>
      </c>
      <c r="H1348" s="197"/>
    </row>
    <row r="1349" spans="1:8" s="19" customFormat="1" ht="12" customHeight="1" hidden="1" outlineLevel="2">
      <c r="A1349" s="41" t="s">
        <v>2</v>
      </c>
      <c r="B1349" s="42" t="s">
        <v>28</v>
      </c>
      <c r="C1349" s="205"/>
      <c r="D1349" s="206"/>
      <c r="E1349" s="185">
        <v>0</v>
      </c>
      <c r="F1349" s="43">
        <v>0</v>
      </c>
      <c r="G1349" s="44" t="str">
        <f t="shared" si="151"/>
        <v>-</v>
      </c>
      <c r="H1349" s="197"/>
    </row>
    <row r="1350" spans="1:8" s="19" customFormat="1" ht="12" customHeight="1" hidden="1" outlineLevel="2">
      <c r="A1350" s="41" t="s">
        <v>3</v>
      </c>
      <c r="B1350" s="42" t="s">
        <v>29</v>
      </c>
      <c r="C1350" s="205"/>
      <c r="D1350" s="206"/>
      <c r="E1350" s="185">
        <v>0</v>
      </c>
      <c r="F1350" s="43">
        <v>0</v>
      </c>
      <c r="G1350" s="44" t="str">
        <f t="shared" si="151"/>
        <v>-</v>
      </c>
      <c r="H1350" s="197"/>
    </row>
    <row r="1351" spans="1:8" s="19" customFormat="1" ht="12" customHeight="1" hidden="1" outlineLevel="2">
      <c r="A1351" s="41" t="s">
        <v>25</v>
      </c>
      <c r="B1351" s="42" t="s">
        <v>149</v>
      </c>
      <c r="C1351" s="205"/>
      <c r="D1351" s="206"/>
      <c r="E1351" s="185">
        <v>0</v>
      </c>
      <c r="F1351" s="43">
        <v>0</v>
      </c>
      <c r="G1351" s="44" t="str">
        <f t="shared" si="151"/>
        <v>-</v>
      </c>
      <c r="H1351" s="197"/>
    </row>
    <row r="1352" spans="1:8" s="132" customFormat="1" ht="12" customHeight="1" hidden="1" outlineLevel="2">
      <c r="A1352" s="41" t="s">
        <v>32</v>
      </c>
      <c r="B1352" s="42" t="s">
        <v>31</v>
      </c>
      <c r="C1352" s="205"/>
      <c r="D1352" s="206"/>
      <c r="E1352" s="185">
        <v>0</v>
      </c>
      <c r="F1352" s="43">
        <v>0</v>
      </c>
      <c r="G1352" s="44" t="str">
        <f t="shared" si="151"/>
        <v>-</v>
      </c>
      <c r="H1352" s="197"/>
    </row>
    <row r="1353" spans="1:8" s="141" customFormat="1" ht="3" customHeight="1" outlineLevel="1" collapsed="1">
      <c r="A1353" s="45"/>
      <c r="B1353" s="46"/>
      <c r="C1353" s="136"/>
      <c r="D1353" s="134"/>
      <c r="E1353" s="186"/>
      <c r="F1353" s="49"/>
      <c r="G1353" s="50"/>
      <c r="H1353" s="135"/>
    </row>
    <row r="1354" spans="1:8" s="141" customFormat="1" ht="3" customHeight="1" outlineLevel="1">
      <c r="A1354" s="146"/>
      <c r="B1354" s="147"/>
      <c r="C1354" s="137"/>
      <c r="D1354" s="138"/>
      <c r="E1354" s="187"/>
      <c r="F1354" s="148"/>
      <c r="G1354" s="149"/>
      <c r="H1354" s="139"/>
    </row>
    <row r="1355" spans="1:8" s="2" customFormat="1" ht="24.75" customHeight="1" outlineLevel="1">
      <c r="A1355" s="52" t="s">
        <v>62</v>
      </c>
      <c r="B1355" s="53" t="s">
        <v>218</v>
      </c>
      <c r="C1355" s="205">
        <v>700</v>
      </c>
      <c r="D1355" s="206">
        <v>70004</v>
      </c>
      <c r="E1355" s="184">
        <f>SUM(E1356:E1360)</f>
        <v>35204</v>
      </c>
      <c r="F1355" s="54">
        <f>SUM(F1356:F1360)</f>
        <v>35203.2</v>
      </c>
      <c r="G1355" s="55">
        <f t="shared" si="151"/>
        <v>99.99772753096238</v>
      </c>
      <c r="H1355" s="199" t="s">
        <v>577</v>
      </c>
    </row>
    <row r="1356" spans="1:8" s="19" customFormat="1" ht="12" customHeight="1" outlineLevel="1">
      <c r="A1356" s="41" t="s">
        <v>1</v>
      </c>
      <c r="B1356" s="42" t="s">
        <v>27</v>
      </c>
      <c r="C1356" s="205"/>
      <c r="D1356" s="206"/>
      <c r="E1356" s="185">
        <v>35204</v>
      </c>
      <c r="F1356" s="43">
        <v>35203.2</v>
      </c>
      <c r="G1356" s="44">
        <f t="shared" si="151"/>
        <v>99.99772753096238</v>
      </c>
      <c r="H1356" s="199"/>
    </row>
    <row r="1357" spans="1:8" s="19" customFormat="1" ht="12" customHeight="1" hidden="1" outlineLevel="2">
      <c r="A1357" s="41" t="s">
        <v>2</v>
      </c>
      <c r="B1357" s="42" t="s">
        <v>28</v>
      </c>
      <c r="C1357" s="205"/>
      <c r="D1357" s="206"/>
      <c r="E1357" s="185">
        <v>0</v>
      </c>
      <c r="F1357" s="43">
        <v>0</v>
      </c>
      <c r="G1357" s="44" t="str">
        <f t="shared" si="151"/>
        <v>-</v>
      </c>
      <c r="H1357" s="199"/>
    </row>
    <row r="1358" spans="1:8" s="19" customFormat="1" ht="12" customHeight="1" hidden="1" outlineLevel="2">
      <c r="A1358" s="41" t="s">
        <v>3</v>
      </c>
      <c r="B1358" s="42" t="s">
        <v>29</v>
      </c>
      <c r="C1358" s="205"/>
      <c r="D1358" s="206"/>
      <c r="E1358" s="185">
        <v>0</v>
      </c>
      <c r="F1358" s="43">
        <v>0</v>
      </c>
      <c r="G1358" s="44" t="str">
        <f t="shared" si="151"/>
        <v>-</v>
      </c>
      <c r="H1358" s="199"/>
    </row>
    <row r="1359" spans="1:8" s="19" customFormat="1" ht="12" customHeight="1" hidden="1" outlineLevel="2">
      <c r="A1359" s="41" t="s">
        <v>25</v>
      </c>
      <c r="B1359" s="42" t="s">
        <v>149</v>
      </c>
      <c r="C1359" s="205"/>
      <c r="D1359" s="206"/>
      <c r="E1359" s="185">
        <v>0</v>
      </c>
      <c r="F1359" s="43">
        <v>0</v>
      </c>
      <c r="G1359" s="44" t="str">
        <f t="shared" si="151"/>
        <v>-</v>
      </c>
      <c r="H1359" s="199"/>
    </row>
    <row r="1360" spans="1:8" s="132" customFormat="1" ht="12" customHeight="1" hidden="1" outlineLevel="2">
      <c r="A1360" s="41" t="s">
        <v>32</v>
      </c>
      <c r="B1360" s="42" t="s">
        <v>31</v>
      </c>
      <c r="C1360" s="205"/>
      <c r="D1360" s="206"/>
      <c r="E1360" s="185">
        <v>0</v>
      </c>
      <c r="F1360" s="43">
        <v>0</v>
      </c>
      <c r="G1360" s="44" t="str">
        <f t="shared" si="151"/>
        <v>-</v>
      </c>
      <c r="H1360" s="199"/>
    </row>
    <row r="1361" spans="1:8" s="141" customFormat="1" ht="3" customHeight="1" outlineLevel="1" collapsed="1">
      <c r="A1361" s="45"/>
      <c r="B1361" s="46"/>
      <c r="C1361" s="136"/>
      <c r="D1361" s="134"/>
      <c r="E1361" s="186"/>
      <c r="F1361" s="49"/>
      <c r="G1361" s="50"/>
      <c r="H1361" s="200"/>
    </row>
    <row r="1362" spans="1:8" s="141" customFormat="1" ht="3" customHeight="1" outlineLevel="1">
      <c r="A1362" s="146"/>
      <c r="B1362" s="147"/>
      <c r="C1362" s="137"/>
      <c r="D1362" s="138"/>
      <c r="E1362" s="187"/>
      <c r="F1362" s="148"/>
      <c r="G1362" s="149"/>
      <c r="H1362" s="139"/>
    </row>
    <row r="1363" spans="1:8" s="2" customFormat="1" ht="13.5" customHeight="1" outlineLevel="1">
      <c r="A1363" s="52" t="s">
        <v>63</v>
      </c>
      <c r="B1363" s="53" t="s">
        <v>219</v>
      </c>
      <c r="C1363" s="205">
        <v>700</v>
      </c>
      <c r="D1363" s="206">
        <v>70004</v>
      </c>
      <c r="E1363" s="184">
        <f>SUM(E1364:E1368)</f>
        <v>150000</v>
      </c>
      <c r="F1363" s="54">
        <f>SUM(F1364:F1368)</f>
        <v>87094.25</v>
      </c>
      <c r="G1363" s="55">
        <f t="shared" si="151"/>
        <v>58.06283333333333</v>
      </c>
      <c r="H1363" s="199" t="s">
        <v>578</v>
      </c>
    </row>
    <row r="1364" spans="1:8" s="19" customFormat="1" ht="12" customHeight="1" outlineLevel="1">
      <c r="A1364" s="41" t="s">
        <v>1</v>
      </c>
      <c r="B1364" s="42" t="s">
        <v>27</v>
      </c>
      <c r="C1364" s="205"/>
      <c r="D1364" s="206"/>
      <c r="E1364" s="185">
        <v>150000</v>
      </c>
      <c r="F1364" s="43">
        <v>87094.25</v>
      </c>
      <c r="G1364" s="44">
        <f t="shared" si="151"/>
        <v>58.06283333333333</v>
      </c>
      <c r="H1364" s="199"/>
    </row>
    <row r="1365" spans="1:8" s="19" customFormat="1" ht="12" customHeight="1" hidden="1" outlineLevel="2">
      <c r="A1365" s="41" t="s">
        <v>2</v>
      </c>
      <c r="B1365" s="42" t="s">
        <v>28</v>
      </c>
      <c r="C1365" s="205"/>
      <c r="D1365" s="206"/>
      <c r="E1365" s="185">
        <v>0</v>
      </c>
      <c r="F1365" s="43">
        <v>0</v>
      </c>
      <c r="G1365" s="44" t="str">
        <f t="shared" si="151"/>
        <v>-</v>
      </c>
      <c r="H1365" s="199"/>
    </row>
    <row r="1366" spans="1:8" s="19" customFormat="1" ht="12" customHeight="1" hidden="1" outlineLevel="2">
      <c r="A1366" s="41" t="s">
        <v>3</v>
      </c>
      <c r="B1366" s="42" t="s">
        <v>29</v>
      </c>
      <c r="C1366" s="205"/>
      <c r="D1366" s="206"/>
      <c r="E1366" s="185">
        <v>0</v>
      </c>
      <c r="F1366" s="43">
        <v>0</v>
      </c>
      <c r="G1366" s="44" t="str">
        <f t="shared" si="151"/>
        <v>-</v>
      </c>
      <c r="H1366" s="199"/>
    </row>
    <row r="1367" spans="1:8" s="19" customFormat="1" ht="12" customHeight="1" hidden="1" outlineLevel="2">
      <c r="A1367" s="41" t="s">
        <v>25</v>
      </c>
      <c r="B1367" s="42" t="s">
        <v>149</v>
      </c>
      <c r="C1367" s="205"/>
      <c r="D1367" s="206"/>
      <c r="E1367" s="185">
        <v>0</v>
      </c>
      <c r="F1367" s="43">
        <v>0</v>
      </c>
      <c r="G1367" s="44" t="str">
        <f t="shared" si="151"/>
        <v>-</v>
      </c>
      <c r="H1367" s="199"/>
    </row>
    <row r="1368" spans="1:8" s="132" customFormat="1" ht="12" customHeight="1" hidden="1" outlineLevel="2">
      <c r="A1368" s="41" t="s">
        <v>32</v>
      </c>
      <c r="B1368" s="42" t="s">
        <v>31</v>
      </c>
      <c r="C1368" s="205"/>
      <c r="D1368" s="206"/>
      <c r="E1368" s="185">
        <v>0</v>
      </c>
      <c r="F1368" s="43">
        <v>0</v>
      </c>
      <c r="G1368" s="44" t="str">
        <f t="shared" si="151"/>
        <v>-</v>
      </c>
      <c r="H1368" s="199"/>
    </row>
    <row r="1369" spans="1:8" s="141" customFormat="1" ht="15" customHeight="1" outlineLevel="1" collapsed="1">
      <c r="A1369" s="45"/>
      <c r="B1369" s="46"/>
      <c r="C1369" s="136"/>
      <c r="D1369" s="134"/>
      <c r="E1369" s="186"/>
      <c r="F1369" s="49"/>
      <c r="G1369" s="50"/>
      <c r="H1369" s="200"/>
    </row>
    <row r="1370" spans="1:8" s="141" customFormat="1" ht="3" customHeight="1" outlineLevel="1">
      <c r="A1370" s="146"/>
      <c r="B1370" s="147"/>
      <c r="C1370" s="137"/>
      <c r="D1370" s="138"/>
      <c r="E1370" s="187"/>
      <c r="F1370" s="148"/>
      <c r="G1370" s="149"/>
      <c r="H1370" s="139"/>
    </row>
    <row r="1371" spans="1:8" s="2" customFormat="1" ht="13.5" customHeight="1" outlineLevel="1">
      <c r="A1371" s="52" t="s">
        <v>64</v>
      </c>
      <c r="B1371" s="53" t="s">
        <v>220</v>
      </c>
      <c r="C1371" s="205">
        <v>700</v>
      </c>
      <c r="D1371" s="206">
        <v>70004</v>
      </c>
      <c r="E1371" s="184">
        <f>SUM(E1372:E1376)</f>
        <v>60000</v>
      </c>
      <c r="F1371" s="54">
        <f>SUM(F1372:F1376)</f>
        <v>59849.28</v>
      </c>
      <c r="G1371" s="55">
        <f t="shared" si="151"/>
        <v>99.74879999999999</v>
      </c>
      <c r="H1371" s="199" t="s">
        <v>579</v>
      </c>
    </row>
    <row r="1372" spans="1:8" s="19" customFormat="1" ht="12" customHeight="1" outlineLevel="1">
      <c r="A1372" s="41" t="s">
        <v>1</v>
      </c>
      <c r="B1372" s="42" t="s">
        <v>27</v>
      </c>
      <c r="C1372" s="205"/>
      <c r="D1372" s="206"/>
      <c r="E1372" s="185">
        <v>60000</v>
      </c>
      <c r="F1372" s="43">
        <v>59849.28</v>
      </c>
      <c r="G1372" s="44">
        <f t="shared" si="151"/>
        <v>99.74879999999999</v>
      </c>
      <c r="H1372" s="199"/>
    </row>
    <row r="1373" spans="1:8" s="19" customFormat="1" ht="12" customHeight="1" hidden="1" outlineLevel="2">
      <c r="A1373" s="41" t="s">
        <v>2</v>
      </c>
      <c r="B1373" s="42" t="s">
        <v>28</v>
      </c>
      <c r="C1373" s="205"/>
      <c r="D1373" s="206"/>
      <c r="E1373" s="185">
        <v>0</v>
      </c>
      <c r="F1373" s="43">
        <v>0</v>
      </c>
      <c r="G1373" s="44" t="str">
        <f t="shared" si="151"/>
        <v>-</v>
      </c>
      <c r="H1373" s="199"/>
    </row>
    <row r="1374" spans="1:8" s="19" customFormat="1" ht="12" customHeight="1" hidden="1" outlineLevel="2">
      <c r="A1374" s="41" t="s">
        <v>3</v>
      </c>
      <c r="B1374" s="42" t="s">
        <v>29</v>
      </c>
      <c r="C1374" s="205"/>
      <c r="D1374" s="206"/>
      <c r="E1374" s="185">
        <v>0</v>
      </c>
      <c r="F1374" s="43">
        <v>0</v>
      </c>
      <c r="G1374" s="44" t="str">
        <f t="shared" si="151"/>
        <v>-</v>
      </c>
      <c r="H1374" s="199"/>
    </row>
    <row r="1375" spans="1:8" s="19" customFormat="1" ht="12" customHeight="1" hidden="1" outlineLevel="2">
      <c r="A1375" s="41" t="s">
        <v>25</v>
      </c>
      <c r="B1375" s="42" t="s">
        <v>149</v>
      </c>
      <c r="C1375" s="205"/>
      <c r="D1375" s="206"/>
      <c r="E1375" s="185">
        <v>0</v>
      </c>
      <c r="F1375" s="43">
        <v>0</v>
      </c>
      <c r="G1375" s="44" t="str">
        <f t="shared" si="151"/>
        <v>-</v>
      </c>
      <c r="H1375" s="199"/>
    </row>
    <row r="1376" spans="1:8" s="132" customFormat="1" ht="12" customHeight="1" hidden="1" outlineLevel="2">
      <c r="A1376" s="41" t="s">
        <v>32</v>
      </c>
      <c r="B1376" s="42" t="s">
        <v>31</v>
      </c>
      <c r="C1376" s="205"/>
      <c r="D1376" s="206"/>
      <c r="E1376" s="185">
        <v>0</v>
      </c>
      <c r="F1376" s="43">
        <v>0</v>
      </c>
      <c r="G1376" s="44" t="str">
        <f t="shared" si="151"/>
        <v>-</v>
      </c>
      <c r="H1376" s="199"/>
    </row>
    <row r="1377" spans="1:8" s="141" customFormat="1" ht="3" customHeight="1" outlineLevel="1" collapsed="1">
      <c r="A1377" s="45"/>
      <c r="B1377" s="46"/>
      <c r="C1377" s="136"/>
      <c r="D1377" s="134"/>
      <c r="E1377" s="186"/>
      <c r="F1377" s="49"/>
      <c r="G1377" s="50"/>
      <c r="H1377" s="200"/>
    </row>
    <row r="1378" spans="1:8" s="141" customFormat="1" ht="3" customHeight="1" outlineLevel="1">
      <c r="A1378" s="146"/>
      <c r="B1378" s="147"/>
      <c r="C1378" s="137"/>
      <c r="D1378" s="138"/>
      <c r="E1378" s="187"/>
      <c r="F1378" s="148"/>
      <c r="G1378" s="149"/>
      <c r="H1378" s="139"/>
    </row>
    <row r="1379" spans="1:8" s="2" customFormat="1" ht="13.5" customHeight="1" outlineLevel="1">
      <c r="A1379" s="52" t="s">
        <v>65</v>
      </c>
      <c r="B1379" s="53" t="s">
        <v>221</v>
      </c>
      <c r="C1379" s="205">
        <v>700</v>
      </c>
      <c r="D1379" s="206">
        <v>70004</v>
      </c>
      <c r="E1379" s="184">
        <f>SUM(E1380:E1384)</f>
        <v>135000</v>
      </c>
      <c r="F1379" s="54">
        <f>SUM(F1380:F1384)</f>
        <v>106345.64</v>
      </c>
      <c r="G1379" s="55">
        <f t="shared" si="151"/>
        <v>78.77454814814814</v>
      </c>
      <c r="H1379" s="197" t="s">
        <v>580</v>
      </c>
    </row>
    <row r="1380" spans="1:8" s="19" customFormat="1" ht="12" customHeight="1" outlineLevel="1">
      <c r="A1380" s="41" t="s">
        <v>1</v>
      </c>
      <c r="B1380" s="42" t="s">
        <v>27</v>
      </c>
      <c r="C1380" s="205"/>
      <c r="D1380" s="206"/>
      <c r="E1380" s="185">
        <v>135000</v>
      </c>
      <c r="F1380" s="43">
        <v>106345.64</v>
      </c>
      <c r="G1380" s="44">
        <f t="shared" si="151"/>
        <v>78.77454814814814</v>
      </c>
      <c r="H1380" s="197"/>
    </row>
    <row r="1381" spans="1:8" s="19" customFormat="1" ht="12" customHeight="1" hidden="1" outlineLevel="2">
      <c r="A1381" s="41" t="s">
        <v>2</v>
      </c>
      <c r="B1381" s="42" t="s">
        <v>28</v>
      </c>
      <c r="C1381" s="205"/>
      <c r="D1381" s="206"/>
      <c r="E1381" s="185">
        <v>0</v>
      </c>
      <c r="F1381" s="43">
        <v>0</v>
      </c>
      <c r="G1381" s="44" t="str">
        <f t="shared" si="151"/>
        <v>-</v>
      </c>
      <c r="H1381" s="197"/>
    </row>
    <row r="1382" spans="1:8" s="19" customFormat="1" ht="12" customHeight="1" hidden="1" outlineLevel="2">
      <c r="A1382" s="41" t="s">
        <v>3</v>
      </c>
      <c r="B1382" s="42" t="s">
        <v>29</v>
      </c>
      <c r="C1382" s="205"/>
      <c r="D1382" s="206"/>
      <c r="E1382" s="185">
        <v>0</v>
      </c>
      <c r="F1382" s="43">
        <v>0</v>
      </c>
      <c r="G1382" s="44" t="str">
        <f t="shared" si="151"/>
        <v>-</v>
      </c>
      <c r="H1382" s="197"/>
    </row>
    <row r="1383" spans="1:8" s="19" customFormat="1" ht="12" customHeight="1" hidden="1" outlineLevel="2">
      <c r="A1383" s="41" t="s">
        <v>25</v>
      </c>
      <c r="B1383" s="42" t="s">
        <v>149</v>
      </c>
      <c r="C1383" s="205"/>
      <c r="D1383" s="206"/>
      <c r="E1383" s="185">
        <v>0</v>
      </c>
      <c r="F1383" s="43">
        <v>0</v>
      </c>
      <c r="G1383" s="44" t="str">
        <f>IF(E1383&gt;0,F1383/E1383*100,"-")</f>
        <v>-</v>
      </c>
      <c r="H1383" s="197"/>
    </row>
    <row r="1384" spans="1:8" s="132" customFormat="1" ht="12" customHeight="1" hidden="1" outlineLevel="2">
      <c r="A1384" s="41" t="s">
        <v>32</v>
      </c>
      <c r="B1384" s="42" t="s">
        <v>31</v>
      </c>
      <c r="C1384" s="205"/>
      <c r="D1384" s="206"/>
      <c r="E1384" s="185">
        <v>0</v>
      </c>
      <c r="F1384" s="43">
        <v>0</v>
      </c>
      <c r="G1384" s="44" t="str">
        <f>IF(E1384&gt;0,F1384/E1384*100,"-")</f>
        <v>-</v>
      </c>
      <c r="H1384" s="197"/>
    </row>
    <row r="1385" spans="1:8" s="141" customFormat="1" ht="34.5" customHeight="1" outlineLevel="1" collapsed="1">
      <c r="A1385" s="45"/>
      <c r="B1385" s="46"/>
      <c r="C1385" s="136"/>
      <c r="D1385" s="134"/>
      <c r="E1385" s="186"/>
      <c r="F1385" s="49"/>
      <c r="G1385" s="50"/>
      <c r="H1385" s="198"/>
    </row>
    <row r="1386" spans="1:8" s="141" customFormat="1" ht="3" customHeight="1" outlineLevel="1">
      <c r="A1386" s="146"/>
      <c r="B1386" s="147"/>
      <c r="C1386" s="137"/>
      <c r="D1386" s="138"/>
      <c r="E1386" s="187"/>
      <c r="F1386" s="148"/>
      <c r="G1386" s="149"/>
      <c r="H1386" s="139"/>
    </row>
    <row r="1387" spans="1:8" s="2" customFormat="1" ht="13.5" customHeight="1" outlineLevel="1">
      <c r="A1387" s="52" t="s">
        <v>66</v>
      </c>
      <c r="B1387" s="53" t="s">
        <v>222</v>
      </c>
      <c r="C1387" s="205">
        <v>700</v>
      </c>
      <c r="D1387" s="206">
        <v>70004</v>
      </c>
      <c r="E1387" s="184">
        <f>SUM(E1388:E1392)</f>
        <v>59800</v>
      </c>
      <c r="F1387" s="54">
        <f>SUM(F1388:F1392)</f>
        <v>59799.09</v>
      </c>
      <c r="G1387" s="55">
        <f aca="true" t="shared" si="152" ref="G1387:G1392">IF(E1387&gt;0,F1387/E1387*100,"-")</f>
        <v>99.99847826086956</v>
      </c>
      <c r="H1387" s="197" t="s">
        <v>581</v>
      </c>
    </row>
    <row r="1388" spans="1:8" s="19" customFormat="1" ht="12" customHeight="1" outlineLevel="1">
      <c r="A1388" s="41" t="s">
        <v>1</v>
      </c>
      <c r="B1388" s="42" t="s">
        <v>27</v>
      </c>
      <c r="C1388" s="205"/>
      <c r="D1388" s="206"/>
      <c r="E1388" s="185">
        <v>59800</v>
      </c>
      <c r="F1388" s="43">
        <v>59799.09</v>
      </c>
      <c r="G1388" s="44">
        <f t="shared" si="152"/>
        <v>99.99847826086956</v>
      </c>
      <c r="H1388" s="197"/>
    </row>
    <row r="1389" spans="1:8" s="19" customFormat="1" ht="12" customHeight="1" hidden="1" outlineLevel="2">
      <c r="A1389" s="41" t="s">
        <v>2</v>
      </c>
      <c r="B1389" s="42" t="s">
        <v>28</v>
      </c>
      <c r="C1389" s="205"/>
      <c r="D1389" s="206"/>
      <c r="E1389" s="185">
        <v>0</v>
      </c>
      <c r="F1389" s="43">
        <v>0</v>
      </c>
      <c r="G1389" s="44" t="str">
        <f t="shared" si="152"/>
        <v>-</v>
      </c>
      <c r="H1389" s="197"/>
    </row>
    <row r="1390" spans="1:8" s="19" customFormat="1" ht="12" customHeight="1" hidden="1" outlineLevel="2">
      <c r="A1390" s="41" t="s">
        <v>3</v>
      </c>
      <c r="B1390" s="42" t="s">
        <v>29</v>
      </c>
      <c r="C1390" s="205"/>
      <c r="D1390" s="206"/>
      <c r="E1390" s="185">
        <v>0</v>
      </c>
      <c r="F1390" s="43">
        <v>0</v>
      </c>
      <c r="G1390" s="44" t="str">
        <f t="shared" si="152"/>
        <v>-</v>
      </c>
      <c r="H1390" s="197"/>
    </row>
    <row r="1391" spans="1:8" s="19" customFormat="1" ht="12" customHeight="1" hidden="1" outlineLevel="2">
      <c r="A1391" s="41" t="s">
        <v>25</v>
      </c>
      <c r="B1391" s="42" t="s">
        <v>149</v>
      </c>
      <c r="C1391" s="205"/>
      <c r="D1391" s="206"/>
      <c r="E1391" s="185">
        <v>0</v>
      </c>
      <c r="F1391" s="43">
        <v>0</v>
      </c>
      <c r="G1391" s="44" t="str">
        <f t="shared" si="152"/>
        <v>-</v>
      </c>
      <c r="H1391" s="197"/>
    </row>
    <row r="1392" spans="1:8" s="132" customFormat="1" ht="12" customHeight="1" hidden="1" outlineLevel="2">
      <c r="A1392" s="41" t="s">
        <v>32</v>
      </c>
      <c r="B1392" s="42" t="s">
        <v>31</v>
      </c>
      <c r="C1392" s="205"/>
      <c r="D1392" s="206"/>
      <c r="E1392" s="185">
        <v>0</v>
      </c>
      <c r="F1392" s="43">
        <v>0</v>
      </c>
      <c r="G1392" s="44" t="str">
        <f t="shared" si="152"/>
        <v>-</v>
      </c>
      <c r="H1392" s="197"/>
    </row>
    <row r="1393" spans="1:8" s="141" customFormat="1" ht="3" customHeight="1" outlineLevel="1" collapsed="1">
      <c r="A1393" s="45"/>
      <c r="B1393" s="46"/>
      <c r="C1393" s="136"/>
      <c r="D1393" s="134"/>
      <c r="E1393" s="186"/>
      <c r="F1393" s="49"/>
      <c r="G1393" s="50"/>
      <c r="H1393" s="135"/>
    </row>
    <row r="1394" spans="1:8" s="141" customFormat="1" ht="3" customHeight="1" outlineLevel="1">
      <c r="A1394" s="146"/>
      <c r="B1394" s="147"/>
      <c r="C1394" s="137"/>
      <c r="D1394" s="138"/>
      <c r="E1394" s="187"/>
      <c r="F1394" s="148"/>
      <c r="G1394" s="149"/>
      <c r="H1394" s="139"/>
    </row>
    <row r="1395" spans="1:8" s="2" customFormat="1" ht="13.5" customHeight="1" outlineLevel="1">
      <c r="A1395" s="52" t="s">
        <v>67</v>
      </c>
      <c r="B1395" s="53" t="s">
        <v>223</v>
      </c>
      <c r="C1395" s="205">
        <v>700</v>
      </c>
      <c r="D1395" s="206">
        <v>70004</v>
      </c>
      <c r="E1395" s="184">
        <f>SUM(E1396:E1400)</f>
        <v>29146</v>
      </c>
      <c r="F1395" s="54">
        <f>SUM(F1396:F1400)</f>
        <v>29145.57</v>
      </c>
      <c r="G1395" s="55">
        <f aca="true" t="shared" si="153" ref="G1395:G1400">IF(E1395&gt;0,F1395/E1395*100,"-")</f>
        <v>99.99852466890825</v>
      </c>
      <c r="H1395" s="197" t="s">
        <v>582</v>
      </c>
    </row>
    <row r="1396" spans="1:8" s="19" customFormat="1" ht="12" customHeight="1" outlineLevel="1">
      <c r="A1396" s="41" t="s">
        <v>1</v>
      </c>
      <c r="B1396" s="42" t="s">
        <v>27</v>
      </c>
      <c r="C1396" s="205"/>
      <c r="D1396" s="206"/>
      <c r="E1396" s="185">
        <v>29146</v>
      </c>
      <c r="F1396" s="43">
        <v>29145.57</v>
      </c>
      <c r="G1396" s="44">
        <f t="shared" si="153"/>
        <v>99.99852466890825</v>
      </c>
      <c r="H1396" s="197"/>
    </row>
    <row r="1397" spans="1:8" s="19" customFormat="1" ht="12" customHeight="1" hidden="1" outlineLevel="2">
      <c r="A1397" s="41" t="s">
        <v>2</v>
      </c>
      <c r="B1397" s="42" t="s">
        <v>28</v>
      </c>
      <c r="C1397" s="205"/>
      <c r="D1397" s="206"/>
      <c r="E1397" s="185">
        <v>0</v>
      </c>
      <c r="F1397" s="43">
        <v>0</v>
      </c>
      <c r="G1397" s="44" t="str">
        <f t="shared" si="153"/>
        <v>-</v>
      </c>
      <c r="H1397" s="197"/>
    </row>
    <row r="1398" spans="1:8" s="19" customFormat="1" ht="12" customHeight="1" hidden="1" outlineLevel="2">
      <c r="A1398" s="41" t="s">
        <v>3</v>
      </c>
      <c r="B1398" s="42" t="s">
        <v>29</v>
      </c>
      <c r="C1398" s="205"/>
      <c r="D1398" s="206"/>
      <c r="E1398" s="185">
        <v>0</v>
      </c>
      <c r="F1398" s="43">
        <v>0</v>
      </c>
      <c r="G1398" s="44" t="str">
        <f t="shared" si="153"/>
        <v>-</v>
      </c>
      <c r="H1398" s="197"/>
    </row>
    <row r="1399" spans="1:8" s="19" customFormat="1" ht="12" customHeight="1" hidden="1" outlineLevel="2">
      <c r="A1399" s="41" t="s">
        <v>25</v>
      </c>
      <c r="B1399" s="42" t="s">
        <v>149</v>
      </c>
      <c r="C1399" s="205"/>
      <c r="D1399" s="206"/>
      <c r="E1399" s="185">
        <v>0</v>
      </c>
      <c r="F1399" s="43">
        <v>0</v>
      </c>
      <c r="G1399" s="44" t="str">
        <f t="shared" si="153"/>
        <v>-</v>
      </c>
      <c r="H1399" s="197"/>
    </row>
    <row r="1400" spans="1:8" s="132" customFormat="1" ht="12" customHeight="1" hidden="1" outlineLevel="2">
      <c r="A1400" s="41" t="s">
        <v>32</v>
      </c>
      <c r="B1400" s="42" t="s">
        <v>31</v>
      </c>
      <c r="C1400" s="205"/>
      <c r="D1400" s="206"/>
      <c r="E1400" s="185">
        <v>0</v>
      </c>
      <c r="F1400" s="43">
        <v>0</v>
      </c>
      <c r="G1400" s="44" t="str">
        <f t="shared" si="153"/>
        <v>-</v>
      </c>
      <c r="H1400" s="197"/>
    </row>
    <row r="1401" spans="1:8" s="141" customFormat="1" ht="9.75" customHeight="1" outlineLevel="1" collapsed="1">
      <c r="A1401" s="45"/>
      <c r="B1401" s="46"/>
      <c r="C1401" s="136"/>
      <c r="D1401" s="134"/>
      <c r="E1401" s="186"/>
      <c r="F1401" s="49"/>
      <c r="G1401" s="50"/>
      <c r="H1401" s="198"/>
    </row>
    <row r="1402" spans="1:8" s="141" customFormat="1" ht="3" customHeight="1" outlineLevel="1">
      <c r="A1402" s="146"/>
      <c r="B1402" s="147"/>
      <c r="C1402" s="137"/>
      <c r="D1402" s="138"/>
      <c r="E1402" s="187"/>
      <c r="F1402" s="148"/>
      <c r="G1402" s="149"/>
      <c r="H1402" s="139"/>
    </row>
    <row r="1403" spans="1:8" s="2" customFormat="1" ht="13.5" customHeight="1" outlineLevel="1">
      <c r="A1403" s="52" t="s">
        <v>68</v>
      </c>
      <c r="B1403" s="53" t="s">
        <v>224</v>
      </c>
      <c r="C1403" s="205">
        <v>700</v>
      </c>
      <c r="D1403" s="206">
        <v>70004</v>
      </c>
      <c r="E1403" s="184">
        <f>SUM(E1404:E1408)</f>
        <v>57839</v>
      </c>
      <c r="F1403" s="54">
        <f>SUM(F1404:F1408)</f>
        <v>57838.97</v>
      </c>
      <c r="G1403" s="55">
        <f aca="true" t="shared" si="154" ref="G1403:G1408">IF(E1403&gt;0,F1403/E1403*100,"-")</f>
        <v>99.99994813188333</v>
      </c>
      <c r="H1403" s="197" t="s">
        <v>583</v>
      </c>
    </row>
    <row r="1404" spans="1:8" s="19" customFormat="1" ht="12" customHeight="1" outlineLevel="1">
      <c r="A1404" s="41" t="s">
        <v>1</v>
      </c>
      <c r="B1404" s="42" t="s">
        <v>27</v>
      </c>
      <c r="C1404" s="205"/>
      <c r="D1404" s="206"/>
      <c r="E1404" s="185">
        <v>57839</v>
      </c>
      <c r="F1404" s="43">
        <v>57838.97</v>
      </c>
      <c r="G1404" s="44">
        <f t="shared" si="154"/>
        <v>99.99994813188333</v>
      </c>
      <c r="H1404" s="197"/>
    </row>
    <row r="1405" spans="1:8" s="19" customFormat="1" ht="12" customHeight="1" hidden="1" outlineLevel="2">
      <c r="A1405" s="41" t="s">
        <v>2</v>
      </c>
      <c r="B1405" s="42" t="s">
        <v>28</v>
      </c>
      <c r="C1405" s="205"/>
      <c r="D1405" s="206"/>
      <c r="E1405" s="185">
        <v>0</v>
      </c>
      <c r="F1405" s="43">
        <v>0</v>
      </c>
      <c r="G1405" s="44" t="str">
        <f t="shared" si="154"/>
        <v>-</v>
      </c>
      <c r="H1405" s="197"/>
    </row>
    <row r="1406" spans="1:8" s="19" customFormat="1" ht="12" customHeight="1" hidden="1" outlineLevel="2">
      <c r="A1406" s="41" t="s">
        <v>3</v>
      </c>
      <c r="B1406" s="42" t="s">
        <v>29</v>
      </c>
      <c r="C1406" s="205"/>
      <c r="D1406" s="206"/>
      <c r="E1406" s="185">
        <v>0</v>
      </c>
      <c r="F1406" s="43">
        <v>0</v>
      </c>
      <c r="G1406" s="44" t="str">
        <f t="shared" si="154"/>
        <v>-</v>
      </c>
      <c r="H1406" s="197"/>
    </row>
    <row r="1407" spans="1:8" s="19" customFormat="1" ht="12" customHeight="1" hidden="1" outlineLevel="2">
      <c r="A1407" s="41" t="s">
        <v>25</v>
      </c>
      <c r="B1407" s="42" t="s">
        <v>149</v>
      </c>
      <c r="C1407" s="205"/>
      <c r="D1407" s="206"/>
      <c r="E1407" s="185">
        <v>0</v>
      </c>
      <c r="F1407" s="43">
        <v>0</v>
      </c>
      <c r="G1407" s="44" t="str">
        <f t="shared" si="154"/>
        <v>-</v>
      </c>
      <c r="H1407" s="197"/>
    </row>
    <row r="1408" spans="1:8" s="132" customFormat="1" ht="12" customHeight="1" hidden="1" outlineLevel="2">
      <c r="A1408" s="41" t="s">
        <v>32</v>
      </c>
      <c r="B1408" s="42" t="s">
        <v>31</v>
      </c>
      <c r="C1408" s="205"/>
      <c r="D1408" s="206"/>
      <c r="E1408" s="185">
        <v>0</v>
      </c>
      <c r="F1408" s="43">
        <v>0</v>
      </c>
      <c r="G1408" s="44" t="str">
        <f t="shared" si="154"/>
        <v>-</v>
      </c>
      <c r="H1408" s="197"/>
    </row>
    <row r="1409" spans="1:8" s="141" customFormat="1" ht="24.75" customHeight="1" outlineLevel="1" collapsed="1">
      <c r="A1409" s="45"/>
      <c r="B1409" s="46"/>
      <c r="C1409" s="136"/>
      <c r="D1409" s="134"/>
      <c r="E1409" s="186"/>
      <c r="F1409" s="49"/>
      <c r="G1409" s="50"/>
      <c r="H1409" s="198"/>
    </row>
    <row r="1410" spans="1:8" s="141" customFormat="1" ht="3" customHeight="1" outlineLevel="1">
      <c r="A1410" s="146"/>
      <c r="B1410" s="147"/>
      <c r="C1410" s="137"/>
      <c r="D1410" s="138"/>
      <c r="E1410" s="187"/>
      <c r="F1410" s="148"/>
      <c r="G1410" s="149"/>
      <c r="H1410" s="139"/>
    </row>
    <row r="1411" spans="1:8" s="2" customFormat="1" ht="13.5" customHeight="1" outlineLevel="1">
      <c r="A1411" s="52" t="s">
        <v>69</v>
      </c>
      <c r="B1411" s="53" t="s">
        <v>225</v>
      </c>
      <c r="C1411" s="205">
        <v>700</v>
      </c>
      <c r="D1411" s="206">
        <v>70004</v>
      </c>
      <c r="E1411" s="184">
        <f>SUM(E1412:E1416)</f>
        <v>65000</v>
      </c>
      <c r="F1411" s="54">
        <f>SUM(F1412:F1416)</f>
        <v>64821</v>
      </c>
      <c r="G1411" s="55">
        <f aca="true" t="shared" si="155" ref="G1411:G1416">IF(E1411&gt;0,F1411/E1411*100,"-")</f>
        <v>99.72461538461539</v>
      </c>
      <c r="H1411" s="197" t="s">
        <v>584</v>
      </c>
    </row>
    <row r="1412" spans="1:8" s="19" customFormat="1" ht="12" customHeight="1" outlineLevel="1">
      <c r="A1412" s="41" t="s">
        <v>1</v>
      </c>
      <c r="B1412" s="42" t="s">
        <v>27</v>
      </c>
      <c r="C1412" s="205"/>
      <c r="D1412" s="206"/>
      <c r="E1412" s="185">
        <v>65000</v>
      </c>
      <c r="F1412" s="43">
        <v>64821</v>
      </c>
      <c r="G1412" s="44">
        <f t="shared" si="155"/>
        <v>99.72461538461539</v>
      </c>
      <c r="H1412" s="197"/>
    </row>
    <row r="1413" spans="1:8" s="19" customFormat="1" ht="12" customHeight="1" hidden="1" outlineLevel="2">
      <c r="A1413" s="41" t="s">
        <v>2</v>
      </c>
      <c r="B1413" s="42" t="s">
        <v>28</v>
      </c>
      <c r="C1413" s="205"/>
      <c r="D1413" s="206"/>
      <c r="E1413" s="185">
        <v>0</v>
      </c>
      <c r="F1413" s="43">
        <v>0</v>
      </c>
      <c r="G1413" s="44" t="str">
        <f t="shared" si="155"/>
        <v>-</v>
      </c>
      <c r="H1413" s="197"/>
    </row>
    <row r="1414" spans="1:8" s="19" customFormat="1" ht="12" customHeight="1" hidden="1" outlineLevel="2">
      <c r="A1414" s="41" t="s">
        <v>3</v>
      </c>
      <c r="B1414" s="42" t="s">
        <v>29</v>
      </c>
      <c r="C1414" s="205"/>
      <c r="D1414" s="206"/>
      <c r="E1414" s="185">
        <v>0</v>
      </c>
      <c r="F1414" s="43">
        <v>0</v>
      </c>
      <c r="G1414" s="44" t="str">
        <f t="shared" si="155"/>
        <v>-</v>
      </c>
      <c r="H1414" s="197"/>
    </row>
    <row r="1415" spans="1:8" s="19" customFormat="1" ht="12" customHeight="1" hidden="1" outlineLevel="2">
      <c r="A1415" s="41" t="s">
        <v>25</v>
      </c>
      <c r="B1415" s="42" t="s">
        <v>149</v>
      </c>
      <c r="C1415" s="205"/>
      <c r="D1415" s="206"/>
      <c r="E1415" s="185">
        <v>0</v>
      </c>
      <c r="F1415" s="43">
        <v>0</v>
      </c>
      <c r="G1415" s="44" t="str">
        <f t="shared" si="155"/>
        <v>-</v>
      </c>
      <c r="H1415" s="197"/>
    </row>
    <row r="1416" spans="1:8" s="132" customFormat="1" ht="12" customHeight="1" hidden="1" outlineLevel="2">
      <c r="A1416" s="41" t="s">
        <v>32</v>
      </c>
      <c r="B1416" s="42" t="s">
        <v>31</v>
      </c>
      <c r="C1416" s="205"/>
      <c r="D1416" s="206"/>
      <c r="E1416" s="185">
        <v>0</v>
      </c>
      <c r="F1416" s="43">
        <v>0</v>
      </c>
      <c r="G1416" s="44" t="str">
        <f t="shared" si="155"/>
        <v>-</v>
      </c>
      <c r="H1416" s="197"/>
    </row>
    <row r="1417" spans="1:8" s="141" customFormat="1" ht="34.5" customHeight="1" outlineLevel="1" collapsed="1">
      <c r="A1417" s="45"/>
      <c r="B1417" s="46"/>
      <c r="C1417" s="136"/>
      <c r="D1417" s="134"/>
      <c r="E1417" s="186"/>
      <c r="F1417" s="49"/>
      <c r="G1417" s="50"/>
      <c r="H1417" s="198"/>
    </row>
    <row r="1418" spans="1:8" s="141" customFormat="1" ht="3" customHeight="1" outlineLevel="1">
      <c r="A1418" s="146"/>
      <c r="B1418" s="147"/>
      <c r="C1418" s="137"/>
      <c r="D1418" s="138"/>
      <c r="E1418" s="187"/>
      <c r="F1418" s="148"/>
      <c r="G1418" s="149"/>
      <c r="H1418" s="139"/>
    </row>
    <row r="1419" spans="1:8" s="2" customFormat="1" ht="13.5" customHeight="1" outlineLevel="1">
      <c r="A1419" s="52" t="s">
        <v>70</v>
      </c>
      <c r="B1419" s="53" t="s">
        <v>132</v>
      </c>
      <c r="C1419" s="205">
        <v>700</v>
      </c>
      <c r="D1419" s="206">
        <v>70004</v>
      </c>
      <c r="E1419" s="184">
        <f>SUM(E1420:E1424)</f>
        <v>200000</v>
      </c>
      <c r="F1419" s="54">
        <f>SUM(F1420:F1424)</f>
        <v>142642</v>
      </c>
      <c r="G1419" s="55">
        <f aca="true" t="shared" si="156" ref="G1419:G1424">IF(E1419&gt;0,F1419/E1419*100,"-")</f>
        <v>71.321</v>
      </c>
      <c r="H1419" s="197" t="s">
        <v>585</v>
      </c>
    </row>
    <row r="1420" spans="1:8" s="19" customFormat="1" ht="12" customHeight="1" outlineLevel="1">
      <c r="A1420" s="41" t="s">
        <v>1</v>
      </c>
      <c r="B1420" s="42" t="s">
        <v>27</v>
      </c>
      <c r="C1420" s="205"/>
      <c r="D1420" s="206"/>
      <c r="E1420" s="185">
        <v>200000</v>
      </c>
      <c r="F1420" s="43">
        <v>142642</v>
      </c>
      <c r="G1420" s="44">
        <f t="shared" si="156"/>
        <v>71.321</v>
      </c>
      <c r="H1420" s="197"/>
    </row>
    <row r="1421" spans="1:8" s="19" customFormat="1" ht="12" customHeight="1" hidden="1" outlineLevel="2">
      <c r="A1421" s="41" t="s">
        <v>2</v>
      </c>
      <c r="B1421" s="42" t="s">
        <v>28</v>
      </c>
      <c r="C1421" s="205"/>
      <c r="D1421" s="206"/>
      <c r="E1421" s="185">
        <v>0</v>
      </c>
      <c r="F1421" s="43">
        <v>0</v>
      </c>
      <c r="G1421" s="44" t="str">
        <f t="shared" si="156"/>
        <v>-</v>
      </c>
      <c r="H1421" s="197"/>
    </row>
    <row r="1422" spans="1:8" s="19" customFormat="1" ht="12" customHeight="1" hidden="1" outlineLevel="2">
      <c r="A1422" s="41" t="s">
        <v>3</v>
      </c>
      <c r="B1422" s="42" t="s">
        <v>29</v>
      </c>
      <c r="C1422" s="205"/>
      <c r="D1422" s="206"/>
      <c r="E1422" s="185">
        <v>0</v>
      </c>
      <c r="F1422" s="43">
        <v>0</v>
      </c>
      <c r="G1422" s="44" t="str">
        <f t="shared" si="156"/>
        <v>-</v>
      </c>
      <c r="H1422" s="197"/>
    </row>
    <row r="1423" spans="1:8" s="19" customFormat="1" ht="12" customHeight="1" hidden="1" outlineLevel="2">
      <c r="A1423" s="41" t="s">
        <v>25</v>
      </c>
      <c r="B1423" s="42" t="s">
        <v>149</v>
      </c>
      <c r="C1423" s="205"/>
      <c r="D1423" s="206"/>
      <c r="E1423" s="185">
        <v>0</v>
      </c>
      <c r="F1423" s="43">
        <v>0</v>
      </c>
      <c r="G1423" s="44" t="str">
        <f t="shared" si="156"/>
        <v>-</v>
      </c>
      <c r="H1423" s="197"/>
    </row>
    <row r="1424" spans="1:8" s="132" customFormat="1" ht="12" customHeight="1" hidden="1" outlineLevel="2">
      <c r="A1424" s="41" t="s">
        <v>32</v>
      </c>
      <c r="B1424" s="42" t="s">
        <v>31</v>
      </c>
      <c r="C1424" s="205"/>
      <c r="D1424" s="206"/>
      <c r="E1424" s="185">
        <v>0</v>
      </c>
      <c r="F1424" s="43">
        <v>0</v>
      </c>
      <c r="G1424" s="44" t="str">
        <f t="shared" si="156"/>
        <v>-</v>
      </c>
      <c r="H1424" s="197"/>
    </row>
    <row r="1425" spans="1:8" s="141" customFormat="1" ht="24.75" customHeight="1" outlineLevel="1" collapsed="1">
      <c r="A1425" s="45"/>
      <c r="B1425" s="46"/>
      <c r="C1425" s="136"/>
      <c r="D1425" s="134"/>
      <c r="E1425" s="186"/>
      <c r="F1425" s="49"/>
      <c r="G1425" s="50"/>
      <c r="H1425" s="198"/>
    </row>
    <row r="1426" spans="1:8" s="141" customFormat="1" ht="3" customHeight="1" outlineLevel="1">
      <c r="A1426" s="146"/>
      <c r="B1426" s="147"/>
      <c r="C1426" s="137"/>
      <c r="D1426" s="138"/>
      <c r="E1426" s="187"/>
      <c r="F1426" s="148"/>
      <c r="G1426" s="149"/>
      <c r="H1426" s="139"/>
    </row>
    <row r="1427" spans="1:8" s="2" customFormat="1" ht="13.5" customHeight="1" outlineLevel="1">
      <c r="A1427" s="52" t="s">
        <v>71</v>
      </c>
      <c r="B1427" s="53" t="s">
        <v>226</v>
      </c>
      <c r="C1427" s="205">
        <v>700</v>
      </c>
      <c r="D1427" s="206">
        <v>70004</v>
      </c>
      <c r="E1427" s="184">
        <f>SUM(E1428:E1432)</f>
        <v>64246</v>
      </c>
      <c r="F1427" s="54">
        <f>SUM(F1428:F1432)</f>
        <v>64245.31</v>
      </c>
      <c r="G1427" s="55">
        <f aca="true" t="shared" si="157" ref="G1427:G1432">IF(E1427&gt;0,F1427/E1427*100,"-")</f>
        <v>99.9989260031753</v>
      </c>
      <c r="H1427" s="197" t="s">
        <v>688</v>
      </c>
    </row>
    <row r="1428" spans="1:8" s="19" customFormat="1" ht="12" customHeight="1" outlineLevel="1">
      <c r="A1428" s="41" t="s">
        <v>1</v>
      </c>
      <c r="B1428" s="42" t="s">
        <v>27</v>
      </c>
      <c r="C1428" s="205"/>
      <c r="D1428" s="206"/>
      <c r="E1428" s="185">
        <v>64246</v>
      </c>
      <c r="F1428" s="43">
        <v>64245.31</v>
      </c>
      <c r="G1428" s="44">
        <f t="shared" si="157"/>
        <v>99.9989260031753</v>
      </c>
      <c r="H1428" s="197"/>
    </row>
    <row r="1429" spans="1:8" s="19" customFormat="1" ht="12" customHeight="1" hidden="1" outlineLevel="2">
      <c r="A1429" s="41" t="s">
        <v>2</v>
      </c>
      <c r="B1429" s="42" t="s">
        <v>28</v>
      </c>
      <c r="C1429" s="205"/>
      <c r="D1429" s="206"/>
      <c r="E1429" s="185">
        <v>0</v>
      </c>
      <c r="F1429" s="43">
        <v>0</v>
      </c>
      <c r="G1429" s="44" t="str">
        <f t="shared" si="157"/>
        <v>-</v>
      </c>
      <c r="H1429" s="197"/>
    </row>
    <row r="1430" spans="1:8" s="19" customFormat="1" ht="12" customHeight="1" hidden="1" outlineLevel="2">
      <c r="A1430" s="41" t="s">
        <v>3</v>
      </c>
      <c r="B1430" s="42" t="s">
        <v>29</v>
      </c>
      <c r="C1430" s="205"/>
      <c r="D1430" s="206"/>
      <c r="E1430" s="185">
        <v>0</v>
      </c>
      <c r="F1430" s="43">
        <v>0</v>
      </c>
      <c r="G1430" s="44" t="str">
        <f t="shared" si="157"/>
        <v>-</v>
      </c>
      <c r="H1430" s="197"/>
    </row>
    <row r="1431" spans="1:8" s="19" customFormat="1" ht="12" customHeight="1" hidden="1" outlineLevel="2">
      <c r="A1431" s="41" t="s">
        <v>25</v>
      </c>
      <c r="B1431" s="42" t="s">
        <v>149</v>
      </c>
      <c r="C1431" s="205"/>
      <c r="D1431" s="206"/>
      <c r="E1431" s="185">
        <v>0</v>
      </c>
      <c r="F1431" s="43">
        <v>0</v>
      </c>
      <c r="G1431" s="44" t="str">
        <f t="shared" si="157"/>
        <v>-</v>
      </c>
      <c r="H1431" s="197"/>
    </row>
    <row r="1432" spans="1:8" s="132" customFormat="1" ht="12" customHeight="1" hidden="1" outlineLevel="2">
      <c r="A1432" s="41" t="s">
        <v>32</v>
      </c>
      <c r="B1432" s="42" t="s">
        <v>31</v>
      </c>
      <c r="C1432" s="205"/>
      <c r="D1432" s="206"/>
      <c r="E1432" s="185">
        <v>0</v>
      </c>
      <c r="F1432" s="43">
        <v>0</v>
      </c>
      <c r="G1432" s="44" t="str">
        <f t="shared" si="157"/>
        <v>-</v>
      </c>
      <c r="H1432" s="197"/>
    </row>
    <row r="1433" spans="1:8" s="141" customFormat="1" ht="3" customHeight="1" outlineLevel="1" collapsed="1">
      <c r="A1433" s="45"/>
      <c r="B1433" s="46"/>
      <c r="C1433" s="136"/>
      <c r="D1433" s="134"/>
      <c r="E1433" s="186"/>
      <c r="F1433" s="49"/>
      <c r="G1433" s="50"/>
      <c r="H1433" s="135"/>
    </row>
    <row r="1434" spans="1:8" s="141" customFormat="1" ht="3" customHeight="1" outlineLevel="1">
      <c r="A1434" s="146"/>
      <c r="B1434" s="147"/>
      <c r="C1434" s="137"/>
      <c r="D1434" s="138"/>
      <c r="E1434" s="187"/>
      <c r="F1434" s="148"/>
      <c r="G1434" s="149"/>
      <c r="H1434" s="139"/>
    </row>
    <row r="1435" spans="1:8" s="2" customFormat="1" ht="13.5" customHeight="1" outlineLevel="1">
      <c r="A1435" s="52" t="s">
        <v>134</v>
      </c>
      <c r="B1435" s="53" t="s">
        <v>227</v>
      </c>
      <c r="C1435" s="205">
        <v>700</v>
      </c>
      <c r="D1435" s="206">
        <v>70004</v>
      </c>
      <c r="E1435" s="184">
        <f>SUM(E1436:E1440)</f>
        <v>65000</v>
      </c>
      <c r="F1435" s="54">
        <f>SUM(F1436:F1440)</f>
        <v>53414.61</v>
      </c>
      <c r="G1435" s="55">
        <f aca="true" t="shared" si="158" ref="G1435:G1440">IF(E1435&gt;0,F1435/E1435*100,"-")</f>
        <v>82.17632307692307</v>
      </c>
      <c r="H1435" s="197" t="s">
        <v>586</v>
      </c>
    </row>
    <row r="1436" spans="1:8" s="19" customFormat="1" ht="12" customHeight="1" outlineLevel="1">
      <c r="A1436" s="41" t="s">
        <v>1</v>
      </c>
      <c r="B1436" s="42" t="s">
        <v>27</v>
      </c>
      <c r="C1436" s="205"/>
      <c r="D1436" s="206"/>
      <c r="E1436" s="185">
        <v>65000</v>
      </c>
      <c r="F1436" s="43">
        <v>53414.61</v>
      </c>
      <c r="G1436" s="44">
        <f t="shared" si="158"/>
        <v>82.17632307692307</v>
      </c>
      <c r="H1436" s="197"/>
    </row>
    <row r="1437" spans="1:8" s="19" customFormat="1" ht="12" customHeight="1" hidden="1" outlineLevel="2">
      <c r="A1437" s="41" t="s">
        <v>2</v>
      </c>
      <c r="B1437" s="42" t="s">
        <v>28</v>
      </c>
      <c r="C1437" s="205"/>
      <c r="D1437" s="206"/>
      <c r="E1437" s="185">
        <v>0</v>
      </c>
      <c r="F1437" s="43">
        <v>0</v>
      </c>
      <c r="G1437" s="44" t="str">
        <f t="shared" si="158"/>
        <v>-</v>
      </c>
      <c r="H1437" s="197"/>
    </row>
    <row r="1438" spans="1:8" s="19" customFormat="1" ht="12" customHeight="1" hidden="1" outlineLevel="2">
      <c r="A1438" s="41" t="s">
        <v>3</v>
      </c>
      <c r="B1438" s="42" t="s">
        <v>29</v>
      </c>
      <c r="C1438" s="205"/>
      <c r="D1438" s="206"/>
      <c r="E1438" s="185">
        <v>0</v>
      </c>
      <c r="F1438" s="43">
        <v>0</v>
      </c>
      <c r="G1438" s="44" t="str">
        <f t="shared" si="158"/>
        <v>-</v>
      </c>
      <c r="H1438" s="197"/>
    </row>
    <row r="1439" spans="1:8" s="19" customFormat="1" ht="12" customHeight="1" hidden="1" outlineLevel="2">
      <c r="A1439" s="41" t="s">
        <v>25</v>
      </c>
      <c r="B1439" s="42" t="s">
        <v>149</v>
      </c>
      <c r="C1439" s="205"/>
      <c r="D1439" s="206"/>
      <c r="E1439" s="185">
        <v>0</v>
      </c>
      <c r="F1439" s="43">
        <v>0</v>
      </c>
      <c r="G1439" s="44" t="str">
        <f t="shared" si="158"/>
        <v>-</v>
      </c>
      <c r="H1439" s="197"/>
    </row>
    <row r="1440" spans="1:8" s="132" customFormat="1" ht="12" customHeight="1" hidden="1" outlineLevel="2">
      <c r="A1440" s="41" t="s">
        <v>32</v>
      </c>
      <c r="B1440" s="42" t="s">
        <v>31</v>
      </c>
      <c r="C1440" s="205"/>
      <c r="D1440" s="206"/>
      <c r="E1440" s="185">
        <v>0</v>
      </c>
      <c r="F1440" s="43">
        <v>0</v>
      </c>
      <c r="G1440" s="44" t="str">
        <f t="shared" si="158"/>
        <v>-</v>
      </c>
      <c r="H1440" s="197"/>
    </row>
    <row r="1441" spans="1:8" s="141" customFormat="1" ht="6" customHeight="1" outlineLevel="1" collapsed="1">
      <c r="A1441" s="45"/>
      <c r="B1441" s="46"/>
      <c r="C1441" s="136"/>
      <c r="D1441" s="134"/>
      <c r="E1441" s="186"/>
      <c r="F1441" s="49"/>
      <c r="G1441" s="50"/>
      <c r="H1441" s="198"/>
    </row>
    <row r="1442" spans="1:8" s="141" customFormat="1" ht="3" customHeight="1" outlineLevel="1">
      <c r="A1442" s="146"/>
      <c r="B1442" s="147"/>
      <c r="C1442" s="137"/>
      <c r="D1442" s="138"/>
      <c r="E1442" s="187"/>
      <c r="F1442" s="148"/>
      <c r="G1442" s="149"/>
      <c r="H1442" s="139"/>
    </row>
    <row r="1443" spans="1:8" s="2" customFormat="1" ht="13.5" customHeight="1" outlineLevel="1">
      <c r="A1443" s="52" t="s">
        <v>135</v>
      </c>
      <c r="B1443" s="53" t="s">
        <v>228</v>
      </c>
      <c r="C1443" s="205">
        <v>700</v>
      </c>
      <c r="D1443" s="206">
        <v>70004</v>
      </c>
      <c r="E1443" s="184">
        <f>SUM(E1444:E1448)</f>
        <v>1710220</v>
      </c>
      <c r="F1443" s="54">
        <f>SUM(F1444:F1448)</f>
        <v>863115.42</v>
      </c>
      <c r="G1443" s="55">
        <f aca="true" t="shared" si="159" ref="G1443:G1448">IF(E1443&gt;0,F1443/E1443*100,"-")</f>
        <v>50.46809299388383</v>
      </c>
      <c r="H1443" s="197" t="s">
        <v>587</v>
      </c>
    </row>
    <row r="1444" spans="1:8" s="19" customFormat="1" ht="12" customHeight="1" outlineLevel="1">
      <c r="A1444" s="41" t="s">
        <v>1</v>
      </c>
      <c r="B1444" s="42" t="s">
        <v>27</v>
      </c>
      <c r="C1444" s="205"/>
      <c r="D1444" s="206"/>
      <c r="E1444" s="185">
        <v>1710220</v>
      </c>
      <c r="F1444" s="43">
        <v>863115.42</v>
      </c>
      <c r="G1444" s="44">
        <f t="shared" si="159"/>
        <v>50.46809299388383</v>
      </c>
      <c r="H1444" s="197"/>
    </row>
    <row r="1445" spans="1:8" s="19" customFormat="1" ht="12" customHeight="1" hidden="1" outlineLevel="2">
      <c r="A1445" s="41" t="s">
        <v>2</v>
      </c>
      <c r="B1445" s="42" t="s">
        <v>28</v>
      </c>
      <c r="C1445" s="205"/>
      <c r="D1445" s="206"/>
      <c r="E1445" s="185">
        <v>0</v>
      </c>
      <c r="F1445" s="43">
        <v>0</v>
      </c>
      <c r="G1445" s="44" t="str">
        <f t="shared" si="159"/>
        <v>-</v>
      </c>
      <c r="H1445" s="197"/>
    </row>
    <row r="1446" spans="1:8" s="19" customFormat="1" ht="12" customHeight="1" hidden="1" outlineLevel="2">
      <c r="A1446" s="41" t="s">
        <v>3</v>
      </c>
      <c r="B1446" s="42" t="s">
        <v>29</v>
      </c>
      <c r="C1446" s="205"/>
      <c r="D1446" s="206"/>
      <c r="E1446" s="185">
        <v>0</v>
      </c>
      <c r="F1446" s="43">
        <v>0</v>
      </c>
      <c r="G1446" s="44" t="str">
        <f t="shared" si="159"/>
        <v>-</v>
      </c>
      <c r="H1446" s="197"/>
    </row>
    <row r="1447" spans="1:8" s="19" customFormat="1" ht="12" customHeight="1" hidden="1" outlineLevel="2">
      <c r="A1447" s="41" t="s">
        <v>25</v>
      </c>
      <c r="B1447" s="42" t="s">
        <v>149</v>
      </c>
      <c r="C1447" s="205"/>
      <c r="D1447" s="206"/>
      <c r="E1447" s="185">
        <v>0</v>
      </c>
      <c r="F1447" s="43">
        <v>0</v>
      </c>
      <c r="G1447" s="44" t="str">
        <f t="shared" si="159"/>
        <v>-</v>
      </c>
      <c r="H1447" s="197"/>
    </row>
    <row r="1448" spans="1:8" s="132" customFormat="1" ht="12" customHeight="1" hidden="1" outlineLevel="2">
      <c r="A1448" s="41" t="s">
        <v>32</v>
      </c>
      <c r="B1448" s="42" t="s">
        <v>31</v>
      </c>
      <c r="C1448" s="205"/>
      <c r="D1448" s="206"/>
      <c r="E1448" s="185">
        <v>0</v>
      </c>
      <c r="F1448" s="43">
        <v>0</v>
      </c>
      <c r="G1448" s="44" t="str">
        <f t="shared" si="159"/>
        <v>-</v>
      </c>
      <c r="H1448" s="197"/>
    </row>
    <row r="1449" spans="1:8" s="141" customFormat="1" ht="15.75" customHeight="1" outlineLevel="1" collapsed="1">
      <c r="A1449" s="45"/>
      <c r="B1449" s="46"/>
      <c r="C1449" s="136"/>
      <c r="D1449" s="134"/>
      <c r="E1449" s="186"/>
      <c r="F1449" s="49"/>
      <c r="G1449" s="50"/>
      <c r="H1449" s="198"/>
    </row>
    <row r="1450" spans="1:8" s="141" customFormat="1" ht="3" customHeight="1" outlineLevel="1">
      <c r="A1450" s="146"/>
      <c r="B1450" s="147"/>
      <c r="C1450" s="137"/>
      <c r="D1450" s="138"/>
      <c r="E1450" s="187"/>
      <c r="F1450" s="148"/>
      <c r="G1450" s="149"/>
      <c r="H1450" s="139"/>
    </row>
    <row r="1451" spans="1:8" s="2" customFormat="1" ht="13.5" customHeight="1" outlineLevel="1">
      <c r="A1451" s="52" t="s">
        <v>208</v>
      </c>
      <c r="B1451" s="53" t="s">
        <v>229</v>
      </c>
      <c r="C1451" s="205">
        <v>700</v>
      </c>
      <c r="D1451" s="206">
        <v>70004</v>
      </c>
      <c r="E1451" s="184">
        <f>SUM(E1452:E1456)</f>
        <v>18450</v>
      </c>
      <c r="F1451" s="54">
        <f>SUM(F1452:F1456)</f>
        <v>18450</v>
      </c>
      <c r="G1451" s="55">
        <f aca="true" t="shared" si="160" ref="G1451:G1456">IF(E1451&gt;0,F1451/E1451*100,"-")</f>
        <v>100</v>
      </c>
      <c r="H1451" s="197" t="s">
        <v>573</v>
      </c>
    </row>
    <row r="1452" spans="1:8" s="19" customFormat="1" ht="12" customHeight="1" outlineLevel="1">
      <c r="A1452" s="41" t="s">
        <v>1</v>
      </c>
      <c r="B1452" s="42" t="s">
        <v>27</v>
      </c>
      <c r="C1452" s="205"/>
      <c r="D1452" s="206"/>
      <c r="E1452" s="185">
        <v>18450</v>
      </c>
      <c r="F1452" s="43">
        <v>18450</v>
      </c>
      <c r="G1452" s="44">
        <f t="shared" si="160"/>
        <v>100</v>
      </c>
      <c r="H1452" s="197"/>
    </row>
    <row r="1453" spans="1:8" s="19" customFormat="1" ht="12" customHeight="1" hidden="1" outlineLevel="2">
      <c r="A1453" s="41" t="s">
        <v>2</v>
      </c>
      <c r="B1453" s="42" t="s">
        <v>28</v>
      </c>
      <c r="C1453" s="205"/>
      <c r="D1453" s="206"/>
      <c r="E1453" s="185">
        <v>0</v>
      </c>
      <c r="F1453" s="43">
        <v>0</v>
      </c>
      <c r="G1453" s="44" t="str">
        <f t="shared" si="160"/>
        <v>-</v>
      </c>
      <c r="H1453" s="197"/>
    </row>
    <row r="1454" spans="1:8" s="19" customFormat="1" ht="12" customHeight="1" hidden="1" outlineLevel="2">
      <c r="A1454" s="41" t="s">
        <v>3</v>
      </c>
      <c r="B1454" s="42" t="s">
        <v>29</v>
      </c>
      <c r="C1454" s="205"/>
      <c r="D1454" s="206"/>
      <c r="E1454" s="185">
        <v>0</v>
      </c>
      <c r="F1454" s="43">
        <v>0</v>
      </c>
      <c r="G1454" s="44" t="str">
        <f t="shared" si="160"/>
        <v>-</v>
      </c>
      <c r="H1454" s="197"/>
    </row>
    <row r="1455" spans="1:8" s="19" customFormat="1" ht="12" customHeight="1" hidden="1" outlineLevel="2">
      <c r="A1455" s="41" t="s">
        <v>25</v>
      </c>
      <c r="B1455" s="42" t="s">
        <v>149</v>
      </c>
      <c r="C1455" s="205"/>
      <c r="D1455" s="206"/>
      <c r="E1455" s="185">
        <v>0</v>
      </c>
      <c r="F1455" s="43">
        <v>0</v>
      </c>
      <c r="G1455" s="44" t="str">
        <f t="shared" si="160"/>
        <v>-</v>
      </c>
      <c r="H1455" s="197"/>
    </row>
    <row r="1456" spans="1:8" s="132" customFormat="1" ht="12" customHeight="1" hidden="1" outlineLevel="2">
      <c r="A1456" s="41" t="s">
        <v>32</v>
      </c>
      <c r="B1456" s="42" t="s">
        <v>31</v>
      </c>
      <c r="C1456" s="205"/>
      <c r="D1456" s="206"/>
      <c r="E1456" s="185">
        <v>0</v>
      </c>
      <c r="F1456" s="43">
        <v>0</v>
      </c>
      <c r="G1456" s="44" t="str">
        <f t="shared" si="160"/>
        <v>-</v>
      </c>
      <c r="H1456" s="197"/>
    </row>
    <row r="1457" spans="1:8" s="141" customFormat="1" ht="3" customHeight="1" outlineLevel="1" collapsed="1">
      <c r="A1457" s="45"/>
      <c r="B1457" s="46"/>
      <c r="C1457" s="136"/>
      <c r="D1457" s="134"/>
      <c r="E1457" s="186"/>
      <c r="F1457" s="49"/>
      <c r="G1457" s="50"/>
      <c r="H1457" s="135"/>
    </row>
    <row r="1458" spans="1:8" s="141" customFormat="1" ht="3" customHeight="1" outlineLevel="1">
      <c r="A1458" s="146"/>
      <c r="B1458" s="147"/>
      <c r="C1458" s="137"/>
      <c r="D1458" s="138"/>
      <c r="E1458" s="187"/>
      <c r="F1458" s="148"/>
      <c r="G1458" s="149"/>
      <c r="H1458" s="139"/>
    </row>
    <row r="1459" spans="1:8" s="2" customFormat="1" ht="13.5" customHeight="1" outlineLevel="1">
      <c r="A1459" s="52" t="s">
        <v>209</v>
      </c>
      <c r="B1459" s="53" t="s">
        <v>230</v>
      </c>
      <c r="C1459" s="205">
        <v>700</v>
      </c>
      <c r="D1459" s="206">
        <v>70004</v>
      </c>
      <c r="E1459" s="184">
        <f>SUM(E1460:E1464)</f>
        <v>63960</v>
      </c>
      <c r="F1459" s="54">
        <f>SUM(F1460:F1464)</f>
        <v>63960</v>
      </c>
      <c r="G1459" s="55">
        <f aca="true" t="shared" si="161" ref="G1459:G1464">IF(E1459&gt;0,F1459/E1459*100,"-")</f>
        <v>100</v>
      </c>
      <c r="H1459" s="197" t="s">
        <v>588</v>
      </c>
    </row>
    <row r="1460" spans="1:8" s="19" customFormat="1" ht="12" customHeight="1" outlineLevel="1">
      <c r="A1460" s="41" t="s">
        <v>1</v>
      </c>
      <c r="B1460" s="42" t="s">
        <v>27</v>
      </c>
      <c r="C1460" s="205"/>
      <c r="D1460" s="206"/>
      <c r="E1460" s="185">
        <v>63960</v>
      </c>
      <c r="F1460" s="43">
        <v>63960</v>
      </c>
      <c r="G1460" s="44">
        <f t="shared" si="161"/>
        <v>100</v>
      </c>
      <c r="H1460" s="197"/>
    </row>
    <row r="1461" spans="1:8" s="19" customFormat="1" ht="12" customHeight="1" hidden="1" outlineLevel="2">
      <c r="A1461" s="41" t="s">
        <v>2</v>
      </c>
      <c r="B1461" s="42" t="s">
        <v>28</v>
      </c>
      <c r="C1461" s="205"/>
      <c r="D1461" s="206"/>
      <c r="E1461" s="185">
        <v>0</v>
      </c>
      <c r="F1461" s="43">
        <v>0</v>
      </c>
      <c r="G1461" s="44" t="str">
        <f t="shared" si="161"/>
        <v>-</v>
      </c>
      <c r="H1461" s="197"/>
    </row>
    <row r="1462" spans="1:8" s="19" customFormat="1" ht="12" customHeight="1" hidden="1" outlineLevel="2">
      <c r="A1462" s="41" t="s">
        <v>3</v>
      </c>
      <c r="B1462" s="42" t="s">
        <v>29</v>
      </c>
      <c r="C1462" s="205"/>
      <c r="D1462" s="206"/>
      <c r="E1462" s="185">
        <v>0</v>
      </c>
      <c r="F1462" s="43">
        <v>0</v>
      </c>
      <c r="G1462" s="44" t="str">
        <f t="shared" si="161"/>
        <v>-</v>
      </c>
      <c r="H1462" s="197"/>
    </row>
    <row r="1463" spans="1:8" s="19" customFormat="1" ht="12" customHeight="1" hidden="1" outlineLevel="2">
      <c r="A1463" s="41" t="s">
        <v>25</v>
      </c>
      <c r="B1463" s="42" t="s">
        <v>149</v>
      </c>
      <c r="C1463" s="205"/>
      <c r="D1463" s="206"/>
      <c r="E1463" s="185">
        <v>0</v>
      </c>
      <c r="F1463" s="43">
        <v>0</v>
      </c>
      <c r="G1463" s="44" t="str">
        <f t="shared" si="161"/>
        <v>-</v>
      </c>
      <c r="H1463" s="197"/>
    </row>
    <row r="1464" spans="1:8" s="132" customFormat="1" ht="12" customHeight="1" hidden="1" outlineLevel="2">
      <c r="A1464" s="41" t="s">
        <v>32</v>
      </c>
      <c r="B1464" s="42" t="s">
        <v>31</v>
      </c>
      <c r="C1464" s="205"/>
      <c r="D1464" s="206"/>
      <c r="E1464" s="185">
        <v>0</v>
      </c>
      <c r="F1464" s="43">
        <v>0</v>
      </c>
      <c r="G1464" s="44" t="str">
        <f t="shared" si="161"/>
        <v>-</v>
      </c>
      <c r="H1464" s="197"/>
    </row>
    <row r="1465" spans="1:8" s="141" customFormat="1" ht="3" customHeight="1" outlineLevel="1" collapsed="1">
      <c r="A1465" s="45"/>
      <c r="B1465" s="46"/>
      <c r="C1465" s="136"/>
      <c r="D1465" s="134"/>
      <c r="E1465" s="186"/>
      <c r="F1465" s="49"/>
      <c r="G1465" s="50"/>
      <c r="H1465" s="135"/>
    </row>
    <row r="1466" spans="1:8" s="141" customFormat="1" ht="3" customHeight="1" outlineLevel="1">
      <c r="A1466" s="146"/>
      <c r="B1466" s="147"/>
      <c r="C1466" s="137"/>
      <c r="D1466" s="138"/>
      <c r="E1466" s="187"/>
      <c r="F1466" s="148"/>
      <c r="G1466" s="149"/>
      <c r="H1466" s="139"/>
    </row>
    <row r="1467" spans="1:8" s="2" customFormat="1" ht="13.5" customHeight="1" outlineLevel="1">
      <c r="A1467" s="52" t="s">
        <v>350</v>
      </c>
      <c r="B1467" s="53" t="s">
        <v>385</v>
      </c>
      <c r="C1467" s="205">
        <v>700</v>
      </c>
      <c r="D1467" s="206">
        <v>70004</v>
      </c>
      <c r="E1467" s="184">
        <f>SUM(E1468:E1472)</f>
        <v>60000</v>
      </c>
      <c r="F1467" s="54">
        <f>SUM(F1468:F1472)</f>
        <v>59855</v>
      </c>
      <c r="G1467" s="55">
        <f aca="true" t="shared" si="162" ref="G1467:G1472">IF(E1467&gt;0,F1467/E1467*100,"-")</f>
        <v>99.75833333333334</v>
      </c>
      <c r="H1467" s="197" t="s">
        <v>589</v>
      </c>
    </row>
    <row r="1468" spans="1:8" s="19" customFormat="1" ht="12" customHeight="1" outlineLevel="1">
      <c r="A1468" s="41" t="s">
        <v>1</v>
      </c>
      <c r="B1468" s="42" t="s">
        <v>27</v>
      </c>
      <c r="C1468" s="205"/>
      <c r="D1468" s="206"/>
      <c r="E1468" s="185">
        <v>60000</v>
      </c>
      <c r="F1468" s="43">
        <v>59855</v>
      </c>
      <c r="G1468" s="44">
        <f t="shared" si="162"/>
        <v>99.75833333333334</v>
      </c>
      <c r="H1468" s="197"/>
    </row>
    <row r="1469" spans="1:8" s="19" customFormat="1" ht="12" customHeight="1" hidden="1" outlineLevel="2">
      <c r="A1469" s="41" t="s">
        <v>2</v>
      </c>
      <c r="B1469" s="42" t="s">
        <v>28</v>
      </c>
      <c r="C1469" s="205"/>
      <c r="D1469" s="206"/>
      <c r="E1469" s="185">
        <v>0</v>
      </c>
      <c r="F1469" s="43">
        <v>0</v>
      </c>
      <c r="G1469" s="44" t="str">
        <f t="shared" si="162"/>
        <v>-</v>
      </c>
      <c r="H1469" s="197"/>
    </row>
    <row r="1470" spans="1:8" s="19" customFormat="1" ht="12" customHeight="1" hidden="1" outlineLevel="2">
      <c r="A1470" s="41" t="s">
        <v>3</v>
      </c>
      <c r="B1470" s="42" t="s">
        <v>29</v>
      </c>
      <c r="C1470" s="205"/>
      <c r="D1470" s="206"/>
      <c r="E1470" s="185">
        <v>0</v>
      </c>
      <c r="F1470" s="43">
        <v>0</v>
      </c>
      <c r="G1470" s="44" t="str">
        <f t="shared" si="162"/>
        <v>-</v>
      </c>
      <c r="H1470" s="197"/>
    </row>
    <row r="1471" spans="1:8" s="19" customFormat="1" ht="12" customHeight="1" hidden="1" outlineLevel="2">
      <c r="A1471" s="41" t="s">
        <v>25</v>
      </c>
      <c r="B1471" s="42" t="s">
        <v>149</v>
      </c>
      <c r="C1471" s="205"/>
      <c r="D1471" s="206"/>
      <c r="E1471" s="185">
        <v>0</v>
      </c>
      <c r="F1471" s="43">
        <v>0</v>
      </c>
      <c r="G1471" s="44" t="str">
        <f t="shared" si="162"/>
        <v>-</v>
      </c>
      <c r="H1471" s="197"/>
    </row>
    <row r="1472" spans="1:8" s="132" customFormat="1" ht="12" customHeight="1" hidden="1" outlineLevel="2">
      <c r="A1472" s="41" t="s">
        <v>32</v>
      </c>
      <c r="B1472" s="42" t="s">
        <v>31</v>
      </c>
      <c r="C1472" s="205"/>
      <c r="D1472" s="206"/>
      <c r="E1472" s="185">
        <v>0</v>
      </c>
      <c r="F1472" s="43">
        <v>0</v>
      </c>
      <c r="G1472" s="44" t="str">
        <f t="shared" si="162"/>
        <v>-</v>
      </c>
      <c r="H1472" s="197"/>
    </row>
    <row r="1473" spans="1:8" s="141" customFormat="1" ht="6" customHeight="1" outlineLevel="1" collapsed="1">
      <c r="A1473" s="45"/>
      <c r="B1473" s="46"/>
      <c r="C1473" s="136"/>
      <c r="D1473" s="134"/>
      <c r="E1473" s="186"/>
      <c r="F1473" s="49"/>
      <c r="G1473" s="50"/>
      <c r="H1473" s="198"/>
    </row>
    <row r="1474" spans="1:8" s="141" customFormat="1" ht="3" customHeight="1" outlineLevel="1">
      <c r="A1474" s="146"/>
      <c r="B1474" s="147"/>
      <c r="C1474" s="137"/>
      <c r="D1474" s="138"/>
      <c r="E1474" s="187"/>
      <c r="F1474" s="148"/>
      <c r="G1474" s="149"/>
      <c r="H1474" s="139"/>
    </row>
    <row r="1475" spans="1:8" s="2" customFormat="1" ht="13.5" customHeight="1" outlineLevel="1">
      <c r="A1475" s="52" t="s">
        <v>351</v>
      </c>
      <c r="B1475" s="53" t="s">
        <v>386</v>
      </c>
      <c r="C1475" s="205">
        <v>700</v>
      </c>
      <c r="D1475" s="206">
        <v>70004</v>
      </c>
      <c r="E1475" s="184">
        <f>SUM(E1476:E1480)</f>
        <v>30000</v>
      </c>
      <c r="F1475" s="54">
        <f>SUM(F1476:F1480)</f>
        <v>29300</v>
      </c>
      <c r="G1475" s="55">
        <f aca="true" t="shared" si="163" ref="G1475:G1480">IF(E1475&gt;0,F1475/E1475*100,"-")</f>
        <v>97.66666666666667</v>
      </c>
      <c r="H1475" s="197" t="s">
        <v>590</v>
      </c>
    </row>
    <row r="1476" spans="1:8" s="19" customFormat="1" ht="12" customHeight="1" outlineLevel="1">
      <c r="A1476" s="41" t="s">
        <v>1</v>
      </c>
      <c r="B1476" s="42" t="s">
        <v>27</v>
      </c>
      <c r="C1476" s="205"/>
      <c r="D1476" s="206"/>
      <c r="E1476" s="185">
        <v>30000</v>
      </c>
      <c r="F1476" s="43">
        <v>29300</v>
      </c>
      <c r="G1476" s="44">
        <f t="shared" si="163"/>
        <v>97.66666666666667</v>
      </c>
      <c r="H1476" s="197"/>
    </row>
    <row r="1477" spans="1:8" s="19" customFormat="1" ht="12" customHeight="1" hidden="1" outlineLevel="2">
      <c r="A1477" s="41" t="s">
        <v>2</v>
      </c>
      <c r="B1477" s="42" t="s">
        <v>28</v>
      </c>
      <c r="C1477" s="205"/>
      <c r="D1477" s="206"/>
      <c r="E1477" s="185">
        <v>0</v>
      </c>
      <c r="F1477" s="43">
        <v>0</v>
      </c>
      <c r="G1477" s="44" t="str">
        <f t="shared" si="163"/>
        <v>-</v>
      </c>
      <c r="H1477" s="197"/>
    </row>
    <row r="1478" spans="1:8" s="19" customFormat="1" ht="12" customHeight="1" hidden="1" outlineLevel="2">
      <c r="A1478" s="41" t="s">
        <v>3</v>
      </c>
      <c r="B1478" s="42" t="s">
        <v>29</v>
      </c>
      <c r="C1478" s="205"/>
      <c r="D1478" s="206"/>
      <c r="E1478" s="185">
        <v>0</v>
      </c>
      <c r="F1478" s="43">
        <v>0</v>
      </c>
      <c r="G1478" s="44" t="str">
        <f t="shared" si="163"/>
        <v>-</v>
      </c>
      <c r="H1478" s="197"/>
    </row>
    <row r="1479" spans="1:8" s="19" customFormat="1" ht="12" customHeight="1" hidden="1" outlineLevel="2">
      <c r="A1479" s="41" t="s">
        <v>25</v>
      </c>
      <c r="B1479" s="42" t="s">
        <v>149</v>
      </c>
      <c r="C1479" s="205"/>
      <c r="D1479" s="206"/>
      <c r="E1479" s="185">
        <v>0</v>
      </c>
      <c r="F1479" s="43">
        <v>0</v>
      </c>
      <c r="G1479" s="44" t="str">
        <f t="shared" si="163"/>
        <v>-</v>
      </c>
      <c r="H1479" s="197"/>
    </row>
    <row r="1480" spans="1:8" s="132" customFormat="1" ht="12" customHeight="1" hidden="1" outlineLevel="2">
      <c r="A1480" s="41" t="s">
        <v>32</v>
      </c>
      <c r="B1480" s="42" t="s">
        <v>31</v>
      </c>
      <c r="C1480" s="205"/>
      <c r="D1480" s="206"/>
      <c r="E1480" s="185">
        <v>0</v>
      </c>
      <c r="F1480" s="43">
        <v>0</v>
      </c>
      <c r="G1480" s="44" t="str">
        <f t="shared" si="163"/>
        <v>-</v>
      </c>
      <c r="H1480" s="197"/>
    </row>
    <row r="1481" spans="1:8" s="141" customFormat="1" ht="6" customHeight="1" outlineLevel="1" collapsed="1">
      <c r="A1481" s="45"/>
      <c r="B1481" s="46"/>
      <c r="C1481" s="136"/>
      <c r="D1481" s="134"/>
      <c r="E1481" s="186"/>
      <c r="F1481" s="49"/>
      <c r="G1481" s="50"/>
      <c r="H1481" s="198"/>
    </row>
    <row r="1482" spans="1:8" s="141" customFormat="1" ht="3" customHeight="1" outlineLevel="1">
      <c r="A1482" s="146"/>
      <c r="B1482" s="147"/>
      <c r="C1482" s="137"/>
      <c r="D1482" s="138"/>
      <c r="E1482" s="187"/>
      <c r="F1482" s="148"/>
      <c r="G1482" s="149"/>
      <c r="H1482" s="139"/>
    </row>
    <row r="1483" spans="1:8" s="2" customFormat="1" ht="13.5" customHeight="1" outlineLevel="1">
      <c r="A1483" s="52" t="s">
        <v>380</v>
      </c>
      <c r="B1483" s="53" t="s">
        <v>387</v>
      </c>
      <c r="C1483" s="205">
        <v>700</v>
      </c>
      <c r="D1483" s="206">
        <v>70004</v>
      </c>
      <c r="E1483" s="184">
        <f>SUM(E1484:E1488)</f>
        <v>70000</v>
      </c>
      <c r="F1483" s="54">
        <f>SUM(F1484:F1488)</f>
        <v>69190.34</v>
      </c>
      <c r="G1483" s="55">
        <f aca="true" t="shared" si="164" ref="G1483:G1488">IF(E1483&gt;0,F1483/E1483*100,"-")</f>
        <v>98.84334285714286</v>
      </c>
      <c r="H1483" s="197" t="s">
        <v>591</v>
      </c>
    </row>
    <row r="1484" spans="1:8" s="19" customFormat="1" ht="12" customHeight="1" outlineLevel="1">
      <c r="A1484" s="41" t="s">
        <v>1</v>
      </c>
      <c r="B1484" s="42" t="s">
        <v>27</v>
      </c>
      <c r="C1484" s="205"/>
      <c r="D1484" s="206"/>
      <c r="E1484" s="185">
        <v>70000</v>
      </c>
      <c r="F1484" s="43">
        <v>69190.34</v>
      </c>
      <c r="G1484" s="44">
        <f t="shared" si="164"/>
        <v>98.84334285714286</v>
      </c>
      <c r="H1484" s="197"/>
    </row>
    <row r="1485" spans="1:8" s="19" customFormat="1" ht="12" customHeight="1" hidden="1" outlineLevel="2">
      <c r="A1485" s="41" t="s">
        <v>2</v>
      </c>
      <c r="B1485" s="42" t="s">
        <v>28</v>
      </c>
      <c r="C1485" s="205"/>
      <c r="D1485" s="206"/>
      <c r="E1485" s="185">
        <v>0</v>
      </c>
      <c r="F1485" s="43">
        <v>0</v>
      </c>
      <c r="G1485" s="44" t="str">
        <f t="shared" si="164"/>
        <v>-</v>
      </c>
      <c r="H1485" s="197"/>
    </row>
    <row r="1486" spans="1:8" s="19" customFormat="1" ht="12" customHeight="1" hidden="1" outlineLevel="2">
      <c r="A1486" s="41" t="s">
        <v>3</v>
      </c>
      <c r="B1486" s="42" t="s">
        <v>29</v>
      </c>
      <c r="C1486" s="205"/>
      <c r="D1486" s="206"/>
      <c r="E1486" s="185">
        <v>0</v>
      </c>
      <c r="F1486" s="43">
        <v>0</v>
      </c>
      <c r="G1486" s="44" t="str">
        <f t="shared" si="164"/>
        <v>-</v>
      </c>
      <c r="H1486" s="197"/>
    </row>
    <row r="1487" spans="1:8" s="19" customFormat="1" ht="12" customHeight="1" hidden="1" outlineLevel="2">
      <c r="A1487" s="41" t="s">
        <v>25</v>
      </c>
      <c r="B1487" s="42" t="s">
        <v>149</v>
      </c>
      <c r="C1487" s="205"/>
      <c r="D1487" s="206"/>
      <c r="E1487" s="185">
        <v>0</v>
      </c>
      <c r="F1487" s="43">
        <v>0</v>
      </c>
      <c r="G1487" s="44" t="str">
        <f t="shared" si="164"/>
        <v>-</v>
      </c>
      <c r="H1487" s="197"/>
    </row>
    <row r="1488" spans="1:8" s="132" customFormat="1" ht="12" customHeight="1" hidden="1" outlineLevel="2">
      <c r="A1488" s="41" t="s">
        <v>32</v>
      </c>
      <c r="B1488" s="42" t="s">
        <v>31</v>
      </c>
      <c r="C1488" s="205"/>
      <c r="D1488" s="206"/>
      <c r="E1488" s="185">
        <v>0</v>
      </c>
      <c r="F1488" s="43">
        <v>0</v>
      </c>
      <c r="G1488" s="44" t="str">
        <f t="shared" si="164"/>
        <v>-</v>
      </c>
      <c r="H1488" s="197"/>
    </row>
    <row r="1489" spans="1:8" s="141" customFormat="1" ht="6" customHeight="1" outlineLevel="1" collapsed="1">
      <c r="A1489" s="45"/>
      <c r="B1489" s="46"/>
      <c r="C1489" s="136"/>
      <c r="D1489" s="134"/>
      <c r="E1489" s="186"/>
      <c r="F1489" s="49"/>
      <c r="G1489" s="50"/>
      <c r="H1489" s="198"/>
    </row>
    <row r="1490" spans="1:8" s="141" customFormat="1" ht="3" customHeight="1" outlineLevel="1">
      <c r="A1490" s="146"/>
      <c r="B1490" s="147"/>
      <c r="C1490" s="137"/>
      <c r="D1490" s="138"/>
      <c r="E1490" s="187"/>
      <c r="F1490" s="148"/>
      <c r="G1490" s="149"/>
      <c r="H1490" s="139"/>
    </row>
    <row r="1491" spans="1:256" s="2" customFormat="1" ht="13.5" customHeight="1" outlineLevel="1">
      <c r="A1491" s="52" t="s">
        <v>381</v>
      </c>
      <c r="B1491" s="53" t="s">
        <v>388</v>
      </c>
      <c r="C1491" s="205">
        <v>700</v>
      </c>
      <c r="D1491" s="206">
        <v>70004</v>
      </c>
      <c r="E1491" s="184">
        <f>SUM(E1492:E1496)</f>
        <v>30000</v>
      </c>
      <c r="F1491" s="54">
        <f>SUM(F1492:F1496)</f>
        <v>28434.67</v>
      </c>
      <c r="G1491" s="55">
        <f aca="true" t="shared" si="165" ref="G1491:G1496">IF(E1491&gt;0,F1491/E1491*100,"-")</f>
        <v>94.78223333333334</v>
      </c>
      <c r="H1491" s="197" t="s">
        <v>592</v>
      </c>
      <c r="I1491" s="141"/>
      <c r="J1491" s="141"/>
      <c r="K1491" s="141"/>
      <c r="L1491" s="141"/>
      <c r="M1491" s="141"/>
      <c r="N1491" s="141"/>
      <c r="O1491" s="141"/>
      <c r="P1491" s="141"/>
      <c r="Q1491" s="141"/>
      <c r="R1491" s="141"/>
      <c r="S1491" s="141"/>
      <c r="T1491" s="141"/>
      <c r="U1491" s="141"/>
      <c r="V1491" s="141"/>
      <c r="W1491" s="141"/>
      <c r="X1491" s="141"/>
      <c r="Y1491" s="141"/>
      <c r="Z1491" s="141"/>
      <c r="AA1491" s="141"/>
      <c r="AB1491" s="141"/>
      <c r="AC1491" s="141"/>
      <c r="AD1491" s="141"/>
      <c r="AE1491" s="141"/>
      <c r="AF1491" s="141"/>
      <c r="AG1491" s="141"/>
      <c r="AH1491" s="141"/>
      <c r="AI1491" s="141"/>
      <c r="AJ1491" s="141"/>
      <c r="AK1491" s="141"/>
      <c r="AL1491" s="141"/>
      <c r="AM1491" s="141"/>
      <c r="AN1491" s="141"/>
      <c r="AO1491" s="141"/>
      <c r="AP1491" s="141"/>
      <c r="AQ1491" s="141"/>
      <c r="AR1491" s="141"/>
      <c r="AS1491" s="141"/>
      <c r="AT1491" s="141"/>
      <c r="AU1491" s="141"/>
      <c r="AV1491" s="141"/>
      <c r="AW1491" s="141"/>
      <c r="AX1491" s="141"/>
      <c r="AY1491" s="141"/>
      <c r="AZ1491" s="141"/>
      <c r="BA1491" s="141"/>
      <c r="BB1491" s="141"/>
      <c r="BC1491" s="141"/>
      <c r="BD1491" s="141"/>
      <c r="BE1491" s="141"/>
      <c r="BF1491" s="141"/>
      <c r="BG1491" s="141"/>
      <c r="BH1491" s="141"/>
      <c r="BI1491" s="141"/>
      <c r="BJ1491" s="141"/>
      <c r="BK1491" s="141"/>
      <c r="BL1491" s="141"/>
      <c r="BM1491" s="141"/>
      <c r="BN1491" s="141"/>
      <c r="BO1491" s="141"/>
      <c r="BP1491" s="141"/>
      <c r="BQ1491" s="141"/>
      <c r="BR1491" s="141"/>
      <c r="BS1491" s="141"/>
      <c r="BT1491" s="141"/>
      <c r="BU1491" s="141"/>
      <c r="BV1491" s="141"/>
      <c r="BW1491" s="141"/>
      <c r="BX1491" s="141"/>
      <c r="BY1491" s="141"/>
      <c r="BZ1491" s="141"/>
      <c r="CA1491" s="141"/>
      <c r="CB1491" s="141"/>
      <c r="CC1491" s="141"/>
      <c r="CD1491" s="141"/>
      <c r="CE1491" s="141"/>
      <c r="CF1491" s="141"/>
      <c r="CG1491" s="141"/>
      <c r="CH1491" s="141"/>
      <c r="CI1491" s="141"/>
      <c r="CJ1491" s="141"/>
      <c r="CK1491" s="141"/>
      <c r="CL1491" s="141"/>
      <c r="CM1491" s="141"/>
      <c r="CN1491" s="141"/>
      <c r="CO1491" s="141"/>
      <c r="CP1491" s="141"/>
      <c r="CQ1491" s="141"/>
      <c r="CR1491" s="141"/>
      <c r="CS1491" s="141"/>
      <c r="CT1491" s="141"/>
      <c r="CU1491" s="141"/>
      <c r="CV1491" s="141"/>
      <c r="CW1491" s="141"/>
      <c r="CX1491" s="141"/>
      <c r="CY1491" s="141"/>
      <c r="CZ1491" s="141"/>
      <c r="DA1491" s="141"/>
      <c r="DB1491" s="141"/>
      <c r="DC1491" s="141"/>
      <c r="DD1491" s="141"/>
      <c r="DE1491" s="141"/>
      <c r="DF1491" s="141"/>
      <c r="DG1491" s="141"/>
      <c r="DH1491" s="141"/>
      <c r="DI1491" s="141"/>
      <c r="DJ1491" s="141"/>
      <c r="DK1491" s="141"/>
      <c r="DL1491" s="141"/>
      <c r="DM1491" s="141"/>
      <c r="DN1491" s="141"/>
      <c r="DO1491" s="141"/>
      <c r="DP1491" s="141"/>
      <c r="DQ1491" s="141"/>
      <c r="DR1491" s="141"/>
      <c r="DS1491" s="141"/>
      <c r="DT1491" s="141"/>
      <c r="DU1491" s="141"/>
      <c r="DV1491" s="141"/>
      <c r="DW1491" s="141"/>
      <c r="DX1491" s="141"/>
      <c r="DY1491" s="141"/>
      <c r="DZ1491" s="141"/>
      <c r="EA1491" s="141"/>
      <c r="EB1491" s="141"/>
      <c r="EC1491" s="141"/>
      <c r="ED1491" s="141"/>
      <c r="EE1491" s="141"/>
      <c r="EF1491" s="141"/>
      <c r="EG1491" s="141"/>
      <c r="EH1491" s="141"/>
      <c r="EI1491" s="141"/>
      <c r="EJ1491" s="141"/>
      <c r="EK1491" s="141"/>
      <c r="EL1491" s="141"/>
      <c r="EM1491" s="141"/>
      <c r="EN1491" s="141"/>
      <c r="EO1491" s="141"/>
      <c r="EP1491" s="141"/>
      <c r="EQ1491" s="141"/>
      <c r="ER1491" s="141"/>
      <c r="ES1491" s="141"/>
      <c r="ET1491" s="141"/>
      <c r="EU1491" s="141"/>
      <c r="EV1491" s="141"/>
      <c r="EW1491" s="141"/>
      <c r="EX1491" s="141"/>
      <c r="EY1491" s="141"/>
      <c r="EZ1491" s="141"/>
      <c r="FA1491" s="141"/>
      <c r="FB1491" s="141"/>
      <c r="FC1491" s="141"/>
      <c r="FD1491" s="141"/>
      <c r="FE1491" s="141"/>
      <c r="FF1491" s="141"/>
      <c r="FG1491" s="141"/>
      <c r="FH1491" s="141"/>
      <c r="FI1491" s="141"/>
      <c r="FJ1491" s="141"/>
      <c r="FK1491" s="141"/>
      <c r="FL1491" s="141"/>
      <c r="FM1491" s="141"/>
      <c r="FN1491" s="141"/>
      <c r="FO1491" s="141"/>
      <c r="FP1491" s="141"/>
      <c r="FQ1491" s="141"/>
      <c r="FR1491" s="141"/>
      <c r="FS1491" s="141"/>
      <c r="FT1491" s="141"/>
      <c r="FU1491" s="141"/>
      <c r="FV1491" s="141"/>
      <c r="FW1491" s="141"/>
      <c r="FX1491" s="141"/>
      <c r="FY1491" s="141"/>
      <c r="FZ1491" s="141"/>
      <c r="GA1491" s="141"/>
      <c r="GB1491" s="141"/>
      <c r="GC1491" s="141"/>
      <c r="GD1491" s="141"/>
      <c r="GE1491" s="141"/>
      <c r="GF1491" s="141"/>
      <c r="GG1491" s="141"/>
      <c r="GH1491" s="141"/>
      <c r="GI1491" s="141"/>
      <c r="GJ1491" s="141"/>
      <c r="GK1491" s="141"/>
      <c r="GL1491" s="141"/>
      <c r="GM1491" s="141"/>
      <c r="GN1491" s="141"/>
      <c r="GO1491" s="141"/>
      <c r="GP1491" s="141"/>
      <c r="GQ1491" s="141"/>
      <c r="GR1491" s="141"/>
      <c r="GS1491" s="141"/>
      <c r="GT1491" s="141"/>
      <c r="GU1491" s="141"/>
      <c r="GV1491" s="141"/>
      <c r="GW1491" s="141"/>
      <c r="GX1491" s="141"/>
      <c r="GY1491" s="141"/>
      <c r="GZ1491" s="141"/>
      <c r="HA1491" s="141"/>
      <c r="HB1491" s="141"/>
      <c r="HC1491" s="141"/>
      <c r="HD1491" s="141"/>
      <c r="HE1491" s="141"/>
      <c r="HF1491" s="141"/>
      <c r="HG1491" s="141"/>
      <c r="HH1491" s="141"/>
      <c r="HI1491" s="141"/>
      <c r="HJ1491" s="141"/>
      <c r="HK1491" s="141"/>
      <c r="HL1491" s="141"/>
      <c r="HM1491" s="141"/>
      <c r="HN1491" s="141"/>
      <c r="HO1491" s="141"/>
      <c r="HP1491" s="141"/>
      <c r="HQ1491" s="141"/>
      <c r="HR1491" s="141"/>
      <c r="HS1491" s="141"/>
      <c r="HT1491" s="141"/>
      <c r="HU1491" s="141"/>
      <c r="HV1491" s="141"/>
      <c r="HW1491" s="141"/>
      <c r="HX1491" s="141"/>
      <c r="HY1491" s="141"/>
      <c r="HZ1491" s="141"/>
      <c r="IA1491" s="141"/>
      <c r="IB1491" s="141"/>
      <c r="IC1491" s="141"/>
      <c r="ID1491" s="141"/>
      <c r="IE1491" s="141"/>
      <c r="IF1491" s="141"/>
      <c r="IG1491" s="141"/>
      <c r="IH1491" s="141"/>
      <c r="II1491" s="141"/>
      <c r="IJ1491" s="141"/>
      <c r="IK1491" s="141"/>
      <c r="IL1491" s="141"/>
      <c r="IM1491" s="141"/>
      <c r="IN1491" s="141"/>
      <c r="IO1491" s="141"/>
      <c r="IP1491" s="141"/>
      <c r="IQ1491" s="141"/>
      <c r="IR1491" s="141"/>
      <c r="IS1491" s="141"/>
      <c r="IT1491" s="141"/>
      <c r="IU1491" s="141"/>
      <c r="IV1491" s="141"/>
    </row>
    <row r="1492" spans="1:256" s="19" customFormat="1" ht="12" customHeight="1" outlineLevel="1">
      <c r="A1492" s="41" t="s">
        <v>1</v>
      </c>
      <c r="B1492" s="42" t="s">
        <v>27</v>
      </c>
      <c r="C1492" s="205"/>
      <c r="D1492" s="206"/>
      <c r="E1492" s="185">
        <v>30000</v>
      </c>
      <c r="F1492" s="43">
        <v>28434.67</v>
      </c>
      <c r="G1492" s="44">
        <f t="shared" si="165"/>
        <v>94.78223333333334</v>
      </c>
      <c r="H1492" s="197"/>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c r="AF1492" s="2"/>
      <c r="AG1492" s="2"/>
      <c r="AH1492" s="2"/>
      <c r="AI1492" s="2"/>
      <c r="AJ1492" s="2"/>
      <c r="AK1492" s="2"/>
      <c r="AL1492" s="2"/>
      <c r="AM1492" s="2"/>
      <c r="AN1492" s="2"/>
      <c r="AO1492" s="2"/>
      <c r="AP1492" s="2"/>
      <c r="AQ1492" s="2"/>
      <c r="AR1492" s="2"/>
      <c r="AS1492" s="2"/>
      <c r="AT1492" s="2"/>
      <c r="AU1492" s="2"/>
      <c r="AV1492" s="2"/>
      <c r="AW1492" s="2"/>
      <c r="AX1492" s="2"/>
      <c r="AY1492" s="2"/>
      <c r="AZ1492" s="2"/>
      <c r="BA1492" s="2"/>
      <c r="BB1492" s="2"/>
      <c r="BC1492" s="2"/>
      <c r="BD1492" s="2"/>
      <c r="BE1492" s="2"/>
      <c r="BF1492" s="2"/>
      <c r="BG1492" s="2"/>
      <c r="BH1492" s="2"/>
      <c r="BI1492" s="2"/>
      <c r="BJ1492" s="2"/>
      <c r="BK1492" s="2"/>
      <c r="BL1492" s="2"/>
      <c r="BM1492" s="2"/>
      <c r="BN1492" s="2"/>
      <c r="BO1492" s="2"/>
      <c r="BP1492" s="2"/>
      <c r="BQ1492" s="2"/>
      <c r="BR1492" s="2"/>
      <c r="BS1492" s="2"/>
      <c r="BT1492" s="2"/>
      <c r="BU1492" s="2"/>
      <c r="BV1492" s="2"/>
      <c r="BW1492" s="2"/>
      <c r="BX1492" s="2"/>
      <c r="BY1492" s="2"/>
      <c r="BZ1492" s="2"/>
      <c r="CA1492" s="2"/>
      <c r="CB1492" s="2"/>
      <c r="CC1492" s="2"/>
      <c r="CD1492" s="2"/>
      <c r="CE1492" s="2"/>
      <c r="CF1492" s="2"/>
      <c r="CG1492" s="2"/>
      <c r="CH1492" s="2"/>
      <c r="CI1492" s="2"/>
      <c r="CJ1492" s="2"/>
      <c r="CK1492" s="2"/>
      <c r="CL1492" s="2"/>
      <c r="CM1492" s="2"/>
      <c r="CN1492" s="2"/>
      <c r="CO1492" s="2"/>
      <c r="CP1492" s="2"/>
      <c r="CQ1492" s="2"/>
      <c r="CR1492" s="2"/>
      <c r="CS1492" s="2"/>
      <c r="CT1492" s="2"/>
      <c r="CU1492" s="2"/>
      <c r="CV1492" s="2"/>
      <c r="CW1492" s="2"/>
      <c r="CX1492" s="2"/>
      <c r="CY1492" s="2"/>
      <c r="CZ1492" s="2"/>
      <c r="DA1492" s="2"/>
      <c r="DB1492" s="2"/>
      <c r="DC1492" s="2"/>
      <c r="DD1492" s="2"/>
      <c r="DE1492" s="2"/>
      <c r="DF1492" s="2"/>
      <c r="DG1492" s="2"/>
      <c r="DH1492" s="2"/>
      <c r="DI1492" s="2"/>
      <c r="DJ1492" s="2"/>
      <c r="DK1492" s="2"/>
      <c r="DL1492" s="2"/>
      <c r="DM1492" s="2"/>
      <c r="DN1492" s="2"/>
      <c r="DO1492" s="2"/>
      <c r="DP1492" s="2"/>
      <c r="DQ1492" s="2"/>
      <c r="DR1492" s="2"/>
      <c r="DS1492" s="2"/>
      <c r="DT1492" s="2"/>
      <c r="DU1492" s="2"/>
      <c r="DV1492" s="2"/>
      <c r="DW1492" s="2"/>
      <c r="DX1492" s="2"/>
      <c r="DY1492" s="2"/>
      <c r="DZ1492" s="2"/>
      <c r="EA1492" s="2"/>
      <c r="EB1492" s="2"/>
      <c r="EC1492" s="2"/>
      <c r="ED1492" s="2"/>
      <c r="EE1492" s="2"/>
      <c r="EF1492" s="2"/>
      <c r="EG1492" s="2"/>
      <c r="EH1492" s="2"/>
      <c r="EI1492" s="2"/>
      <c r="EJ1492" s="2"/>
      <c r="EK1492" s="2"/>
      <c r="EL1492" s="2"/>
      <c r="EM1492" s="2"/>
      <c r="EN1492" s="2"/>
      <c r="EO1492" s="2"/>
      <c r="EP1492" s="2"/>
      <c r="EQ1492" s="2"/>
      <c r="ER1492" s="2"/>
      <c r="ES1492" s="2"/>
      <c r="ET1492" s="2"/>
      <c r="EU1492" s="2"/>
      <c r="EV1492" s="2"/>
      <c r="EW1492" s="2"/>
      <c r="EX1492" s="2"/>
      <c r="EY1492" s="2"/>
      <c r="EZ1492" s="2"/>
      <c r="FA1492" s="2"/>
      <c r="FB1492" s="2"/>
      <c r="FC1492" s="2"/>
      <c r="FD1492" s="2"/>
      <c r="FE1492" s="2"/>
      <c r="FF1492" s="2"/>
      <c r="FG1492" s="2"/>
      <c r="FH1492" s="2"/>
      <c r="FI1492" s="2"/>
      <c r="FJ1492" s="2"/>
      <c r="FK1492" s="2"/>
      <c r="FL1492" s="2"/>
      <c r="FM1492" s="2"/>
      <c r="FN1492" s="2"/>
      <c r="FO1492" s="2"/>
      <c r="FP1492" s="2"/>
      <c r="FQ1492" s="2"/>
      <c r="FR1492" s="2"/>
      <c r="FS1492" s="2"/>
      <c r="FT1492" s="2"/>
      <c r="FU1492" s="2"/>
      <c r="FV1492" s="2"/>
      <c r="FW1492" s="2"/>
      <c r="FX1492" s="2"/>
      <c r="FY1492" s="2"/>
      <c r="FZ1492" s="2"/>
      <c r="GA1492" s="2"/>
      <c r="GB1492" s="2"/>
      <c r="GC1492" s="2"/>
      <c r="GD1492" s="2"/>
      <c r="GE1492" s="2"/>
      <c r="GF1492" s="2"/>
      <c r="GG1492" s="2"/>
      <c r="GH1492" s="2"/>
      <c r="GI1492" s="2"/>
      <c r="GJ1492" s="2"/>
      <c r="GK1492" s="2"/>
      <c r="GL1492" s="2"/>
      <c r="GM1492" s="2"/>
      <c r="GN1492" s="2"/>
      <c r="GO1492" s="2"/>
      <c r="GP1492" s="2"/>
      <c r="GQ1492" s="2"/>
      <c r="GR1492" s="2"/>
      <c r="GS1492" s="2"/>
      <c r="GT1492" s="2"/>
      <c r="GU1492" s="2"/>
      <c r="GV1492" s="2"/>
      <c r="GW1492" s="2"/>
      <c r="GX1492" s="2"/>
      <c r="GY1492" s="2"/>
      <c r="GZ1492" s="2"/>
      <c r="HA1492" s="2"/>
      <c r="HB1492" s="2"/>
      <c r="HC1492" s="2"/>
      <c r="HD1492" s="2"/>
      <c r="HE1492" s="2"/>
      <c r="HF1492" s="2"/>
      <c r="HG1492" s="2"/>
      <c r="HH1492" s="2"/>
      <c r="HI1492" s="2"/>
      <c r="HJ1492" s="2"/>
      <c r="HK1492" s="2"/>
      <c r="HL1492" s="2"/>
      <c r="HM1492" s="2"/>
      <c r="HN1492" s="2"/>
      <c r="HO1492" s="2"/>
      <c r="HP1492" s="2"/>
      <c r="HQ1492" s="2"/>
      <c r="HR1492" s="2"/>
      <c r="HS1492" s="2"/>
      <c r="HT1492" s="2"/>
      <c r="HU1492" s="2"/>
      <c r="HV1492" s="2"/>
      <c r="HW1492" s="2"/>
      <c r="HX1492" s="2"/>
      <c r="HY1492" s="2"/>
      <c r="HZ1492" s="2"/>
      <c r="IA1492" s="2"/>
      <c r="IB1492" s="2"/>
      <c r="IC1492" s="2"/>
      <c r="ID1492" s="2"/>
      <c r="IE1492" s="2"/>
      <c r="IF1492" s="2"/>
      <c r="IG1492" s="2"/>
      <c r="IH1492" s="2"/>
      <c r="II1492" s="2"/>
      <c r="IJ1492" s="2"/>
      <c r="IK1492" s="2"/>
      <c r="IL1492" s="2"/>
      <c r="IM1492" s="2"/>
      <c r="IN1492" s="2"/>
      <c r="IO1492" s="2"/>
      <c r="IP1492" s="2"/>
      <c r="IQ1492" s="2"/>
      <c r="IR1492" s="2"/>
      <c r="IS1492" s="2"/>
      <c r="IT1492" s="2"/>
      <c r="IU1492" s="2"/>
      <c r="IV1492" s="2"/>
    </row>
    <row r="1493" spans="1:8" s="19" customFormat="1" ht="12" customHeight="1" hidden="1" outlineLevel="2">
      <c r="A1493" s="41" t="s">
        <v>2</v>
      </c>
      <c r="B1493" s="42" t="s">
        <v>28</v>
      </c>
      <c r="C1493" s="205"/>
      <c r="D1493" s="206"/>
      <c r="E1493" s="185">
        <v>0</v>
      </c>
      <c r="F1493" s="43">
        <v>0</v>
      </c>
      <c r="G1493" s="44" t="str">
        <f t="shared" si="165"/>
        <v>-</v>
      </c>
      <c r="H1493" s="197"/>
    </row>
    <row r="1494" spans="1:8" s="19" customFormat="1" ht="12" customHeight="1" hidden="1" outlineLevel="2">
      <c r="A1494" s="41" t="s">
        <v>3</v>
      </c>
      <c r="B1494" s="42" t="s">
        <v>29</v>
      </c>
      <c r="C1494" s="205"/>
      <c r="D1494" s="206"/>
      <c r="E1494" s="185">
        <v>0</v>
      </c>
      <c r="F1494" s="43">
        <v>0</v>
      </c>
      <c r="G1494" s="44" t="str">
        <f t="shared" si="165"/>
        <v>-</v>
      </c>
      <c r="H1494" s="197"/>
    </row>
    <row r="1495" spans="1:8" s="19" customFormat="1" ht="12" customHeight="1" hidden="1" outlineLevel="2">
      <c r="A1495" s="41" t="s">
        <v>25</v>
      </c>
      <c r="B1495" s="42" t="s">
        <v>149</v>
      </c>
      <c r="C1495" s="205"/>
      <c r="D1495" s="206"/>
      <c r="E1495" s="185">
        <v>0</v>
      </c>
      <c r="F1495" s="43">
        <v>0</v>
      </c>
      <c r="G1495" s="44" t="str">
        <f t="shared" si="165"/>
        <v>-</v>
      </c>
      <c r="H1495" s="197"/>
    </row>
    <row r="1496" spans="1:256" s="132" customFormat="1" ht="12" customHeight="1" hidden="1" outlineLevel="2">
      <c r="A1496" s="41" t="s">
        <v>32</v>
      </c>
      <c r="B1496" s="42" t="s">
        <v>31</v>
      </c>
      <c r="C1496" s="205"/>
      <c r="D1496" s="206"/>
      <c r="E1496" s="185">
        <v>0</v>
      </c>
      <c r="F1496" s="43">
        <v>0</v>
      </c>
      <c r="G1496" s="44" t="str">
        <f t="shared" si="165"/>
        <v>-</v>
      </c>
      <c r="H1496" s="197"/>
      <c r="I1496" s="19"/>
      <c r="J1496" s="19"/>
      <c r="K1496" s="19"/>
      <c r="L1496" s="19"/>
      <c r="M1496" s="19"/>
      <c r="N1496" s="19"/>
      <c r="O1496" s="19"/>
      <c r="P1496" s="19"/>
      <c r="Q1496" s="19"/>
      <c r="R1496" s="19"/>
      <c r="S1496" s="19"/>
      <c r="T1496" s="19"/>
      <c r="U1496" s="19"/>
      <c r="V1496" s="19"/>
      <c r="W1496" s="19"/>
      <c r="X1496" s="19"/>
      <c r="Y1496" s="19"/>
      <c r="Z1496" s="19"/>
      <c r="AA1496" s="19"/>
      <c r="AB1496" s="19"/>
      <c r="AC1496" s="19"/>
      <c r="AD1496" s="19"/>
      <c r="AE1496" s="19"/>
      <c r="AF1496" s="19"/>
      <c r="AG1496" s="19"/>
      <c r="AH1496" s="19"/>
      <c r="AI1496" s="19"/>
      <c r="AJ1496" s="19"/>
      <c r="AK1496" s="19"/>
      <c r="AL1496" s="19"/>
      <c r="AM1496" s="19"/>
      <c r="AN1496" s="19"/>
      <c r="AO1496" s="19"/>
      <c r="AP1496" s="19"/>
      <c r="AQ1496" s="19"/>
      <c r="AR1496" s="19"/>
      <c r="AS1496" s="19"/>
      <c r="AT1496" s="19"/>
      <c r="AU1496" s="19"/>
      <c r="AV1496" s="19"/>
      <c r="AW1496" s="19"/>
      <c r="AX1496" s="19"/>
      <c r="AY1496" s="19"/>
      <c r="AZ1496" s="19"/>
      <c r="BA1496" s="19"/>
      <c r="BB1496" s="19"/>
      <c r="BC1496" s="19"/>
      <c r="BD1496" s="19"/>
      <c r="BE1496" s="19"/>
      <c r="BF1496" s="19"/>
      <c r="BG1496" s="19"/>
      <c r="BH1496" s="19"/>
      <c r="BI1496" s="19"/>
      <c r="BJ1496" s="19"/>
      <c r="BK1496" s="19"/>
      <c r="BL1496" s="19"/>
      <c r="BM1496" s="19"/>
      <c r="BN1496" s="19"/>
      <c r="BO1496" s="19"/>
      <c r="BP1496" s="19"/>
      <c r="BQ1496" s="19"/>
      <c r="BR1496" s="19"/>
      <c r="BS1496" s="19"/>
      <c r="BT1496" s="19"/>
      <c r="BU1496" s="19"/>
      <c r="BV1496" s="19"/>
      <c r="BW1496" s="19"/>
      <c r="BX1496" s="19"/>
      <c r="BY1496" s="19"/>
      <c r="BZ1496" s="19"/>
      <c r="CA1496" s="19"/>
      <c r="CB1496" s="19"/>
      <c r="CC1496" s="19"/>
      <c r="CD1496" s="19"/>
      <c r="CE1496" s="19"/>
      <c r="CF1496" s="19"/>
      <c r="CG1496" s="19"/>
      <c r="CH1496" s="19"/>
      <c r="CI1496" s="19"/>
      <c r="CJ1496" s="19"/>
      <c r="CK1496" s="19"/>
      <c r="CL1496" s="19"/>
      <c r="CM1496" s="19"/>
      <c r="CN1496" s="19"/>
      <c r="CO1496" s="19"/>
      <c r="CP1496" s="19"/>
      <c r="CQ1496" s="19"/>
      <c r="CR1496" s="19"/>
      <c r="CS1496" s="19"/>
      <c r="CT1496" s="19"/>
      <c r="CU1496" s="19"/>
      <c r="CV1496" s="19"/>
      <c r="CW1496" s="19"/>
      <c r="CX1496" s="19"/>
      <c r="CY1496" s="19"/>
      <c r="CZ1496" s="19"/>
      <c r="DA1496" s="19"/>
      <c r="DB1496" s="19"/>
      <c r="DC1496" s="19"/>
      <c r="DD1496" s="19"/>
      <c r="DE1496" s="19"/>
      <c r="DF1496" s="19"/>
      <c r="DG1496" s="19"/>
      <c r="DH1496" s="19"/>
      <c r="DI1496" s="19"/>
      <c r="DJ1496" s="19"/>
      <c r="DK1496" s="19"/>
      <c r="DL1496" s="19"/>
      <c r="DM1496" s="19"/>
      <c r="DN1496" s="19"/>
      <c r="DO1496" s="19"/>
      <c r="DP1496" s="19"/>
      <c r="DQ1496" s="19"/>
      <c r="DR1496" s="19"/>
      <c r="DS1496" s="19"/>
      <c r="DT1496" s="19"/>
      <c r="DU1496" s="19"/>
      <c r="DV1496" s="19"/>
      <c r="DW1496" s="19"/>
      <c r="DX1496" s="19"/>
      <c r="DY1496" s="19"/>
      <c r="DZ1496" s="19"/>
      <c r="EA1496" s="19"/>
      <c r="EB1496" s="19"/>
      <c r="EC1496" s="19"/>
      <c r="ED1496" s="19"/>
      <c r="EE1496" s="19"/>
      <c r="EF1496" s="19"/>
      <c r="EG1496" s="19"/>
      <c r="EH1496" s="19"/>
      <c r="EI1496" s="19"/>
      <c r="EJ1496" s="19"/>
      <c r="EK1496" s="19"/>
      <c r="EL1496" s="19"/>
      <c r="EM1496" s="19"/>
      <c r="EN1496" s="19"/>
      <c r="EO1496" s="19"/>
      <c r="EP1496" s="19"/>
      <c r="EQ1496" s="19"/>
      <c r="ER1496" s="19"/>
      <c r="ES1496" s="19"/>
      <c r="ET1496" s="19"/>
      <c r="EU1496" s="19"/>
      <c r="EV1496" s="19"/>
      <c r="EW1496" s="19"/>
      <c r="EX1496" s="19"/>
      <c r="EY1496" s="19"/>
      <c r="EZ1496" s="19"/>
      <c r="FA1496" s="19"/>
      <c r="FB1496" s="19"/>
      <c r="FC1496" s="19"/>
      <c r="FD1496" s="19"/>
      <c r="FE1496" s="19"/>
      <c r="FF1496" s="19"/>
      <c r="FG1496" s="19"/>
      <c r="FH1496" s="19"/>
      <c r="FI1496" s="19"/>
      <c r="FJ1496" s="19"/>
      <c r="FK1496" s="19"/>
      <c r="FL1496" s="19"/>
      <c r="FM1496" s="19"/>
      <c r="FN1496" s="19"/>
      <c r="FO1496" s="19"/>
      <c r="FP1496" s="19"/>
      <c r="FQ1496" s="19"/>
      <c r="FR1496" s="19"/>
      <c r="FS1496" s="19"/>
      <c r="FT1496" s="19"/>
      <c r="FU1496" s="19"/>
      <c r="FV1496" s="19"/>
      <c r="FW1496" s="19"/>
      <c r="FX1496" s="19"/>
      <c r="FY1496" s="19"/>
      <c r="FZ1496" s="19"/>
      <c r="GA1496" s="19"/>
      <c r="GB1496" s="19"/>
      <c r="GC1496" s="19"/>
      <c r="GD1496" s="19"/>
      <c r="GE1496" s="19"/>
      <c r="GF1496" s="19"/>
      <c r="GG1496" s="19"/>
      <c r="GH1496" s="19"/>
      <c r="GI1496" s="19"/>
      <c r="GJ1496" s="19"/>
      <c r="GK1496" s="19"/>
      <c r="GL1496" s="19"/>
      <c r="GM1496" s="19"/>
      <c r="GN1496" s="19"/>
      <c r="GO1496" s="19"/>
      <c r="GP1496" s="19"/>
      <c r="GQ1496" s="19"/>
      <c r="GR1496" s="19"/>
      <c r="GS1496" s="19"/>
      <c r="GT1496" s="19"/>
      <c r="GU1496" s="19"/>
      <c r="GV1496" s="19"/>
      <c r="GW1496" s="19"/>
      <c r="GX1496" s="19"/>
      <c r="GY1496" s="19"/>
      <c r="GZ1496" s="19"/>
      <c r="HA1496" s="19"/>
      <c r="HB1496" s="19"/>
      <c r="HC1496" s="19"/>
      <c r="HD1496" s="19"/>
      <c r="HE1496" s="19"/>
      <c r="HF1496" s="19"/>
      <c r="HG1496" s="19"/>
      <c r="HH1496" s="19"/>
      <c r="HI1496" s="19"/>
      <c r="HJ1496" s="19"/>
      <c r="HK1496" s="19"/>
      <c r="HL1496" s="19"/>
      <c r="HM1496" s="19"/>
      <c r="HN1496" s="19"/>
      <c r="HO1496" s="19"/>
      <c r="HP1496" s="19"/>
      <c r="HQ1496" s="19"/>
      <c r="HR1496" s="19"/>
      <c r="HS1496" s="19"/>
      <c r="HT1496" s="19"/>
      <c r="HU1496" s="19"/>
      <c r="HV1496" s="19"/>
      <c r="HW1496" s="19"/>
      <c r="HX1496" s="19"/>
      <c r="HY1496" s="19"/>
      <c r="HZ1496" s="19"/>
      <c r="IA1496" s="19"/>
      <c r="IB1496" s="19"/>
      <c r="IC1496" s="19"/>
      <c r="ID1496" s="19"/>
      <c r="IE1496" s="19"/>
      <c r="IF1496" s="19"/>
      <c r="IG1496" s="19"/>
      <c r="IH1496" s="19"/>
      <c r="II1496" s="19"/>
      <c r="IJ1496" s="19"/>
      <c r="IK1496" s="19"/>
      <c r="IL1496" s="19"/>
      <c r="IM1496" s="19"/>
      <c r="IN1496" s="19"/>
      <c r="IO1496" s="19"/>
      <c r="IP1496" s="19"/>
      <c r="IQ1496" s="19"/>
      <c r="IR1496" s="19"/>
      <c r="IS1496" s="19"/>
      <c r="IT1496" s="19"/>
      <c r="IU1496" s="19"/>
      <c r="IV1496" s="19"/>
    </row>
    <row r="1497" spans="1:256" s="141" customFormat="1" ht="6" customHeight="1" outlineLevel="1" collapsed="1">
      <c r="A1497" s="45"/>
      <c r="B1497" s="46"/>
      <c r="C1497" s="136"/>
      <c r="D1497" s="134"/>
      <c r="E1497" s="186"/>
      <c r="F1497" s="49"/>
      <c r="G1497" s="50"/>
      <c r="H1497" s="198"/>
      <c r="I1497" s="132"/>
      <c r="J1497" s="132"/>
      <c r="K1497" s="132"/>
      <c r="L1497" s="132"/>
      <c r="M1497" s="132"/>
      <c r="N1497" s="132"/>
      <c r="O1497" s="132"/>
      <c r="P1497" s="132"/>
      <c r="Q1497" s="132"/>
      <c r="R1497" s="132"/>
      <c r="S1497" s="132"/>
      <c r="T1497" s="132"/>
      <c r="U1497" s="132"/>
      <c r="V1497" s="132"/>
      <c r="W1497" s="132"/>
      <c r="X1497" s="132"/>
      <c r="Y1497" s="132"/>
      <c r="Z1497" s="132"/>
      <c r="AA1497" s="132"/>
      <c r="AB1497" s="132"/>
      <c r="AC1497" s="132"/>
      <c r="AD1497" s="132"/>
      <c r="AE1497" s="132"/>
      <c r="AF1497" s="132"/>
      <c r="AG1497" s="132"/>
      <c r="AH1497" s="132"/>
      <c r="AI1497" s="132"/>
      <c r="AJ1497" s="132"/>
      <c r="AK1497" s="132"/>
      <c r="AL1497" s="132"/>
      <c r="AM1497" s="132"/>
      <c r="AN1497" s="132"/>
      <c r="AO1497" s="132"/>
      <c r="AP1497" s="132"/>
      <c r="AQ1497" s="132"/>
      <c r="AR1497" s="132"/>
      <c r="AS1497" s="132"/>
      <c r="AT1497" s="132"/>
      <c r="AU1497" s="132"/>
      <c r="AV1497" s="132"/>
      <c r="AW1497" s="132"/>
      <c r="AX1497" s="132"/>
      <c r="AY1497" s="132"/>
      <c r="AZ1497" s="132"/>
      <c r="BA1497" s="132"/>
      <c r="BB1497" s="132"/>
      <c r="BC1497" s="132"/>
      <c r="BD1497" s="132"/>
      <c r="BE1497" s="132"/>
      <c r="BF1497" s="132"/>
      <c r="BG1497" s="132"/>
      <c r="BH1497" s="132"/>
      <c r="BI1497" s="132"/>
      <c r="BJ1497" s="132"/>
      <c r="BK1497" s="132"/>
      <c r="BL1497" s="132"/>
      <c r="BM1497" s="132"/>
      <c r="BN1497" s="132"/>
      <c r="BO1497" s="132"/>
      <c r="BP1497" s="132"/>
      <c r="BQ1497" s="132"/>
      <c r="BR1497" s="132"/>
      <c r="BS1497" s="132"/>
      <c r="BT1497" s="132"/>
      <c r="BU1497" s="132"/>
      <c r="BV1497" s="132"/>
      <c r="BW1497" s="132"/>
      <c r="BX1497" s="132"/>
      <c r="BY1497" s="132"/>
      <c r="BZ1497" s="132"/>
      <c r="CA1497" s="132"/>
      <c r="CB1497" s="132"/>
      <c r="CC1497" s="132"/>
      <c r="CD1497" s="132"/>
      <c r="CE1497" s="132"/>
      <c r="CF1497" s="132"/>
      <c r="CG1497" s="132"/>
      <c r="CH1497" s="132"/>
      <c r="CI1497" s="132"/>
      <c r="CJ1497" s="132"/>
      <c r="CK1497" s="132"/>
      <c r="CL1497" s="132"/>
      <c r="CM1497" s="132"/>
      <c r="CN1497" s="132"/>
      <c r="CO1497" s="132"/>
      <c r="CP1497" s="132"/>
      <c r="CQ1497" s="132"/>
      <c r="CR1497" s="132"/>
      <c r="CS1497" s="132"/>
      <c r="CT1497" s="132"/>
      <c r="CU1497" s="132"/>
      <c r="CV1497" s="132"/>
      <c r="CW1497" s="132"/>
      <c r="CX1497" s="132"/>
      <c r="CY1497" s="132"/>
      <c r="CZ1497" s="132"/>
      <c r="DA1497" s="132"/>
      <c r="DB1497" s="132"/>
      <c r="DC1497" s="132"/>
      <c r="DD1497" s="132"/>
      <c r="DE1497" s="132"/>
      <c r="DF1497" s="132"/>
      <c r="DG1497" s="132"/>
      <c r="DH1497" s="132"/>
      <c r="DI1497" s="132"/>
      <c r="DJ1497" s="132"/>
      <c r="DK1497" s="132"/>
      <c r="DL1497" s="132"/>
      <c r="DM1497" s="132"/>
      <c r="DN1497" s="132"/>
      <c r="DO1497" s="132"/>
      <c r="DP1497" s="132"/>
      <c r="DQ1497" s="132"/>
      <c r="DR1497" s="132"/>
      <c r="DS1497" s="132"/>
      <c r="DT1497" s="132"/>
      <c r="DU1497" s="132"/>
      <c r="DV1497" s="132"/>
      <c r="DW1497" s="132"/>
      <c r="DX1497" s="132"/>
      <c r="DY1497" s="132"/>
      <c r="DZ1497" s="132"/>
      <c r="EA1497" s="132"/>
      <c r="EB1497" s="132"/>
      <c r="EC1497" s="132"/>
      <c r="ED1497" s="132"/>
      <c r="EE1497" s="132"/>
      <c r="EF1497" s="132"/>
      <c r="EG1497" s="132"/>
      <c r="EH1497" s="132"/>
      <c r="EI1497" s="132"/>
      <c r="EJ1497" s="132"/>
      <c r="EK1497" s="132"/>
      <c r="EL1497" s="132"/>
      <c r="EM1497" s="132"/>
      <c r="EN1497" s="132"/>
      <c r="EO1497" s="132"/>
      <c r="EP1497" s="132"/>
      <c r="EQ1497" s="132"/>
      <c r="ER1497" s="132"/>
      <c r="ES1497" s="132"/>
      <c r="ET1497" s="132"/>
      <c r="EU1497" s="132"/>
      <c r="EV1497" s="132"/>
      <c r="EW1497" s="132"/>
      <c r="EX1497" s="132"/>
      <c r="EY1497" s="132"/>
      <c r="EZ1497" s="132"/>
      <c r="FA1497" s="132"/>
      <c r="FB1497" s="132"/>
      <c r="FC1497" s="132"/>
      <c r="FD1497" s="132"/>
      <c r="FE1497" s="132"/>
      <c r="FF1497" s="132"/>
      <c r="FG1497" s="132"/>
      <c r="FH1497" s="132"/>
      <c r="FI1497" s="132"/>
      <c r="FJ1497" s="132"/>
      <c r="FK1497" s="132"/>
      <c r="FL1497" s="132"/>
      <c r="FM1497" s="132"/>
      <c r="FN1497" s="132"/>
      <c r="FO1497" s="132"/>
      <c r="FP1497" s="132"/>
      <c r="FQ1497" s="132"/>
      <c r="FR1497" s="132"/>
      <c r="FS1497" s="132"/>
      <c r="FT1497" s="132"/>
      <c r="FU1497" s="132"/>
      <c r="FV1497" s="132"/>
      <c r="FW1497" s="132"/>
      <c r="FX1497" s="132"/>
      <c r="FY1497" s="132"/>
      <c r="FZ1497" s="132"/>
      <c r="GA1497" s="132"/>
      <c r="GB1497" s="132"/>
      <c r="GC1497" s="132"/>
      <c r="GD1497" s="132"/>
      <c r="GE1497" s="132"/>
      <c r="GF1497" s="132"/>
      <c r="GG1497" s="132"/>
      <c r="GH1497" s="132"/>
      <c r="GI1497" s="132"/>
      <c r="GJ1497" s="132"/>
      <c r="GK1497" s="132"/>
      <c r="GL1497" s="132"/>
      <c r="GM1497" s="132"/>
      <c r="GN1497" s="132"/>
      <c r="GO1497" s="132"/>
      <c r="GP1497" s="132"/>
      <c r="GQ1497" s="132"/>
      <c r="GR1497" s="132"/>
      <c r="GS1497" s="132"/>
      <c r="GT1497" s="132"/>
      <c r="GU1497" s="132"/>
      <c r="GV1497" s="132"/>
      <c r="GW1497" s="132"/>
      <c r="GX1497" s="132"/>
      <c r="GY1497" s="132"/>
      <c r="GZ1497" s="132"/>
      <c r="HA1497" s="132"/>
      <c r="HB1497" s="132"/>
      <c r="HC1497" s="132"/>
      <c r="HD1497" s="132"/>
      <c r="HE1497" s="132"/>
      <c r="HF1497" s="132"/>
      <c r="HG1497" s="132"/>
      <c r="HH1497" s="132"/>
      <c r="HI1497" s="132"/>
      <c r="HJ1497" s="132"/>
      <c r="HK1497" s="132"/>
      <c r="HL1497" s="132"/>
      <c r="HM1497" s="132"/>
      <c r="HN1497" s="132"/>
      <c r="HO1497" s="132"/>
      <c r="HP1497" s="132"/>
      <c r="HQ1497" s="132"/>
      <c r="HR1497" s="132"/>
      <c r="HS1497" s="132"/>
      <c r="HT1497" s="132"/>
      <c r="HU1497" s="132"/>
      <c r="HV1497" s="132"/>
      <c r="HW1497" s="132"/>
      <c r="HX1497" s="132"/>
      <c r="HY1497" s="132"/>
      <c r="HZ1497" s="132"/>
      <c r="IA1497" s="132"/>
      <c r="IB1497" s="132"/>
      <c r="IC1497" s="132"/>
      <c r="ID1497" s="132"/>
      <c r="IE1497" s="132"/>
      <c r="IF1497" s="132"/>
      <c r="IG1497" s="132"/>
      <c r="IH1497" s="132"/>
      <c r="II1497" s="132"/>
      <c r="IJ1497" s="132"/>
      <c r="IK1497" s="132"/>
      <c r="IL1497" s="132"/>
      <c r="IM1497" s="132"/>
      <c r="IN1497" s="132"/>
      <c r="IO1497" s="132"/>
      <c r="IP1497" s="132"/>
      <c r="IQ1497" s="132"/>
      <c r="IR1497" s="132"/>
      <c r="IS1497" s="132"/>
      <c r="IT1497" s="132"/>
      <c r="IU1497" s="132"/>
      <c r="IV1497" s="132"/>
    </row>
    <row r="1498" spans="1:8" s="141" customFormat="1" ht="3" customHeight="1" outlineLevel="1">
      <c r="A1498" s="146"/>
      <c r="B1498" s="147"/>
      <c r="C1498" s="137"/>
      <c r="D1498" s="138"/>
      <c r="E1498" s="187"/>
      <c r="F1498" s="148"/>
      <c r="G1498" s="149"/>
      <c r="H1498" s="139"/>
    </row>
    <row r="1499" spans="1:256" s="2" customFormat="1" ht="24.75" customHeight="1" outlineLevel="1">
      <c r="A1499" s="52" t="s">
        <v>382</v>
      </c>
      <c r="B1499" s="53" t="s">
        <v>389</v>
      </c>
      <c r="C1499" s="205">
        <v>700</v>
      </c>
      <c r="D1499" s="206">
        <v>70004</v>
      </c>
      <c r="E1499" s="184">
        <f>SUM(E1500:E1504)</f>
        <v>65000</v>
      </c>
      <c r="F1499" s="54">
        <f>SUM(F1500:F1504)</f>
        <v>63468</v>
      </c>
      <c r="G1499" s="55">
        <f aca="true" t="shared" si="166" ref="G1499:G1504">IF(E1499&gt;0,F1499/E1499*100,"-")</f>
        <v>97.64307692307692</v>
      </c>
      <c r="H1499" s="197" t="s">
        <v>593</v>
      </c>
      <c r="I1499" s="141"/>
      <c r="J1499" s="141"/>
      <c r="K1499" s="141"/>
      <c r="L1499" s="141"/>
      <c r="M1499" s="141"/>
      <c r="N1499" s="141"/>
      <c r="O1499" s="141"/>
      <c r="P1499" s="141"/>
      <c r="Q1499" s="141"/>
      <c r="R1499" s="141"/>
      <c r="S1499" s="141"/>
      <c r="T1499" s="141"/>
      <c r="U1499" s="141"/>
      <c r="V1499" s="141"/>
      <c r="W1499" s="141"/>
      <c r="X1499" s="141"/>
      <c r="Y1499" s="141"/>
      <c r="Z1499" s="141"/>
      <c r="AA1499" s="141"/>
      <c r="AB1499" s="141"/>
      <c r="AC1499" s="141"/>
      <c r="AD1499" s="141"/>
      <c r="AE1499" s="141"/>
      <c r="AF1499" s="141"/>
      <c r="AG1499" s="141"/>
      <c r="AH1499" s="141"/>
      <c r="AI1499" s="141"/>
      <c r="AJ1499" s="141"/>
      <c r="AK1499" s="141"/>
      <c r="AL1499" s="141"/>
      <c r="AM1499" s="141"/>
      <c r="AN1499" s="141"/>
      <c r="AO1499" s="141"/>
      <c r="AP1499" s="141"/>
      <c r="AQ1499" s="141"/>
      <c r="AR1499" s="141"/>
      <c r="AS1499" s="141"/>
      <c r="AT1499" s="141"/>
      <c r="AU1499" s="141"/>
      <c r="AV1499" s="141"/>
      <c r="AW1499" s="141"/>
      <c r="AX1499" s="141"/>
      <c r="AY1499" s="141"/>
      <c r="AZ1499" s="141"/>
      <c r="BA1499" s="141"/>
      <c r="BB1499" s="141"/>
      <c r="BC1499" s="141"/>
      <c r="BD1499" s="141"/>
      <c r="BE1499" s="141"/>
      <c r="BF1499" s="141"/>
      <c r="BG1499" s="141"/>
      <c r="BH1499" s="141"/>
      <c r="BI1499" s="141"/>
      <c r="BJ1499" s="141"/>
      <c r="BK1499" s="141"/>
      <c r="BL1499" s="141"/>
      <c r="BM1499" s="141"/>
      <c r="BN1499" s="141"/>
      <c r="BO1499" s="141"/>
      <c r="BP1499" s="141"/>
      <c r="BQ1499" s="141"/>
      <c r="BR1499" s="141"/>
      <c r="BS1499" s="141"/>
      <c r="BT1499" s="141"/>
      <c r="BU1499" s="141"/>
      <c r="BV1499" s="141"/>
      <c r="BW1499" s="141"/>
      <c r="BX1499" s="141"/>
      <c r="BY1499" s="141"/>
      <c r="BZ1499" s="141"/>
      <c r="CA1499" s="141"/>
      <c r="CB1499" s="141"/>
      <c r="CC1499" s="141"/>
      <c r="CD1499" s="141"/>
      <c r="CE1499" s="141"/>
      <c r="CF1499" s="141"/>
      <c r="CG1499" s="141"/>
      <c r="CH1499" s="141"/>
      <c r="CI1499" s="141"/>
      <c r="CJ1499" s="141"/>
      <c r="CK1499" s="141"/>
      <c r="CL1499" s="141"/>
      <c r="CM1499" s="141"/>
      <c r="CN1499" s="141"/>
      <c r="CO1499" s="141"/>
      <c r="CP1499" s="141"/>
      <c r="CQ1499" s="141"/>
      <c r="CR1499" s="141"/>
      <c r="CS1499" s="141"/>
      <c r="CT1499" s="141"/>
      <c r="CU1499" s="141"/>
      <c r="CV1499" s="141"/>
      <c r="CW1499" s="141"/>
      <c r="CX1499" s="141"/>
      <c r="CY1499" s="141"/>
      <c r="CZ1499" s="141"/>
      <c r="DA1499" s="141"/>
      <c r="DB1499" s="141"/>
      <c r="DC1499" s="141"/>
      <c r="DD1499" s="141"/>
      <c r="DE1499" s="141"/>
      <c r="DF1499" s="141"/>
      <c r="DG1499" s="141"/>
      <c r="DH1499" s="141"/>
      <c r="DI1499" s="141"/>
      <c r="DJ1499" s="141"/>
      <c r="DK1499" s="141"/>
      <c r="DL1499" s="141"/>
      <c r="DM1499" s="141"/>
      <c r="DN1499" s="141"/>
      <c r="DO1499" s="141"/>
      <c r="DP1499" s="141"/>
      <c r="DQ1499" s="141"/>
      <c r="DR1499" s="141"/>
      <c r="DS1499" s="141"/>
      <c r="DT1499" s="141"/>
      <c r="DU1499" s="141"/>
      <c r="DV1499" s="141"/>
      <c r="DW1499" s="141"/>
      <c r="DX1499" s="141"/>
      <c r="DY1499" s="141"/>
      <c r="DZ1499" s="141"/>
      <c r="EA1499" s="141"/>
      <c r="EB1499" s="141"/>
      <c r="EC1499" s="141"/>
      <c r="ED1499" s="141"/>
      <c r="EE1499" s="141"/>
      <c r="EF1499" s="141"/>
      <c r="EG1499" s="141"/>
      <c r="EH1499" s="141"/>
      <c r="EI1499" s="141"/>
      <c r="EJ1499" s="141"/>
      <c r="EK1499" s="141"/>
      <c r="EL1499" s="141"/>
      <c r="EM1499" s="141"/>
      <c r="EN1499" s="141"/>
      <c r="EO1499" s="141"/>
      <c r="EP1499" s="141"/>
      <c r="EQ1499" s="141"/>
      <c r="ER1499" s="141"/>
      <c r="ES1499" s="141"/>
      <c r="ET1499" s="141"/>
      <c r="EU1499" s="141"/>
      <c r="EV1499" s="141"/>
      <c r="EW1499" s="141"/>
      <c r="EX1499" s="141"/>
      <c r="EY1499" s="141"/>
      <c r="EZ1499" s="141"/>
      <c r="FA1499" s="141"/>
      <c r="FB1499" s="141"/>
      <c r="FC1499" s="141"/>
      <c r="FD1499" s="141"/>
      <c r="FE1499" s="141"/>
      <c r="FF1499" s="141"/>
      <c r="FG1499" s="141"/>
      <c r="FH1499" s="141"/>
      <c r="FI1499" s="141"/>
      <c r="FJ1499" s="141"/>
      <c r="FK1499" s="141"/>
      <c r="FL1499" s="141"/>
      <c r="FM1499" s="141"/>
      <c r="FN1499" s="141"/>
      <c r="FO1499" s="141"/>
      <c r="FP1499" s="141"/>
      <c r="FQ1499" s="141"/>
      <c r="FR1499" s="141"/>
      <c r="FS1499" s="141"/>
      <c r="FT1499" s="141"/>
      <c r="FU1499" s="141"/>
      <c r="FV1499" s="141"/>
      <c r="FW1499" s="141"/>
      <c r="FX1499" s="141"/>
      <c r="FY1499" s="141"/>
      <c r="FZ1499" s="141"/>
      <c r="GA1499" s="141"/>
      <c r="GB1499" s="141"/>
      <c r="GC1499" s="141"/>
      <c r="GD1499" s="141"/>
      <c r="GE1499" s="141"/>
      <c r="GF1499" s="141"/>
      <c r="GG1499" s="141"/>
      <c r="GH1499" s="141"/>
      <c r="GI1499" s="141"/>
      <c r="GJ1499" s="141"/>
      <c r="GK1499" s="141"/>
      <c r="GL1499" s="141"/>
      <c r="GM1499" s="141"/>
      <c r="GN1499" s="141"/>
      <c r="GO1499" s="141"/>
      <c r="GP1499" s="141"/>
      <c r="GQ1499" s="141"/>
      <c r="GR1499" s="141"/>
      <c r="GS1499" s="141"/>
      <c r="GT1499" s="141"/>
      <c r="GU1499" s="141"/>
      <c r="GV1499" s="141"/>
      <c r="GW1499" s="141"/>
      <c r="GX1499" s="141"/>
      <c r="GY1499" s="141"/>
      <c r="GZ1499" s="141"/>
      <c r="HA1499" s="141"/>
      <c r="HB1499" s="141"/>
      <c r="HC1499" s="141"/>
      <c r="HD1499" s="141"/>
      <c r="HE1499" s="141"/>
      <c r="HF1499" s="141"/>
      <c r="HG1499" s="141"/>
      <c r="HH1499" s="141"/>
      <c r="HI1499" s="141"/>
      <c r="HJ1499" s="141"/>
      <c r="HK1499" s="141"/>
      <c r="HL1499" s="141"/>
      <c r="HM1499" s="141"/>
      <c r="HN1499" s="141"/>
      <c r="HO1499" s="141"/>
      <c r="HP1499" s="141"/>
      <c r="HQ1499" s="141"/>
      <c r="HR1499" s="141"/>
      <c r="HS1499" s="141"/>
      <c r="HT1499" s="141"/>
      <c r="HU1499" s="141"/>
      <c r="HV1499" s="141"/>
      <c r="HW1499" s="141"/>
      <c r="HX1499" s="141"/>
      <c r="HY1499" s="141"/>
      <c r="HZ1499" s="141"/>
      <c r="IA1499" s="141"/>
      <c r="IB1499" s="141"/>
      <c r="IC1499" s="141"/>
      <c r="ID1499" s="141"/>
      <c r="IE1499" s="141"/>
      <c r="IF1499" s="141"/>
      <c r="IG1499" s="141"/>
      <c r="IH1499" s="141"/>
      <c r="II1499" s="141"/>
      <c r="IJ1499" s="141"/>
      <c r="IK1499" s="141"/>
      <c r="IL1499" s="141"/>
      <c r="IM1499" s="141"/>
      <c r="IN1499" s="141"/>
      <c r="IO1499" s="141"/>
      <c r="IP1499" s="141"/>
      <c r="IQ1499" s="141"/>
      <c r="IR1499" s="141"/>
      <c r="IS1499" s="141"/>
      <c r="IT1499" s="141"/>
      <c r="IU1499" s="141"/>
      <c r="IV1499" s="141"/>
    </row>
    <row r="1500" spans="1:256" s="19" customFormat="1" ht="12" customHeight="1" outlineLevel="1">
      <c r="A1500" s="41" t="s">
        <v>1</v>
      </c>
      <c r="B1500" s="42" t="s">
        <v>27</v>
      </c>
      <c r="C1500" s="205"/>
      <c r="D1500" s="206"/>
      <c r="E1500" s="185">
        <v>65000</v>
      </c>
      <c r="F1500" s="43">
        <v>63468</v>
      </c>
      <c r="G1500" s="44">
        <f t="shared" si="166"/>
        <v>97.64307692307692</v>
      </c>
      <c r="H1500" s="197"/>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c r="AF1500" s="2"/>
      <c r="AG1500" s="2"/>
      <c r="AH1500" s="2"/>
      <c r="AI1500" s="2"/>
      <c r="AJ1500" s="2"/>
      <c r="AK1500" s="2"/>
      <c r="AL1500" s="2"/>
      <c r="AM1500" s="2"/>
      <c r="AN1500" s="2"/>
      <c r="AO1500" s="2"/>
      <c r="AP1500" s="2"/>
      <c r="AQ1500" s="2"/>
      <c r="AR1500" s="2"/>
      <c r="AS1500" s="2"/>
      <c r="AT1500" s="2"/>
      <c r="AU1500" s="2"/>
      <c r="AV1500" s="2"/>
      <c r="AW1500" s="2"/>
      <c r="AX1500" s="2"/>
      <c r="AY1500" s="2"/>
      <c r="AZ1500" s="2"/>
      <c r="BA1500" s="2"/>
      <c r="BB1500" s="2"/>
      <c r="BC1500" s="2"/>
      <c r="BD1500" s="2"/>
      <c r="BE1500" s="2"/>
      <c r="BF1500" s="2"/>
      <c r="BG1500" s="2"/>
      <c r="BH1500" s="2"/>
      <c r="BI1500" s="2"/>
      <c r="BJ1500" s="2"/>
      <c r="BK1500" s="2"/>
      <c r="BL1500" s="2"/>
      <c r="BM1500" s="2"/>
      <c r="BN1500" s="2"/>
      <c r="BO1500" s="2"/>
      <c r="BP1500" s="2"/>
      <c r="BQ1500" s="2"/>
      <c r="BR1500" s="2"/>
      <c r="BS1500" s="2"/>
      <c r="BT1500" s="2"/>
      <c r="BU1500" s="2"/>
      <c r="BV1500" s="2"/>
      <c r="BW1500" s="2"/>
      <c r="BX1500" s="2"/>
      <c r="BY1500" s="2"/>
      <c r="BZ1500" s="2"/>
      <c r="CA1500" s="2"/>
      <c r="CB1500" s="2"/>
      <c r="CC1500" s="2"/>
      <c r="CD1500" s="2"/>
      <c r="CE1500" s="2"/>
      <c r="CF1500" s="2"/>
      <c r="CG1500" s="2"/>
      <c r="CH1500" s="2"/>
      <c r="CI1500" s="2"/>
      <c r="CJ1500" s="2"/>
      <c r="CK1500" s="2"/>
      <c r="CL1500" s="2"/>
      <c r="CM1500" s="2"/>
      <c r="CN1500" s="2"/>
      <c r="CO1500" s="2"/>
      <c r="CP1500" s="2"/>
      <c r="CQ1500" s="2"/>
      <c r="CR1500" s="2"/>
      <c r="CS1500" s="2"/>
      <c r="CT1500" s="2"/>
      <c r="CU1500" s="2"/>
      <c r="CV1500" s="2"/>
      <c r="CW1500" s="2"/>
      <c r="CX1500" s="2"/>
      <c r="CY1500" s="2"/>
      <c r="CZ1500" s="2"/>
      <c r="DA1500" s="2"/>
      <c r="DB1500" s="2"/>
      <c r="DC1500" s="2"/>
      <c r="DD1500" s="2"/>
      <c r="DE1500" s="2"/>
      <c r="DF1500" s="2"/>
      <c r="DG1500" s="2"/>
      <c r="DH1500" s="2"/>
      <c r="DI1500" s="2"/>
      <c r="DJ1500" s="2"/>
      <c r="DK1500" s="2"/>
      <c r="DL1500" s="2"/>
      <c r="DM1500" s="2"/>
      <c r="DN1500" s="2"/>
      <c r="DO1500" s="2"/>
      <c r="DP1500" s="2"/>
      <c r="DQ1500" s="2"/>
      <c r="DR1500" s="2"/>
      <c r="DS1500" s="2"/>
      <c r="DT1500" s="2"/>
      <c r="DU1500" s="2"/>
      <c r="DV1500" s="2"/>
      <c r="DW1500" s="2"/>
      <c r="DX1500" s="2"/>
      <c r="DY1500" s="2"/>
      <c r="DZ1500" s="2"/>
      <c r="EA1500" s="2"/>
      <c r="EB1500" s="2"/>
      <c r="EC1500" s="2"/>
      <c r="ED1500" s="2"/>
      <c r="EE1500" s="2"/>
      <c r="EF1500" s="2"/>
      <c r="EG1500" s="2"/>
      <c r="EH1500" s="2"/>
      <c r="EI1500" s="2"/>
      <c r="EJ1500" s="2"/>
      <c r="EK1500" s="2"/>
      <c r="EL1500" s="2"/>
      <c r="EM1500" s="2"/>
      <c r="EN1500" s="2"/>
      <c r="EO1500" s="2"/>
      <c r="EP1500" s="2"/>
      <c r="EQ1500" s="2"/>
      <c r="ER1500" s="2"/>
      <c r="ES1500" s="2"/>
      <c r="ET1500" s="2"/>
      <c r="EU1500" s="2"/>
      <c r="EV1500" s="2"/>
      <c r="EW1500" s="2"/>
      <c r="EX1500" s="2"/>
      <c r="EY1500" s="2"/>
      <c r="EZ1500" s="2"/>
      <c r="FA1500" s="2"/>
      <c r="FB1500" s="2"/>
      <c r="FC1500" s="2"/>
      <c r="FD1500" s="2"/>
      <c r="FE1500" s="2"/>
      <c r="FF1500" s="2"/>
      <c r="FG1500" s="2"/>
      <c r="FH1500" s="2"/>
      <c r="FI1500" s="2"/>
      <c r="FJ1500" s="2"/>
      <c r="FK1500" s="2"/>
      <c r="FL1500" s="2"/>
      <c r="FM1500" s="2"/>
      <c r="FN1500" s="2"/>
      <c r="FO1500" s="2"/>
      <c r="FP1500" s="2"/>
      <c r="FQ1500" s="2"/>
      <c r="FR1500" s="2"/>
      <c r="FS1500" s="2"/>
      <c r="FT1500" s="2"/>
      <c r="FU1500" s="2"/>
      <c r="FV1500" s="2"/>
      <c r="FW1500" s="2"/>
      <c r="FX1500" s="2"/>
      <c r="FY1500" s="2"/>
      <c r="FZ1500" s="2"/>
      <c r="GA1500" s="2"/>
      <c r="GB1500" s="2"/>
      <c r="GC1500" s="2"/>
      <c r="GD1500" s="2"/>
      <c r="GE1500" s="2"/>
      <c r="GF1500" s="2"/>
      <c r="GG1500" s="2"/>
      <c r="GH1500" s="2"/>
      <c r="GI1500" s="2"/>
      <c r="GJ1500" s="2"/>
      <c r="GK1500" s="2"/>
      <c r="GL1500" s="2"/>
      <c r="GM1500" s="2"/>
      <c r="GN1500" s="2"/>
      <c r="GO1500" s="2"/>
      <c r="GP1500" s="2"/>
      <c r="GQ1500" s="2"/>
      <c r="GR1500" s="2"/>
      <c r="GS1500" s="2"/>
      <c r="GT1500" s="2"/>
      <c r="GU1500" s="2"/>
      <c r="GV1500" s="2"/>
      <c r="GW1500" s="2"/>
      <c r="GX1500" s="2"/>
      <c r="GY1500" s="2"/>
      <c r="GZ1500" s="2"/>
      <c r="HA1500" s="2"/>
      <c r="HB1500" s="2"/>
      <c r="HC1500" s="2"/>
      <c r="HD1500" s="2"/>
      <c r="HE1500" s="2"/>
      <c r="HF1500" s="2"/>
      <c r="HG1500" s="2"/>
      <c r="HH1500" s="2"/>
      <c r="HI1500" s="2"/>
      <c r="HJ1500" s="2"/>
      <c r="HK1500" s="2"/>
      <c r="HL1500" s="2"/>
      <c r="HM1500" s="2"/>
      <c r="HN1500" s="2"/>
      <c r="HO1500" s="2"/>
      <c r="HP1500" s="2"/>
      <c r="HQ1500" s="2"/>
      <c r="HR1500" s="2"/>
      <c r="HS1500" s="2"/>
      <c r="HT1500" s="2"/>
      <c r="HU1500" s="2"/>
      <c r="HV1500" s="2"/>
      <c r="HW1500" s="2"/>
      <c r="HX1500" s="2"/>
      <c r="HY1500" s="2"/>
      <c r="HZ1500" s="2"/>
      <c r="IA1500" s="2"/>
      <c r="IB1500" s="2"/>
      <c r="IC1500" s="2"/>
      <c r="ID1500" s="2"/>
      <c r="IE1500" s="2"/>
      <c r="IF1500" s="2"/>
      <c r="IG1500" s="2"/>
      <c r="IH1500" s="2"/>
      <c r="II1500" s="2"/>
      <c r="IJ1500" s="2"/>
      <c r="IK1500" s="2"/>
      <c r="IL1500" s="2"/>
      <c r="IM1500" s="2"/>
      <c r="IN1500" s="2"/>
      <c r="IO1500" s="2"/>
      <c r="IP1500" s="2"/>
      <c r="IQ1500" s="2"/>
      <c r="IR1500" s="2"/>
      <c r="IS1500" s="2"/>
      <c r="IT1500" s="2"/>
      <c r="IU1500" s="2"/>
      <c r="IV1500" s="2"/>
    </row>
    <row r="1501" spans="1:8" s="19" customFormat="1" ht="12" customHeight="1" hidden="1" outlineLevel="2">
      <c r="A1501" s="41" t="s">
        <v>2</v>
      </c>
      <c r="B1501" s="42" t="s">
        <v>28</v>
      </c>
      <c r="C1501" s="205"/>
      <c r="D1501" s="206"/>
      <c r="E1501" s="185">
        <v>0</v>
      </c>
      <c r="F1501" s="43">
        <v>0</v>
      </c>
      <c r="G1501" s="44" t="str">
        <f t="shared" si="166"/>
        <v>-</v>
      </c>
      <c r="H1501" s="197"/>
    </row>
    <row r="1502" spans="1:8" s="19" customFormat="1" ht="12" customHeight="1" hidden="1" outlineLevel="2">
      <c r="A1502" s="41" t="s">
        <v>3</v>
      </c>
      <c r="B1502" s="42" t="s">
        <v>29</v>
      </c>
      <c r="C1502" s="205"/>
      <c r="D1502" s="206"/>
      <c r="E1502" s="185">
        <v>0</v>
      </c>
      <c r="F1502" s="43">
        <v>0</v>
      </c>
      <c r="G1502" s="44" t="str">
        <f t="shared" si="166"/>
        <v>-</v>
      </c>
      <c r="H1502" s="197"/>
    </row>
    <row r="1503" spans="1:8" s="19" customFormat="1" ht="12" customHeight="1" hidden="1" outlineLevel="2">
      <c r="A1503" s="41" t="s">
        <v>25</v>
      </c>
      <c r="B1503" s="42" t="s">
        <v>149</v>
      </c>
      <c r="C1503" s="205"/>
      <c r="D1503" s="206"/>
      <c r="E1503" s="185">
        <v>0</v>
      </c>
      <c r="F1503" s="43">
        <v>0</v>
      </c>
      <c r="G1503" s="44" t="str">
        <f t="shared" si="166"/>
        <v>-</v>
      </c>
      <c r="H1503" s="197"/>
    </row>
    <row r="1504" spans="1:256" s="132" customFormat="1" ht="12" customHeight="1" hidden="1" outlineLevel="2">
      <c r="A1504" s="41" t="s">
        <v>32</v>
      </c>
      <c r="B1504" s="42" t="s">
        <v>31</v>
      </c>
      <c r="C1504" s="205"/>
      <c r="D1504" s="206"/>
      <c r="E1504" s="185">
        <v>0</v>
      </c>
      <c r="F1504" s="43">
        <v>0</v>
      </c>
      <c r="G1504" s="44" t="str">
        <f t="shared" si="166"/>
        <v>-</v>
      </c>
      <c r="H1504" s="197"/>
      <c r="I1504" s="19"/>
      <c r="J1504" s="19"/>
      <c r="K1504" s="19"/>
      <c r="L1504" s="19"/>
      <c r="M1504" s="19"/>
      <c r="N1504" s="19"/>
      <c r="O1504" s="19"/>
      <c r="P1504" s="19"/>
      <c r="Q1504" s="19"/>
      <c r="R1504" s="19"/>
      <c r="S1504" s="19"/>
      <c r="T1504" s="19"/>
      <c r="U1504" s="19"/>
      <c r="V1504" s="19"/>
      <c r="W1504" s="19"/>
      <c r="X1504" s="19"/>
      <c r="Y1504" s="19"/>
      <c r="Z1504" s="19"/>
      <c r="AA1504" s="19"/>
      <c r="AB1504" s="19"/>
      <c r="AC1504" s="19"/>
      <c r="AD1504" s="19"/>
      <c r="AE1504" s="19"/>
      <c r="AF1504" s="19"/>
      <c r="AG1504" s="19"/>
      <c r="AH1504" s="19"/>
      <c r="AI1504" s="19"/>
      <c r="AJ1504" s="19"/>
      <c r="AK1504" s="19"/>
      <c r="AL1504" s="19"/>
      <c r="AM1504" s="19"/>
      <c r="AN1504" s="19"/>
      <c r="AO1504" s="19"/>
      <c r="AP1504" s="19"/>
      <c r="AQ1504" s="19"/>
      <c r="AR1504" s="19"/>
      <c r="AS1504" s="19"/>
      <c r="AT1504" s="19"/>
      <c r="AU1504" s="19"/>
      <c r="AV1504" s="19"/>
      <c r="AW1504" s="19"/>
      <c r="AX1504" s="19"/>
      <c r="AY1504" s="19"/>
      <c r="AZ1504" s="19"/>
      <c r="BA1504" s="19"/>
      <c r="BB1504" s="19"/>
      <c r="BC1504" s="19"/>
      <c r="BD1504" s="19"/>
      <c r="BE1504" s="19"/>
      <c r="BF1504" s="19"/>
      <c r="BG1504" s="19"/>
      <c r="BH1504" s="19"/>
      <c r="BI1504" s="19"/>
      <c r="BJ1504" s="19"/>
      <c r="BK1504" s="19"/>
      <c r="BL1504" s="19"/>
      <c r="BM1504" s="19"/>
      <c r="BN1504" s="19"/>
      <c r="BO1504" s="19"/>
      <c r="BP1504" s="19"/>
      <c r="BQ1504" s="19"/>
      <c r="BR1504" s="19"/>
      <c r="BS1504" s="19"/>
      <c r="BT1504" s="19"/>
      <c r="BU1504" s="19"/>
      <c r="BV1504" s="19"/>
      <c r="BW1504" s="19"/>
      <c r="BX1504" s="19"/>
      <c r="BY1504" s="19"/>
      <c r="BZ1504" s="19"/>
      <c r="CA1504" s="19"/>
      <c r="CB1504" s="19"/>
      <c r="CC1504" s="19"/>
      <c r="CD1504" s="19"/>
      <c r="CE1504" s="19"/>
      <c r="CF1504" s="19"/>
      <c r="CG1504" s="19"/>
      <c r="CH1504" s="19"/>
      <c r="CI1504" s="19"/>
      <c r="CJ1504" s="19"/>
      <c r="CK1504" s="19"/>
      <c r="CL1504" s="19"/>
      <c r="CM1504" s="19"/>
      <c r="CN1504" s="19"/>
      <c r="CO1504" s="19"/>
      <c r="CP1504" s="19"/>
      <c r="CQ1504" s="19"/>
      <c r="CR1504" s="19"/>
      <c r="CS1504" s="19"/>
      <c r="CT1504" s="19"/>
      <c r="CU1504" s="19"/>
      <c r="CV1504" s="19"/>
      <c r="CW1504" s="19"/>
      <c r="CX1504" s="19"/>
      <c r="CY1504" s="19"/>
      <c r="CZ1504" s="19"/>
      <c r="DA1504" s="19"/>
      <c r="DB1504" s="19"/>
      <c r="DC1504" s="19"/>
      <c r="DD1504" s="19"/>
      <c r="DE1504" s="19"/>
      <c r="DF1504" s="19"/>
      <c r="DG1504" s="19"/>
      <c r="DH1504" s="19"/>
      <c r="DI1504" s="19"/>
      <c r="DJ1504" s="19"/>
      <c r="DK1504" s="19"/>
      <c r="DL1504" s="19"/>
      <c r="DM1504" s="19"/>
      <c r="DN1504" s="19"/>
      <c r="DO1504" s="19"/>
      <c r="DP1504" s="19"/>
      <c r="DQ1504" s="19"/>
      <c r="DR1504" s="19"/>
      <c r="DS1504" s="19"/>
      <c r="DT1504" s="19"/>
      <c r="DU1504" s="19"/>
      <c r="DV1504" s="19"/>
      <c r="DW1504" s="19"/>
      <c r="DX1504" s="19"/>
      <c r="DY1504" s="19"/>
      <c r="DZ1504" s="19"/>
      <c r="EA1504" s="19"/>
      <c r="EB1504" s="19"/>
      <c r="EC1504" s="19"/>
      <c r="ED1504" s="19"/>
      <c r="EE1504" s="19"/>
      <c r="EF1504" s="19"/>
      <c r="EG1504" s="19"/>
      <c r="EH1504" s="19"/>
      <c r="EI1504" s="19"/>
      <c r="EJ1504" s="19"/>
      <c r="EK1504" s="19"/>
      <c r="EL1504" s="19"/>
      <c r="EM1504" s="19"/>
      <c r="EN1504" s="19"/>
      <c r="EO1504" s="19"/>
      <c r="EP1504" s="19"/>
      <c r="EQ1504" s="19"/>
      <c r="ER1504" s="19"/>
      <c r="ES1504" s="19"/>
      <c r="ET1504" s="19"/>
      <c r="EU1504" s="19"/>
      <c r="EV1504" s="19"/>
      <c r="EW1504" s="19"/>
      <c r="EX1504" s="19"/>
      <c r="EY1504" s="19"/>
      <c r="EZ1504" s="19"/>
      <c r="FA1504" s="19"/>
      <c r="FB1504" s="19"/>
      <c r="FC1504" s="19"/>
      <c r="FD1504" s="19"/>
      <c r="FE1504" s="19"/>
      <c r="FF1504" s="19"/>
      <c r="FG1504" s="19"/>
      <c r="FH1504" s="19"/>
      <c r="FI1504" s="19"/>
      <c r="FJ1504" s="19"/>
      <c r="FK1504" s="19"/>
      <c r="FL1504" s="19"/>
      <c r="FM1504" s="19"/>
      <c r="FN1504" s="19"/>
      <c r="FO1504" s="19"/>
      <c r="FP1504" s="19"/>
      <c r="FQ1504" s="19"/>
      <c r="FR1504" s="19"/>
      <c r="FS1504" s="19"/>
      <c r="FT1504" s="19"/>
      <c r="FU1504" s="19"/>
      <c r="FV1504" s="19"/>
      <c r="FW1504" s="19"/>
      <c r="FX1504" s="19"/>
      <c r="FY1504" s="19"/>
      <c r="FZ1504" s="19"/>
      <c r="GA1504" s="19"/>
      <c r="GB1504" s="19"/>
      <c r="GC1504" s="19"/>
      <c r="GD1504" s="19"/>
      <c r="GE1504" s="19"/>
      <c r="GF1504" s="19"/>
      <c r="GG1504" s="19"/>
      <c r="GH1504" s="19"/>
      <c r="GI1504" s="19"/>
      <c r="GJ1504" s="19"/>
      <c r="GK1504" s="19"/>
      <c r="GL1504" s="19"/>
      <c r="GM1504" s="19"/>
      <c r="GN1504" s="19"/>
      <c r="GO1504" s="19"/>
      <c r="GP1504" s="19"/>
      <c r="GQ1504" s="19"/>
      <c r="GR1504" s="19"/>
      <c r="GS1504" s="19"/>
      <c r="GT1504" s="19"/>
      <c r="GU1504" s="19"/>
      <c r="GV1504" s="19"/>
      <c r="GW1504" s="19"/>
      <c r="GX1504" s="19"/>
      <c r="GY1504" s="19"/>
      <c r="GZ1504" s="19"/>
      <c r="HA1504" s="19"/>
      <c r="HB1504" s="19"/>
      <c r="HC1504" s="19"/>
      <c r="HD1504" s="19"/>
      <c r="HE1504" s="19"/>
      <c r="HF1504" s="19"/>
      <c r="HG1504" s="19"/>
      <c r="HH1504" s="19"/>
      <c r="HI1504" s="19"/>
      <c r="HJ1504" s="19"/>
      <c r="HK1504" s="19"/>
      <c r="HL1504" s="19"/>
      <c r="HM1504" s="19"/>
      <c r="HN1504" s="19"/>
      <c r="HO1504" s="19"/>
      <c r="HP1504" s="19"/>
      <c r="HQ1504" s="19"/>
      <c r="HR1504" s="19"/>
      <c r="HS1504" s="19"/>
      <c r="HT1504" s="19"/>
      <c r="HU1504" s="19"/>
      <c r="HV1504" s="19"/>
      <c r="HW1504" s="19"/>
      <c r="HX1504" s="19"/>
      <c r="HY1504" s="19"/>
      <c r="HZ1504" s="19"/>
      <c r="IA1504" s="19"/>
      <c r="IB1504" s="19"/>
      <c r="IC1504" s="19"/>
      <c r="ID1504" s="19"/>
      <c r="IE1504" s="19"/>
      <c r="IF1504" s="19"/>
      <c r="IG1504" s="19"/>
      <c r="IH1504" s="19"/>
      <c r="II1504" s="19"/>
      <c r="IJ1504" s="19"/>
      <c r="IK1504" s="19"/>
      <c r="IL1504" s="19"/>
      <c r="IM1504" s="19"/>
      <c r="IN1504" s="19"/>
      <c r="IO1504" s="19"/>
      <c r="IP1504" s="19"/>
      <c r="IQ1504" s="19"/>
      <c r="IR1504" s="19"/>
      <c r="IS1504" s="19"/>
      <c r="IT1504" s="19"/>
      <c r="IU1504" s="19"/>
      <c r="IV1504" s="19"/>
    </row>
    <row r="1505" spans="1:256" s="141" customFormat="1" ht="3" customHeight="1" outlineLevel="1" collapsed="1">
      <c r="A1505" s="45"/>
      <c r="B1505" s="46"/>
      <c r="C1505" s="136"/>
      <c r="D1505" s="134"/>
      <c r="E1505" s="186"/>
      <c r="F1505" s="49"/>
      <c r="G1505" s="50"/>
      <c r="H1505" s="198"/>
      <c r="I1505" s="132"/>
      <c r="J1505" s="132"/>
      <c r="K1505" s="132"/>
      <c r="L1505" s="132"/>
      <c r="M1505" s="132"/>
      <c r="N1505" s="132"/>
      <c r="O1505" s="132"/>
      <c r="P1505" s="132"/>
      <c r="Q1505" s="132"/>
      <c r="R1505" s="132"/>
      <c r="S1505" s="132"/>
      <c r="T1505" s="132"/>
      <c r="U1505" s="132"/>
      <c r="V1505" s="132"/>
      <c r="W1505" s="132"/>
      <c r="X1505" s="132"/>
      <c r="Y1505" s="132"/>
      <c r="Z1505" s="132"/>
      <c r="AA1505" s="132"/>
      <c r="AB1505" s="132"/>
      <c r="AC1505" s="132"/>
      <c r="AD1505" s="132"/>
      <c r="AE1505" s="132"/>
      <c r="AF1505" s="132"/>
      <c r="AG1505" s="132"/>
      <c r="AH1505" s="132"/>
      <c r="AI1505" s="132"/>
      <c r="AJ1505" s="132"/>
      <c r="AK1505" s="132"/>
      <c r="AL1505" s="132"/>
      <c r="AM1505" s="132"/>
      <c r="AN1505" s="132"/>
      <c r="AO1505" s="132"/>
      <c r="AP1505" s="132"/>
      <c r="AQ1505" s="132"/>
      <c r="AR1505" s="132"/>
      <c r="AS1505" s="132"/>
      <c r="AT1505" s="132"/>
      <c r="AU1505" s="132"/>
      <c r="AV1505" s="132"/>
      <c r="AW1505" s="132"/>
      <c r="AX1505" s="132"/>
      <c r="AY1505" s="132"/>
      <c r="AZ1505" s="132"/>
      <c r="BA1505" s="132"/>
      <c r="BB1505" s="132"/>
      <c r="BC1505" s="132"/>
      <c r="BD1505" s="132"/>
      <c r="BE1505" s="132"/>
      <c r="BF1505" s="132"/>
      <c r="BG1505" s="132"/>
      <c r="BH1505" s="132"/>
      <c r="BI1505" s="132"/>
      <c r="BJ1505" s="132"/>
      <c r="BK1505" s="132"/>
      <c r="BL1505" s="132"/>
      <c r="BM1505" s="132"/>
      <c r="BN1505" s="132"/>
      <c r="BO1505" s="132"/>
      <c r="BP1505" s="132"/>
      <c r="BQ1505" s="132"/>
      <c r="BR1505" s="132"/>
      <c r="BS1505" s="132"/>
      <c r="BT1505" s="132"/>
      <c r="BU1505" s="132"/>
      <c r="BV1505" s="132"/>
      <c r="BW1505" s="132"/>
      <c r="BX1505" s="132"/>
      <c r="BY1505" s="132"/>
      <c r="BZ1505" s="132"/>
      <c r="CA1505" s="132"/>
      <c r="CB1505" s="132"/>
      <c r="CC1505" s="132"/>
      <c r="CD1505" s="132"/>
      <c r="CE1505" s="132"/>
      <c r="CF1505" s="132"/>
      <c r="CG1505" s="132"/>
      <c r="CH1505" s="132"/>
      <c r="CI1505" s="132"/>
      <c r="CJ1505" s="132"/>
      <c r="CK1505" s="132"/>
      <c r="CL1505" s="132"/>
      <c r="CM1505" s="132"/>
      <c r="CN1505" s="132"/>
      <c r="CO1505" s="132"/>
      <c r="CP1505" s="132"/>
      <c r="CQ1505" s="132"/>
      <c r="CR1505" s="132"/>
      <c r="CS1505" s="132"/>
      <c r="CT1505" s="132"/>
      <c r="CU1505" s="132"/>
      <c r="CV1505" s="132"/>
      <c r="CW1505" s="132"/>
      <c r="CX1505" s="132"/>
      <c r="CY1505" s="132"/>
      <c r="CZ1505" s="132"/>
      <c r="DA1505" s="132"/>
      <c r="DB1505" s="132"/>
      <c r="DC1505" s="132"/>
      <c r="DD1505" s="132"/>
      <c r="DE1505" s="132"/>
      <c r="DF1505" s="132"/>
      <c r="DG1505" s="132"/>
      <c r="DH1505" s="132"/>
      <c r="DI1505" s="132"/>
      <c r="DJ1505" s="132"/>
      <c r="DK1505" s="132"/>
      <c r="DL1505" s="132"/>
      <c r="DM1505" s="132"/>
      <c r="DN1505" s="132"/>
      <c r="DO1505" s="132"/>
      <c r="DP1505" s="132"/>
      <c r="DQ1505" s="132"/>
      <c r="DR1505" s="132"/>
      <c r="DS1505" s="132"/>
      <c r="DT1505" s="132"/>
      <c r="DU1505" s="132"/>
      <c r="DV1505" s="132"/>
      <c r="DW1505" s="132"/>
      <c r="DX1505" s="132"/>
      <c r="DY1505" s="132"/>
      <c r="DZ1505" s="132"/>
      <c r="EA1505" s="132"/>
      <c r="EB1505" s="132"/>
      <c r="EC1505" s="132"/>
      <c r="ED1505" s="132"/>
      <c r="EE1505" s="132"/>
      <c r="EF1505" s="132"/>
      <c r="EG1505" s="132"/>
      <c r="EH1505" s="132"/>
      <c r="EI1505" s="132"/>
      <c r="EJ1505" s="132"/>
      <c r="EK1505" s="132"/>
      <c r="EL1505" s="132"/>
      <c r="EM1505" s="132"/>
      <c r="EN1505" s="132"/>
      <c r="EO1505" s="132"/>
      <c r="EP1505" s="132"/>
      <c r="EQ1505" s="132"/>
      <c r="ER1505" s="132"/>
      <c r="ES1505" s="132"/>
      <c r="ET1505" s="132"/>
      <c r="EU1505" s="132"/>
      <c r="EV1505" s="132"/>
      <c r="EW1505" s="132"/>
      <c r="EX1505" s="132"/>
      <c r="EY1505" s="132"/>
      <c r="EZ1505" s="132"/>
      <c r="FA1505" s="132"/>
      <c r="FB1505" s="132"/>
      <c r="FC1505" s="132"/>
      <c r="FD1505" s="132"/>
      <c r="FE1505" s="132"/>
      <c r="FF1505" s="132"/>
      <c r="FG1505" s="132"/>
      <c r="FH1505" s="132"/>
      <c r="FI1505" s="132"/>
      <c r="FJ1505" s="132"/>
      <c r="FK1505" s="132"/>
      <c r="FL1505" s="132"/>
      <c r="FM1505" s="132"/>
      <c r="FN1505" s="132"/>
      <c r="FO1505" s="132"/>
      <c r="FP1505" s="132"/>
      <c r="FQ1505" s="132"/>
      <c r="FR1505" s="132"/>
      <c r="FS1505" s="132"/>
      <c r="FT1505" s="132"/>
      <c r="FU1505" s="132"/>
      <c r="FV1505" s="132"/>
      <c r="FW1505" s="132"/>
      <c r="FX1505" s="132"/>
      <c r="FY1505" s="132"/>
      <c r="FZ1505" s="132"/>
      <c r="GA1505" s="132"/>
      <c r="GB1505" s="132"/>
      <c r="GC1505" s="132"/>
      <c r="GD1505" s="132"/>
      <c r="GE1505" s="132"/>
      <c r="GF1505" s="132"/>
      <c r="GG1505" s="132"/>
      <c r="GH1505" s="132"/>
      <c r="GI1505" s="132"/>
      <c r="GJ1505" s="132"/>
      <c r="GK1505" s="132"/>
      <c r="GL1505" s="132"/>
      <c r="GM1505" s="132"/>
      <c r="GN1505" s="132"/>
      <c r="GO1505" s="132"/>
      <c r="GP1505" s="132"/>
      <c r="GQ1505" s="132"/>
      <c r="GR1505" s="132"/>
      <c r="GS1505" s="132"/>
      <c r="GT1505" s="132"/>
      <c r="GU1505" s="132"/>
      <c r="GV1505" s="132"/>
      <c r="GW1505" s="132"/>
      <c r="GX1505" s="132"/>
      <c r="GY1505" s="132"/>
      <c r="GZ1505" s="132"/>
      <c r="HA1505" s="132"/>
      <c r="HB1505" s="132"/>
      <c r="HC1505" s="132"/>
      <c r="HD1505" s="132"/>
      <c r="HE1505" s="132"/>
      <c r="HF1505" s="132"/>
      <c r="HG1505" s="132"/>
      <c r="HH1505" s="132"/>
      <c r="HI1505" s="132"/>
      <c r="HJ1505" s="132"/>
      <c r="HK1505" s="132"/>
      <c r="HL1505" s="132"/>
      <c r="HM1505" s="132"/>
      <c r="HN1505" s="132"/>
      <c r="HO1505" s="132"/>
      <c r="HP1505" s="132"/>
      <c r="HQ1505" s="132"/>
      <c r="HR1505" s="132"/>
      <c r="HS1505" s="132"/>
      <c r="HT1505" s="132"/>
      <c r="HU1505" s="132"/>
      <c r="HV1505" s="132"/>
      <c r="HW1505" s="132"/>
      <c r="HX1505" s="132"/>
      <c r="HY1505" s="132"/>
      <c r="HZ1505" s="132"/>
      <c r="IA1505" s="132"/>
      <c r="IB1505" s="132"/>
      <c r="IC1505" s="132"/>
      <c r="ID1505" s="132"/>
      <c r="IE1505" s="132"/>
      <c r="IF1505" s="132"/>
      <c r="IG1505" s="132"/>
      <c r="IH1505" s="132"/>
      <c r="II1505" s="132"/>
      <c r="IJ1505" s="132"/>
      <c r="IK1505" s="132"/>
      <c r="IL1505" s="132"/>
      <c r="IM1505" s="132"/>
      <c r="IN1505" s="132"/>
      <c r="IO1505" s="132"/>
      <c r="IP1505" s="132"/>
      <c r="IQ1505" s="132"/>
      <c r="IR1505" s="132"/>
      <c r="IS1505" s="132"/>
      <c r="IT1505" s="132"/>
      <c r="IU1505" s="132"/>
      <c r="IV1505" s="132"/>
    </row>
    <row r="1506" spans="1:8" s="141" customFormat="1" ht="3" customHeight="1" outlineLevel="1">
      <c r="A1506" s="146"/>
      <c r="B1506" s="147"/>
      <c r="C1506" s="137"/>
      <c r="D1506" s="138"/>
      <c r="E1506" s="187"/>
      <c r="F1506" s="148"/>
      <c r="G1506" s="149"/>
      <c r="H1506" s="139"/>
    </row>
    <row r="1507" spans="1:256" s="2" customFormat="1" ht="13.5" customHeight="1" outlineLevel="1">
      <c r="A1507" s="52" t="s">
        <v>383</v>
      </c>
      <c r="B1507" s="53" t="s">
        <v>390</v>
      </c>
      <c r="C1507" s="205">
        <v>700</v>
      </c>
      <c r="D1507" s="206">
        <v>70004</v>
      </c>
      <c r="E1507" s="184">
        <f>SUM(E1508:E1512)</f>
        <v>40000</v>
      </c>
      <c r="F1507" s="54">
        <f>SUM(F1508:F1512)</f>
        <v>31950.72</v>
      </c>
      <c r="G1507" s="55">
        <f aca="true" t="shared" si="167" ref="G1507:G1512">IF(E1507&gt;0,F1507/E1507*100,"-")</f>
        <v>79.8768</v>
      </c>
      <c r="H1507" s="197" t="s">
        <v>594</v>
      </c>
      <c r="I1507" s="141"/>
      <c r="J1507" s="141"/>
      <c r="K1507" s="141"/>
      <c r="L1507" s="141"/>
      <c r="M1507" s="141"/>
      <c r="N1507" s="141"/>
      <c r="O1507" s="141"/>
      <c r="P1507" s="141"/>
      <c r="Q1507" s="141"/>
      <c r="R1507" s="141"/>
      <c r="S1507" s="141"/>
      <c r="T1507" s="141"/>
      <c r="U1507" s="141"/>
      <c r="V1507" s="141"/>
      <c r="W1507" s="141"/>
      <c r="X1507" s="141"/>
      <c r="Y1507" s="141"/>
      <c r="Z1507" s="141"/>
      <c r="AA1507" s="141"/>
      <c r="AB1507" s="141"/>
      <c r="AC1507" s="141"/>
      <c r="AD1507" s="141"/>
      <c r="AE1507" s="141"/>
      <c r="AF1507" s="141"/>
      <c r="AG1507" s="141"/>
      <c r="AH1507" s="141"/>
      <c r="AI1507" s="141"/>
      <c r="AJ1507" s="141"/>
      <c r="AK1507" s="141"/>
      <c r="AL1507" s="141"/>
      <c r="AM1507" s="141"/>
      <c r="AN1507" s="141"/>
      <c r="AO1507" s="141"/>
      <c r="AP1507" s="141"/>
      <c r="AQ1507" s="141"/>
      <c r="AR1507" s="141"/>
      <c r="AS1507" s="141"/>
      <c r="AT1507" s="141"/>
      <c r="AU1507" s="141"/>
      <c r="AV1507" s="141"/>
      <c r="AW1507" s="141"/>
      <c r="AX1507" s="141"/>
      <c r="AY1507" s="141"/>
      <c r="AZ1507" s="141"/>
      <c r="BA1507" s="141"/>
      <c r="BB1507" s="141"/>
      <c r="BC1507" s="141"/>
      <c r="BD1507" s="141"/>
      <c r="BE1507" s="141"/>
      <c r="BF1507" s="141"/>
      <c r="BG1507" s="141"/>
      <c r="BH1507" s="141"/>
      <c r="BI1507" s="141"/>
      <c r="BJ1507" s="141"/>
      <c r="BK1507" s="141"/>
      <c r="BL1507" s="141"/>
      <c r="BM1507" s="141"/>
      <c r="BN1507" s="141"/>
      <c r="BO1507" s="141"/>
      <c r="BP1507" s="141"/>
      <c r="BQ1507" s="141"/>
      <c r="BR1507" s="141"/>
      <c r="BS1507" s="141"/>
      <c r="BT1507" s="141"/>
      <c r="BU1507" s="141"/>
      <c r="BV1507" s="141"/>
      <c r="BW1507" s="141"/>
      <c r="BX1507" s="141"/>
      <c r="BY1507" s="141"/>
      <c r="BZ1507" s="141"/>
      <c r="CA1507" s="141"/>
      <c r="CB1507" s="141"/>
      <c r="CC1507" s="141"/>
      <c r="CD1507" s="141"/>
      <c r="CE1507" s="141"/>
      <c r="CF1507" s="141"/>
      <c r="CG1507" s="141"/>
      <c r="CH1507" s="141"/>
      <c r="CI1507" s="141"/>
      <c r="CJ1507" s="141"/>
      <c r="CK1507" s="141"/>
      <c r="CL1507" s="141"/>
      <c r="CM1507" s="141"/>
      <c r="CN1507" s="141"/>
      <c r="CO1507" s="141"/>
      <c r="CP1507" s="141"/>
      <c r="CQ1507" s="141"/>
      <c r="CR1507" s="141"/>
      <c r="CS1507" s="141"/>
      <c r="CT1507" s="141"/>
      <c r="CU1507" s="141"/>
      <c r="CV1507" s="141"/>
      <c r="CW1507" s="141"/>
      <c r="CX1507" s="141"/>
      <c r="CY1507" s="141"/>
      <c r="CZ1507" s="141"/>
      <c r="DA1507" s="141"/>
      <c r="DB1507" s="141"/>
      <c r="DC1507" s="141"/>
      <c r="DD1507" s="141"/>
      <c r="DE1507" s="141"/>
      <c r="DF1507" s="141"/>
      <c r="DG1507" s="141"/>
      <c r="DH1507" s="141"/>
      <c r="DI1507" s="141"/>
      <c r="DJ1507" s="141"/>
      <c r="DK1507" s="141"/>
      <c r="DL1507" s="141"/>
      <c r="DM1507" s="141"/>
      <c r="DN1507" s="141"/>
      <c r="DO1507" s="141"/>
      <c r="DP1507" s="141"/>
      <c r="DQ1507" s="141"/>
      <c r="DR1507" s="141"/>
      <c r="DS1507" s="141"/>
      <c r="DT1507" s="141"/>
      <c r="DU1507" s="141"/>
      <c r="DV1507" s="141"/>
      <c r="DW1507" s="141"/>
      <c r="DX1507" s="141"/>
      <c r="DY1507" s="141"/>
      <c r="DZ1507" s="141"/>
      <c r="EA1507" s="141"/>
      <c r="EB1507" s="141"/>
      <c r="EC1507" s="141"/>
      <c r="ED1507" s="141"/>
      <c r="EE1507" s="141"/>
      <c r="EF1507" s="141"/>
      <c r="EG1507" s="141"/>
      <c r="EH1507" s="141"/>
      <c r="EI1507" s="141"/>
      <c r="EJ1507" s="141"/>
      <c r="EK1507" s="141"/>
      <c r="EL1507" s="141"/>
      <c r="EM1507" s="141"/>
      <c r="EN1507" s="141"/>
      <c r="EO1507" s="141"/>
      <c r="EP1507" s="141"/>
      <c r="EQ1507" s="141"/>
      <c r="ER1507" s="141"/>
      <c r="ES1507" s="141"/>
      <c r="ET1507" s="141"/>
      <c r="EU1507" s="141"/>
      <c r="EV1507" s="141"/>
      <c r="EW1507" s="141"/>
      <c r="EX1507" s="141"/>
      <c r="EY1507" s="141"/>
      <c r="EZ1507" s="141"/>
      <c r="FA1507" s="141"/>
      <c r="FB1507" s="141"/>
      <c r="FC1507" s="141"/>
      <c r="FD1507" s="141"/>
      <c r="FE1507" s="141"/>
      <c r="FF1507" s="141"/>
      <c r="FG1507" s="141"/>
      <c r="FH1507" s="141"/>
      <c r="FI1507" s="141"/>
      <c r="FJ1507" s="141"/>
      <c r="FK1507" s="141"/>
      <c r="FL1507" s="141"/>
      <c r="FM1507" s="141"/>
      <c r="FN1507" s="141"/>
      <c r="FO1507" s="141"/>
      <c r="FP1507" s="141"/>
      <c r="FQ1507" s="141"/>
      <c r="FR1507" s="141"/>
      <c r="FS1507" s="141"/>
      <c r="FT1507" s="141"/>
      <c r="FU1507" s="141"/>
      <c r="FV1507" s="141"/>
      <c r="FW1507" s="141"/>
      <c r="FX1507" s="141"/>
      <c r="FY1507" s="141"/>
      <c r="FZ1507" s="141"/>
      <c r="GA1507" s="141"/>
      <c r="GB1507" s="141"/>
      <c r="GC1507" s="141"/>
      <c r="GD1507" s="141"/>
      <c r="GE1507" s="141"/>
      <c r="GF1507" s="141"/>
      <c r="GG1507" s="141"/>
      <c r="GH1507" s="141"/>
      <c r="GI1507" s="141"/>
      <c r="GJ1507" s="141"/>
      <c r="GK1507" s="141"/>
      <c r="GL1507" s="141"/>
      <c r="GM1507" s="141"/>
      <c r="GN1507" s="141"/>
      <c r="GO1507" s="141"/>
      <c r="GP1507" s="141"/>
      <c r="GQ1507" s="141"/>
      <c r="GR1507" s="141"/>
      <c r="GS1507" s="141"/>
      <c r="GT1507" s="141"/>
      <c r="GU1507" s="141"/>
      <c r="GV1507" s="141"/>
      <c r="GW1507" s="141"/>
      <c r="GX1507" s="141"/>
      <c r="GY1507" s="141"/>
      <c r="GZ1507" s="141"/>
      <c r="HA1507" s="141"/>
      <c r="HB1507" s="141"/>
      <c r="HC1507" s="141"/>
      <c r="HD1507" s="141"/>
      <c r="HE1507" s="141"/>
      <c r="HF1507" s="141"/>
      <c r="HG1507" s="141"/>
      <c r="HH1507" s="141"/>
      <c r="HI1507" s="141"/>
      <c r="HJ1507" s="141"/>
      <c r="HK1507" s="141"/>
      <c r="HL1507" s="141"/>
      <c r="HM1507" s="141"/>
      <c r="HN1507" s="141"/>
      <c r="HO1507" s="141"/>
      <c r="HP1507" s="141"/>
      <c r="HQ1507" s="141"/>
      <c r="HR1507" s="141"/>
      <c r="HS1507" s="141"/>
      <c r="HT1507" s="141"/>
      <c r="HU1507" s="141"/>
      <c r="HV1507" s="141"/>
      <c r="HW1507" s="141"/>
      <c r="HX1507" s="141"/>
      <c r="HY1507" s="141"/>
      <c r="HZ1507" s="141"/>
      <c r="IA1507" s="141"/>
      <c r="IB1507" s="141"/>
      <c r="IC1507" s="141"/>
      <c r="ID1507" s="141"/>
      <c r="IE1507" s="141"/>
      <c r="IF1507" s="141"/>
      <c r="IG1507" s="141"/>
      <c r="IH1507" s="141"/>
      <c r="II1507" s="141"/>
      <c r="IJ1507" s="141"/>
      <c r="IK1507" s="141"/>
      <c r="IL1507" s="141"/>
      <c r="IM1507" s="141"/>
      <c r="IN1507" s="141"/>
      <c r="IO1507" s="141"/>
      <c r="IP1507" s="141"/>
      <c r="IQ1507" s="141"/>
      <c r="IR1507" s="141"/>
      <c r="IS1507" s="141"/>
      <c r="IT1507" s="141"/>
      <c r="IU1507" s="141"/>
      <c r="IV1507" s="141"/>
    </row>
    <row r="1508" spans="1:256" s="19" customFormat="1" ht="12" customHeight="1" outlineLevel="1">
      <c r="A1508" s="41" t="s">
        <v>1</v>
      </c>
      <c r="B1508" s="42" t="s">
        <v>27</v>
      </c>
      <c r="C1508" s="205"/>
      <c r="D1508" s="206"/>
      <c r="E1508" s="185">
        <v>40000</v>
      </c>
      <c r="F1508" s="43">
        <v>31950.72</v>
      </c>
      <c r="G1508" s="44">
        <f t="shared" si="167"/>
        <v>79.8768</v>
      </c>
      <c r="H1508" s="197"/>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c r="AF1508" s="2"/>
      <c r="AG1508" s="2"/>
      <c r="AH1508" s="2"/>
      <c r="AI1508" s="2"/>
      <c r="AJ1508" s="2"/>
      <c r="AK1508" s="2"/>
      <c r="AL1508" s="2"/>
      <c r="AM1508" s="2"/>
      <c r="AN1508" s="2"/>
      <c r="AO1508" s="2"/>
      <c r="AP1508" s="2"/>
      <c r="AQ1508" s="2"/>
      <c r="AR1508" s="2"/>
      <c r="AS1508" s="2"/>
      <c r="AT1508" s="2"/>
      <c r="AU1508" s="2"/>
      <c r="AV1508" s="2"/>
      <c r="AW1508" s="2"/>
      <c r="AX1508" s="2"/>
      <c r="AY1508" s="2"/>
      <c r="AZ1508" s="2"/>
      <c r="BA1508" s="2"/>
      <c r="BB1508" s="2"/>
      <c r="BC1508" s="2"/>
      <c r="BD1508" s="2"/>
      <c r="BE1508" s="2"/>
      <c r="BF1508" s="2"/>
      <c r="BG1508" s="2"/>
      <c r="BH1508" s="2"/>
      <c r="BI1508" s="2"/>
      <c r="BJ1508" s="2"/>
      <c r="BK1508" s="2"/>
      <c r="BL1508" s="2"/>
      <c r="BM1508" s="2"/>
      <c r="BN1508" s="2"/>
      <c r="BO1508" s="2"/>
      <c r="BP1508" s="2"/>
      <c r="BQ1508" s="2"/>
      <c r="BR1508" s="2"/>
      <c r="BS1508" s="2"/>
      <c r="BT1508" s="2"/>
      <c r="BU1508" s="2"/>
      <c r="BV1508" s="2"/>
      <c r="BW1508" s="2"/>
      <c r="BX1508" s="2"/>
      <c r="BY1508" s="2"/>
      <c r="BZ1508" s="2"/>
      <c r="CA1508" s="2"/>
      <c r="CB1508" s="2"/>
      <c r="CC1508" s="2"/>
      <c r="CD1508" s="2"/>
      <c r="CE1508" s="2"/>
      <c r="CF1508" s="2"/>
      <c r="CG1508" s="2"/>
      <c r="CH1508" s="2"/>
      <c r="CI1508" s="2"/>
      <c r="CJ1508" s="2"/>
      <c r="CK1508" s="2"/>
      <c r="CL1508" s="2"/>
      <c r="CM1508" s="2"/>
      <c r="CN1508" s="2"/>
      <c r="CO1508" s="2"/>
      <c r="CP1508" s="2"/>
      <c r="CQ1508" s="2"/>
      <c r="CR1508" s="2"/>
      <c r="CS1508" s="2"/>
      <c r="CT1508" s="2"/>
      <c r="CU1508" s="2"/>
      <c r="CV1508" s="2"/>
      <c r="CW1508" s="2"/>
      <c r="CX1508" s="2"/>
      <c r="CY1508" s="2"/>
      <c r="CZ1508" s="2"/>
      <c r="DA1508" s="2"/>
      <c r="DB1508" s="2"/>
      <c r="DC1508" s="2"/>
      <c r="DD1508" s="2"/>
      <c r="DE1508" s="2"/>
      <c r="DF1508" s="2"/>
      <c r="DG1508" s="2"/>
      <c r="DH1508" s="2"/>
      <c r="DI1508" s="2"/>
      <c r="DJ1508" s="2"/>
      <c r="DK1508" s="2"/>
      <c r="DL1508" s="2"/>
      <c r="DM1508" s="2"/>
      <c r="DN1508" s="2"/>
      <c r="DO1508" s="2"/>
      <c r="DP1508" s="2"/>
      <c r="DQ1508" s="2"/>
      <c r="DR1508" s="2"/>
      <c r="DS1508" s="2"/>
      <c r="DT1508" s="2"/>
      <c r="DU1508" s="2"/>
      <c r="DV1508" s="2"/>
      <c r="DW1508" s="2"/>
      <c r="DX1508" s="2"/>
      <c r="DY1508" s="2"/>
      <c r="DZ1508" s="2"/>
      <c r="EA1508" s="2"/>
      <c r="EB1508" s="2"/>
      <c r="EC1508" s="2"/>
      <c r="ED1508" s="2"/>
      <c r="EE1508" s="2"/>
      <c r="EF1508" s="2"/>
      <c r="EG1508" s="2"/>
      <c r="EH1508" s="2"/>
      <c r="EI1508" s="2"/>
      <c r="EJ1508" s="2"/>
      <c r="EK1508" s="2"/>
      <c r="EL1508" s="2"/>
      <c r="EM1508" s="2"/>
      <c r="EN1508" s="2"/>
      <c r="EO1508" s="2"/>
      <c r="EP1508" s="2"/>
      <c r="EQ1508" s="2"/>
      <c r="ER1508" s="2"/>
      <c r="ES1508" s="2"/>
      <c r="ET1508" s="2"/>
      <c r="EU1508" s="2"/>
      <c r="EV1508" s="2"/>
      <c r="EW1508" s="2"/>
      <c r="EX1508" s="2"/>
      <c r="EY1508" s="2"/>
      <c r="EZ1508" s="2"/>
      <c r="FA1508" s="2"/>
      <c r="FB1508" s="2"/>
      <c r="FC1508" s="2"/>
      <c r="FD1508" s="2"/>
      <c r="FE1508" s="2"/>
      <c r="FF1508" s="2"/>
      <c r="FG1508" s="2"/>
      <c r="FH1508" s="2"/>
      <c r="FI1508" s="2"/>
      <c r="FJ1508" s="2"/>
      <c r="FK1508" s="2"/>
      <c r="FL1508" s="2"/>
      <c r="FM1508" s="2"/>
      <c r="FN1508" s="2"/>
      <c r="FO1508" s="2"/>
      <c r="FP1508" s="2"/>
      <c r="FQ1508" s="2"/>
      <c r="FR1508" s="2"/>
      <c r="FS1508" s="2"/>
      <c r="FT1508" s="2"/>
      <c r="FU1508" s="2"/>
      <c r="FV1508" s="2"/>
      <c r="FW1508" s="2"/>
      <c r="FX1508" s="2"/>
      <c r="FY1508" s="2"/>
      <c r="FZ1508" s="2"/>
      <c r="GA1508" s="2"/>
      <c r="GB1508" s="2"/>
      <c r="GC1508" s="2"/>
      <c r="GD1508" s="2"/>
      <c r="GE1508" s="2"/>
      <c r="GF1508" s="2"/>
      <c r="GG1508" s="2"/>
      <c r="GH1508" s="2"/>
      <c r="GI1508" s="2"/>
      <c r="GJ1508" s="2"/>
      <c r="GK1508" s="2"/>
      <c r="GL1508" s="2"/>
      <c r="GM1508" s="2"/>
      <c r="GN1508" s="2"/>
      <c r="GO1508" s="2"/>
      <c r="GP1508" s="2"/>
      <c r="GQ1508" s="2"/>
      <c r="GR1508" s="2"/>
      <c r="GS1508" s="2"/>
      <c r="GT1508" s="2"/>
      <c r="GU1508" s="2"/>
      <c r="GV1508" s="2"/>
      <c r="GW1508" s="2"/>
      <c r="GX1508" s="2"/>
      <c r="GY1508" s="2"/>
      <c r="GZ1508" s="2"/>
      <c r="HA1508" s="2"/>
      <c r="HB1508" s="2"/>
      <c r="HC1508" s="2"/>
      <c r="HD1508" s="2"/>
      <c r="HE1508" s="2"/>
      <c r="HF1508" s="2"/>
      <c r="HG1508" s="2"/>
      <c r="HH1508" s="2"/>
      <c r="HI1508" s="2"/>
      <c r="HJ1508" s="2"/>
      <c r="HK1508" s="2"/>
      <c r="HL1508" s="2"/>
      <c r="HM1508" s="2"/>
      <c r="HN1508" s="2"/>
      <c r="HO1508" s="2"/>
      <c r="HP1508" s="2"/>
      <c r="HQ1508" s="2"/>
      <c r="HR1508" s="2"/>
      <c r="HS1508" s="2"/>
      <c r="HT1508" s="2"/>
      <c r="HU1508" s="2"/>
      <c r="HV1508" s="2"/>
      <c r="HW1508" s="2"/>
      <c r="HX1508" s="2"/>
      <c r="HY1508" s="2"/>
      <c r="HZ1508" s="2"/>
      <c r="IA1508" s="2"/>
      <c r="IB1508" s="2"/>
      <c r="IC1508" s="2"/>
      <c r="ID1508" s="2"/>
      <c r="IE1508" s="2"/>
      <c r="IF1508" s="2"/>
      <c r="IG1508" s="2"/>
      <c r="IH1508" s="2"/>
      <c r="II1508" s="2"/>
      <c r="IJ1508" s="2"/>
      <c r="IK1508" s="2"/>
      <c r="IL1508" s="2"/>
      <c r="IM1508" s="2"/>
      <c r="IN1508" s="2"/>
      <c r="IO1508" s="2"/>
      <c r="IP1508" s="2"/>
      <c r="IQ1508" s="2"/>
      <c r="IR1508" s="2"/>
      <c r="IS1508" s="2"/>
      <c r="IT1508" s="2"/>
      <c r="IU1508" s="2"/>
      <c r="IV1508" s="2"/>
    </row>
    <row r="1509" spans="1:8" s="19" customFormat="1" ht="12" customHeight="1" hidden="1" outlineLevel="2">
      <c r="A1509" s="41" t="s">
        <v>2</v>
      </c>
      <c r="B1509" s="42" t="s">
        <v>28</v>
      </c>
      <c r="C1509" s="205"/>
      <c r="D1509" s="206"/>
      <c r="E1509" s="185">
        <v>0</v>
      </c>
      <c r="F1509" s="43">
        <v>0</v>
      </c>
      <c r="G1509" s="44" t="str">
        <f t="shared" si="167"/>
        <v>-</v>
      </c>
      <c r="H1509" s="197"/>
    </row>
    <row r="1510" spans="1:8" s="19" customFormat="1" ht="12" customHeight="1" hidden="1" outlineLevel="2">
      <c r="A1510" s="41" t="s">
        <v>3</v>
      </c>
      <c r="B1510" s="42" t="s">
        <v>29</v>
      </c>
      <c r="C1510" s="205"/>
      <c r="D1510" s="206"/>
      <c r="E1510" s="185">
        <v>0</v>
      </c>
      <c r="F1510" s="43">
        <v>0</v>
      </c>
      <c r="G1510" s="44" t="str">
        <f t="shared" si="167"/>
        <v>-</v>
      </c>
      <c r="H1510" s="197"/>
    </row>
    <row r="1511" spans="1:8" s="19" customFormat="1" ht="12" customHeight="1" hidden="1" outlineLevel="2">
      <c r="A1511" s="41" t="s">
        <v>25</v>
      </c>
      <c r="B1511" s="42" t="s">
        <v>149</v>
      </c>
      <c r="C1511" s="205"/>
      <c r="D1511" s="206"/>
      <c r="E1511" s="185">
        <v>0</v>
      </c>
      <c r="F1511" s="43">
        <v>0</v>
      </c>
      <c r="G1511" s="44" t="str">
        <f t="shared" si="167"/>
        <v>-</v>
      </c>
      <c r="H1511" s="197"/>
    </row>
    <row r="1512" spans="1:256" s="132" customFormat="1" ht="12" customHeight="1" hidden="1" outlineLevel="2">
      <c r="A1512" s="41" t="s">
        <v>32</v>
      </c>
      <c r="B1512" s="42" t="s">
        <v>31</v>
      </c>
      <c r="C1512" s="205"/>
      <c r="D1512" s="206"/>
      <c r="E1512" s="185">
        <v>0</v>
      </c>
      <c r="F1512" s="43">
        <v>0</v>
      </c>
      <c r="G1512" s="44" t="str">
        <f t="shared" si="167"/>
        <v>-</v>
      </c>
      <c r="H1512" s="197"/>
      <c r="I1512" s="19"/>
      <c r="J1512" s="19"/>
      <c r="K1512" s="19"/>
      <c r="L1512" s="19"/>
      <c r="M1512" s="19"/>
      <c r="N1512" s="19"/>
      <c r="O1512" s="19"/>
      <c r="P1512" s="19"/>
      <c r="Q1512" s="19"/>
      <c r="R1512" s="19"/>
      <c r="S1512" s="19"/>
      <c r="T1512" s="19"/>
      <c r="U1512" s="19"/>
      <c r="V1512" s="19"/>
      <c r="W1512" s="19"/>
      <c r="X1512" s="19"/>
      <c r="Y1512" s="19"/>
      <c r="Z1512" s="19"/>
      <c r="AA1512" s="19"/>
      <c r="AB1512" s="19"/>
      <c r="AC1512" s="19"/>
      <c r="AD1512" s="19"/>
      <c r="AE1512" s="19"/>
      <c r="AF1512" s="19"/>
      <c r="AG1512" s="19"/>
      <c r="AH1512" s="19"/>
      <c r="AI1512" s="19"/>
      <c r="AJ1512" s="19"/>
      <c r="AK1512" s="19"/>
      <c r="AL1512" s="19"/>
      <c r="AM1512" s="19"/>
      <c r="AN1512" s="19"/>
      <c r="AO1512" s="19"/>
      <c r="AP1512" s="19"/>
      <c r="AQ1512" s="19"/>
      <c r="AR1512" s="19"/>
      <c r="AS1512" s="19"/>
      <c r="AT1512" s="19"/>
      <c r="AU1512" s="19"/>
      <c r="AV1512" s="19"/>
      <c r="AW1512" s="19"/>
      <c r="AX1512" s="19"/>
      <c r="AY1512" s="19"/>
      <c r="AZ1512" s="19"/>
      <c r="BA1512" s="19"/>
      <c r="BB1512" s="19"/>
      <c r="BC1512" s="19"/>
      <c r="BD1512" s="19"/>
      <c r="BE1512" s="19"/>
      <c r="BF1512" s="19"/>
      <c r="BG1512" s="19"/>
      <c r="BH1512" s="19"/>
      <c r="BI1512" s="19"/>
      <c r="BJ1512" s="19"/>
      <c r="BK1512" s="19"/>
      <c r="BL1512" s="19"/>
      <c r="BM1512" s="19"/>
      <c r="BN1512" s="19"/>
      <c r="BO1512" s="19"/>
      <c r="BP1512" s="19"/>
      <c r="BQ1512" s="19"/>
      <c r="BR1512" s="19"/>
      <c r="BS1512" s="19"/>
      <c r="BT1512" s="19"/>
      <c r="BU1512" s="19"/>
      <c r="BV1512" s="19"/>
      <c r="BW1512" s="19"/>
      <c r="BX1512" s="19"/>
      <c r="BY1512" s="19"/>
      <c r="BZ1512" s="19"/>
      <c r="CA1512" s="19"/>
      <c r="CB1512" s="19"/>
      <c r="CC1512" s="19"/>
      <c r="CD1512" s="19"/>
      <c r="CE1512" s="19"/>
      <c r="CF1512" s="19"/>
      <c r="CG1512" s="19"/>
      <c r="CH1512" s="19"/>
      <c r="CI1512" s="19"/>
      <c r="CJ1512" s="19"/>
      <c r="CK1512" s="19"/>
      <c r="CL1512" s="19"/>
      <c r="CM1512" s="19"/>
      <c r="CN1512" s="19"/>
      <c r="CO1512" s="19"/>
      <c r="CP1512" s="19"/>
      <c r="CQ1512" s="19"/>
      <c r="CR1512" s="19"/>
      <c r="CS1512" s="19"/>
      <c r="CT1512" s="19"/>
      <c r="CU1512" s="19"/>
      <c r="CV1512" s="19"/>
      <c r="CW1512" s="19"/>
      <c r="CX1512" s="19"/>
      <c r="CY1512" s="19"/>
      <c r="CZ1512" s="19"/>
      <c r="DA1512" s="19"/>
      <c r="DB1512" s="19"/>
      <c r="DC1512" s="19"/>
      <c r="DD1512" s="19"/>
      <c r="DE1512" s="19"/>
      <c r="DF1512" s="19"/>
      <c r="DG1512" s="19"/>
      <c r="DH1512" s="19"/>
      <c r="DI1512" s="19"/>
      <c r="DJ1512" s="19"/>
      <c r="DK1512" s="19"/>
      <c r="DL1512" s="19"/>
      <c r="DM1512" s="19"/>
      <c r="DN1512" s="19"/>
      <c r="DO1512" s="19"/>
      <c r="DP1512" s="19"/>
      <c r="DQ1512" s="19"/>
      <c r="DR1512" s="19"/>
      <c r="DS1512" s="19"/>
      <c r="DT1512" s="19"/>
      <c r="DU1512" s="19"/>
      <c r="DV1512" s="19"/>
      <c r="DW1512" s="19"/>
      <c r="DX1512" s="19"/>
      <c r="DY1512" s="19"/>
      <c r="DZ1512" s="19"/>
      <c r="EA1512" s="19"/>
      <c r="EB1512" s="19"/>
      <c r="EC1512" s="19"/>
      <c r="ED1512" s="19"/>
      <c r="EE1512" s="19"/>
      <c r="EF1512" s="19"/>
      <c r="EG1512" s="19"/>
      <c r="EH1512" s="19"/>
      <c r="EI1512" s="19"/>
      <c r="EJ1512" s="19"/>
      <c r="EK1512" s="19"/>
      <c r="EL1512" s="19"/>
      <c r="EM1512" s="19"/>
      <c r="EN1512" s="19"/>
      <c r="EO1512" s="19"/>
      <c r="EP1512" s="19"/>
      <c r="EQ1512" s="19"/>
      <c r="ER1512" s="19"/>
      <c r="ES1512" s="19"/>
      <c r="ET1512" s="19"/>
      <c r="EU1512" s="19"/>
      <c r="EV1512" s="19"/>
      <c r="EW1512" s="19"/>
      <c r="EX1512" s="19"/>
      <c r="EY1512" s="19"/>
      <c r="EZ1512" s="19"/>
      <c r="FA1512" s="19"/>
      <c r="FB1512" s="19"/>
      <c r="FC1512" s="19"/>
      <c r="FD1512" s="19"/>
      <c r="FE1512" s="19"/>
      <c r="FF1512" s="19"/>
      <c r="FG1512" s="19"/>
      <c r="FH1512" s="19"/>
      <c r="FI1512" s="19"/>
      <c r="FJ1512" s="19"/>
      <c r="FK1512" s="19"/>
      <c r="FL1512" s="19"/>
      <c r="FM1512" s="19"/>
      <c r="FN1512" s="19"/>
      <c r="FO1512" s="19"/>
      <c r="FP1512" s="19"/>
      <c r="FQ1512" s="19"/>
      <c r="FR1512" s="19"/>
      <c r="FS1512" s="19"/>
      <c r="FT1512" s="19"/>
      <c r="FU1512" s="19"/>
      <c r="FV1512" s="19"/>
      <c r="FW1512" s="19"/>
      <c r="FX1512" s="19"/>
      <c r="FY1512" s="19"/>
      <c r="FZ1512" s="19"/>
      <c r="GA1512" s="19"/>
      <c r="GB1512" s="19"/>
      <c r="GC1512" s="19"/>
      <c r="GD1512" s="19"/>
      <c r="GE1512" s="19"/>
      <c r="GF1512" s="19"/>
      <c r="GG1512" s="19"/>
      <c r="GH1512" s="19"/>
      <c r="GI1512" s="19"/>
      <c r="GJ1512" s="19"/>
      <c r="GK1512" s="19"/>
      <c r="GL1512" s="19"/>
      <c r="GM1512" s="19"/>
      <c r="GN1512" s="19"/>
      <c r="GO1512" s="19"/>
      <c r="GP1512" s="19"/>
      <c r="GQ1512" s="19"/>
      <c r="GR1512" s="19"/>
      <c r="GS1512" s="19"/>
      <c r="GT1512" s="19"/>
      <c r="GU1512" s="19"/>
      <c r="GV1512" s="19"/>
      <c r="GW1512" s="19"/>
      <c r="GX1512" s="19"/>
      <c r="GY1512" s="19"/>
      <c r="GZ1512" s="19"/>
      <c r="HA1512" s="19"/>
      <c r="HB1512" s="19"/>
      <c r="HC1512" s="19"/>
      <c r="HD1512" s="19"/>
      <c r="HE1512" s="19"/>
      <c r="HF1512" s="19"/>
      <c r="HG1512" s="19"/>
      <c r="HH1512" s="19"/>
      <c r="HI1512" s="19"/>
      <c r="HJ1512" s="19"/>
      <c r="HK1512" s="19"/>
      <c r="HL1512" s="19"/>
      <c r="HM1512" s="19"/>
      <c r="HN1512" s="19"/>
      <c r="HO1512" s="19"/>
      <c r="HP1512" s="19"/>
      <c r="HQ1512" s="19"/>
      <c r="HR1512" s="19"/>
      <c r="HS1512" s="19"/>
      <c r="HT1512" s="19"/>
      <c r="HU1512" s="19"/>
      <c r="HV1512" s="19"/>
      <c r="HW1512" s="19"/>
      <c r="HX1512" s="19"/>
      <c r="HY1512" s="19"/>
      <c r="HZ1512" s="19"/>
      <c r="IA1512" s="19"/>
      <c r="IB1512" s="19"/>
      <c r="IC1512" s="19"/>
      <c r="ID1512" s="19"/>
      <c r="IE1512" s="19"/>
      <c r="IF1512" s="19"/>
      <c r="IG1512" s="19"/>
      <c r="IH1512" s="19"/>
      <c r="II1512" s="19"/>
      <c r="IJ1512" s="19"/>
      <c r="IK1512" s="19"/>
      <c r="IL1512" s="19"/>
      <c r="IM1512" s="19"/>
      <c r="IN1512" s="19"/>
      <c r="IO1512" s="19"/>
      <c r="IP1512" s="19"/>
      <c r="IQ1512" s="19"/>
      <c r="IR1512" s="19"/>
      <c r="IS1512" s="19"/>
      <c r="IT1512" s="19"/>
      <c r="IU1512" s="19"/>
      <c r="IV1512" s="19"/>
    </row>
    <row r="1513" spans="1:256" s="141" customFormat="1" ht="6" customHeight="1" outlineLevel="1" collapsed="1">
      <c r="A1513" s="45"/>
      <c r="B1513" s="46"/>
      <c r="C1513" s="136"/>
      <c r="D1513" s="134"/>
      <c r="E1513" s="186"/>
      <c r="F1513" s="49"/>
      <c r="G1513" s="50"/>
      <c r="H1513" s="198"/>
      <c r="I1513" s="132"/>
      <c r="J1513" s="132"/>
      <c r="K1513" s="132"/>
      <c r="L1513" s="132"/>
      <c r="M1513" s="132"/>
      <c r="N1513" s="132"/>
      <c r="O1513" s="132"/>
      <c r="P1513" s="132"/>
      <c r="Q1513" s="132"/>
      <c r="R1513" s="132"/>
      <c r="S1513" s="132"/>
      <c r="T1513" s="132"/>
      <c r="U1513" s="132"/>
      <c r="V1513" s="132"/>
      <c r="W1513" s="132"/>
      <c r="X1513" s="132"/>
      <c r="Y1513" s="132"/>
      <c r="Z1513" s="132"/>
      <c r="AA1513" s="132"/>
      <c r="AB1513" s="132"/>
      <c r="AC1513" s="132"/>
      <c r="AD1513" s="132"/>
      <c r="AE1513" s="132"/>
      <c r="AF1513" s="132"/>
      <c r="AG1513" s="132"/>
      <c r="AH1513" s="132"/>
      <c r="AI1513" s="132"/>
      <c r="AJ1513" s="132"/>
      <c r="AK1513" s="132"/>
      <c r="AL1513" s="132"/>
      <c r="AM1513" s="132"/>
      <c r="AN1513" s="132"/>
      <c r="AO1513" s="132"/>
      <c r="AP1513" s="132"/>
      <c r="AQ1513" s="132"/>
      <c r="AR1513" s="132"/>
      <c r="AS1513" s="132"/>
      <c r="AT1513" s="132"/>
      <c r="AU1513" s="132"/>
      <c r="AV1513" s="132"/>
      <c r="AW1513" s="132"/>
      <c r="AX1513" s="132"/>
      <c r="AY1513" s="132"/>
      <c r="AZ1513" s="132"/>
      <c r="BA1513" s="132"/>
      <c r="BB1513" s="132"/>
      <c r="BC1513" s="132"/>
      <c r="BD1513" s="132"/>
      <c r="BE1513" s="132"/>
      <c r="BF1513" s="132"/>
      <c r="BG1513" s="132"/>
      <c r="BH1513" s="132"/>
      <c r="BI1513" s="132"/>
      <c r="BJ1513" s="132"/>
      <c r="BK1513" s="132"/>
      <c r="BL1513" s="132"/>
      <c r="BM1513" s="132"/>
      <c r="BN1513" s="132"/>
      <c r="BO1513" s="132"/>
      <c r="BP1513" s="132"/>
      <c r="BQ1513" s="132"/>
      <c r="BR1513" s="132"/>
      <c r="BS1513" s="132"/>
      <c r="BT1513" s="132"/>
      <c r="BU1513" s="132"/>
      <c r="BV1513" s="132"/>
      <c r="BW1513" s="132"/>
      <c r="BX1513" s="132"/>
      <c r="BY1513" s="132"/>
      <c r="BZ1513" s="132"/>
      <c r="CA1513" s="132"/>
      <c r="CB1513" s="132"/>
      <c r="CC1513" s="132"/>
      <c r="CD1513" s="132"/>
      <c r="CE1513" s="132"/>
      <c r="CF1513" s="132"/>
      <c r="CG1513" s="132"/>
      <c r="CH1513" s="132"/>
      <c r="CI1513" s="132"/>
      <c r="CJ1513" s="132"/>
      <c r="CK1513" s="132"/>
      <c r="CL1513" s="132"/>
      <c r="CM1513" s="132"/>
      <c r="CN1513" s="132"/>
      <c r="CO1513" s="132"/>
      <c r="CP1513" s="132"/>
      <c r="CQ1513" s="132"/>
      <c r="CR1513" s="132"/>
      <c r="CS1513" s="132"/>
      <c r="CT1513" s="132"/>
      <c r="CU1513" s="132"/>
      <c r="CV1513" s="132"/>
      <c r="CW1513" s="132"/>
      <c r="CX1513" s="132"/>
      <c r="CY1513" s="132"/>
      <c r="CZ1513" s="132"/>
      <c r="DA1513" s="132"/>
      <c r="DB1513" s="132"/>
      <c r="DC1513" s="132"/>
      <c r="DD1513" s="132"/>
      <c r="DE1513" s="132"/>
      <c r="DF1513" s="132"/>
      <c r="DG1513" s="132"/>
      <c r="DH1513" s="132"/>
      <c r="DI1513" s="132"/>
      <c r="DJ1513" s="132"/>
      <c r="DK1513" s="132"/>
      <c r="DL1513" s="132"/>
      <c r="DM1513" s="132"/>
      <c r="DN1513" s="132"/>
      <c r="DO1513" s="132"/>
      <c r="DP1513" s="132"/>
      <c r="DQ1513" s="132"/>
      <c r="DR1513" s="132"/>
      <c r="DS1513" s="132"/>
      <c r="DT1513" s="132"/>
      <c r="DU1513" s="132"/>
      <c r="DV1513" s="132"/>
      <c r="DW1513" s="132"/>
      <c r="DX1513" s="132"/>
      <c r="DY1513" s="132"/>
      <c r="DZ1513" s="132"/>
      <c r="EA1513" s="132"/>
      <c r="EB1513" s="132"/>
      <c r="EC1513" s="132"/>
      <c r="ED1513" s="132"/>
      <c r="EE1513" s="132"/>
      <c r="EF1513" s="132"/>
      <c r="EG1513" s="132"/>
      <c r="EH1513" s="132"/>
      <c r="EI1513" s="132"/>
      <c r="EJ1513" s="132"/>
      <c r="EK1513" s="132"/>
      <c r="EL1513" s="132"/>
      <c r="EM1513" s="132"/>
      <c r="EN1513" s="132"/>
      <c r="EO1513" s="132"/>
      <c r="EP1513" s="132"/>
      <c r="EQ1513" s="132"/>
      <c r="ER1513" s="132"/>
      <c r="ES1513" s="132"/>
      <c r="ET1513" s="132"/>
      <c r="EU1513" s="132"/>
      <c r="EV1513" s="132"/>
      <c r="EW1513" s="132"/>
      <c r="EX1513" s="132"/>
      <c r="EY1513" s="132"/>
      <c r="EZ1513" s="132"/>
      <c r="FA1513" s="132"/>
      <c r="FB1513" s="132"/>
      <c r="FC1513" s="132"/>
      <c r="FD1513" s="132"/>
      <c r="FE1513" s="132"/>
      <c r="FF1513" s="132"/>
      <c r="FG1513" s="132"/>
      <c r="FH1513" s="132"/>
      <c r="FI1513" s="132"/>
      <c r="FJ1513" s="132"/>
      <c r="FK1513" s="132"/>
      <c r="FL1513" s="132"/>
      <c r="FM1513" s="132"/>
      <c r="FN1513" s="132"/>
      <c r="FO1513" s="132"/>
      <c r="FP1513" s="132"/>
      <c r="FQ1513" s="132"/>
      <c r="FR1513" s="132"/>
      <c r="FS1513" s="132"/>
      <c r="FT1513" s="132"/>
      <c r="FU1513" s="132"/>
      <c r="FV1513" s="132"/>
      <c r="FW1513" s="132"/>
      <c r="FX1513" s="132"/>
      <c r="FY1513" s="132"/>
      <c r="FZ1513" s="132"/>
      <c r="GA1513" s="132"/>
      <c r="GB1513" s="132"/>
      <c r="GC1513" s="132"/>
      <c r="GD1513" s="132"/>
      <c r="GE1513" s="132"/>
      <c r="GF1513" s="132"/>
      <c r="GG1513" s="132"/>
      <c r="GH1513" s="132"/>
      <c r="GI1513" s="132"/>
      <c r="GJ1513" s="132"/>
      <c r="GK1513" s="132"/>
      <c r="GL1513" s="132"/>
      <c r="GM1513" s="132"/>
      <c r="GN1513" s="132"/>
      <c r="GO1513" s="132"/>
      <c r="GP1513" s="132"/>
      <c r="GQ1513" s="132"/>
      <c r="GR1513" s="132"/>
      <c r="GS1513" s="132"/>
      <c r="GT1513" s="132"/>
      <c r="GU1513" s="132"/>
      <c r="GV1513" s="132"/>
      <c r="GW1513" s="132"/>
      <c r="GX1513" s="132"/>
      <c r="GY1513" s="132"/>
      <c r="GZ1513" s="132"/>
      <c r="HA1513" s="132"/>
      <c r="HB1513" s="132"/>
      <c r="HC1513" s="132"/>
      <c r="HD1513" s="132"/>
      <c r="HE1513" s="132"/>
      <c r="HF1513" s="132"/>
      <c r="HG1513" s="132"/>
      <c r="HH1513" s="132"/>
      <c r="HI1513" s="132"/>
      <c r="HJ1513" s="132"/>
      <c r="HK1513" s="132"/>
      <c r="HL1513" s="132"/>
      <c r="HM1513" s="132"/>
      <c r="HN1513" s="132"/>
      <c r="HO1513" s="132"/>
      <c r="HP1513" s="132"/>
      <c r="HQ1513" s="132"/>
      <c r="HR1513" s="132"/>
      <c r="HS1513" s="132"/>
      <c r="HT1513" s="132"/>
      <c r="HU1513" s="132"/>
      <c r="HV1513" s="132"/>
      <c r="HW1513" s="132"/>
      <c r="HX1513" s="132"/>
      <c r="HY1513" s="132"/>
      <c r="HZ1513" s="132"/>
      <c r="IA1513" s="132"/>
      <c r="IB1513" s="132"/>
      <c r="IC1513" s="132"/>
      <c r="ID1513" s="132"/>
      <c r="IE1513" s="132"/>
      <c r="IF1513" s="132"/>
      <c r="IG1513" s="132"/>
      <c r="IH1513" s="132"/>
      <c r="II1513" s="132"/>
      <c r="IJ1513" s="132"/>
      <c r="IK1513" s="132"/>
      <c r="IL1513" s="132"/>
      <c r="IM1513" s="132"/>
      <c r="IN1513" s="132"/>
      <c r="IO1513" s="132"/>
      <c r="IP1513" s="132"/>
      <c r="IQ1513" s="132"/>
      <c r="IR1513" s="132"/>
      <c r="IS1513" s="132"/>
      <c r="IT1513" s="132"/>
      <c r="IU1513" s="132"/>
      <c r="IV1513" s="132"/>
    </row>
    <row r="1514" spans="1:8" s="141" customFormat="1" ht="3" customHeight="1" outlineLevel="1">
      <c r="A1514" s="146"/>
      <c r="B1514" s="147"/>
      <c r="C1514" s="137"/>
      <c r="D1514" s="138"/>
      <c r="E1514" s="187"/>
      <c r="F1514" s="148"/>
      <c r="G1514" s="149"/>
      <c r="H1514" s="139"/>
    </row>
    <row r="1515" spans="1:256" s="2" customFormat="1" ht="13.5" customHeight="1" outlineLevel="1">
      <c r="A1515" s="52" t="s">
        <v>384</v>
      </c>
      <c r="B1515" s="53" t="s">
        <v>391</v>
      </c>
      <c r="C1515" s="205">
        <v>700</v>
      </c>
      <c r="D1515" s="206">
        <v>70004</v>
      </c>
      <c r="E1515" s="184">
        <f>SUM(E1516:E1520)</f>
        <v>170000</v>
      </c>
      <c r="F1515" s="54">
        <f>SUM(F1516:F1520)</f>
        <v>110439.66</v>
      </c>
      <c r="G1515" s="55">
        <f aca="true" t="shared" si="168" ref="G1515:G1520">IF(E1515&gt;0,F1515/E1515*100,"-")</f>
        <v>64.96450588235294</v>
      </c>
      <c r="H1515" s="197" t="s">
        <v>595</v>
      </c>
      <c r="I1515" s="141"/>
      <c r="J1515" s="141"/>
      <c r="K1515" s="141"/>
      <c r="L1515" s="141"/>
      <c r="M1515" s="141"/>
      <c r="N1515" s="141"/>
      <c r="O1515" s="141"/>
      <c r="P1515" s="141"/>
      <c r="Q1515" s="141"/>
      <c r="R1515" s="141"/>
      <c r="S1515" s="141"/>
      <c r="T1515" s="141"/>
      <c r="U1515" s="141"/>
      <c r="V1515" s="141"/>
      <c r="W1515" s="141"/>
      <c r="X1515" s="141"/>
      <c r="Y1515" s="141"/>
      <c r="Z1515" s="141"/>
      <c r="AA1515" s="141"/>
      <c r="AB1515" s="141"/>
      <c r="AC1515" s="141"/>
      <c r="AD1515" s="141"/>
      <c r="AE1515" s="141"/>
      <c r="AF1515" s="141"/>
      <c r="AG1515" s="141"/>
      <c r="AH1515" s="141"/>
      <c r="AI1515" s="141"/>
      <c r="AJ1515" s="141"/>
      <c r="AK1515" s="141"/>
      <c r="AL1515" s="141"/>
      <c r="AM1515" s="141"/>
      <c r="AN1515" s="141"/>
      <c r="AO1515" s="141"/>
      <c r="AP1515" s="141"/>
      <c r="AQ1515" s="141"/>
      <c r="AR1515" s="141"/>
      <c r="AS1515" s="141"/>
      <c r="AT1515" s="141"/>
      <c r="AU1515" s="141"/>
      <c r="AV1515" s="141"/>
      <c r="AW1515" s="141"/>
      <c r="AX1515" s="141"/>
      <c r="AY1515" s="141"/>
      <c r="AZ1515" s="141"/>
      <c r="BA1515" s="141"/>
      <c r="BB1515" s="141"/>
      <c r="BC1515" s="141"/>
      <c r="BD1515" s="141"/>
      <c r="BE1515" s="141"/>
      <c r="BF1515" s="141"/>
      <c r="BG1515" s="141"/>
      <c r="BH1515" s="141"/>
      <c r="BI1515" s="141"/>
      <c r="BJ1515" s="141"/>
      <c r="BK1515" s="141"/>
      <c r="BL1515" s="141"/>
      <c r="BM1515" s="141"/>
      <c r="BN1515" s="141"/>
      <c r="BO1515" s="141"/>
      <c r="BP1515" s="141"/>
      <c r="BQ1515" s="141"/>
      <c r="BR1515" s="141"/>
      <c r="BS1515" s="141"/>
      <c r="BT1515" s="141"/>
      <c r="BU1515" s="141"/>
      <c r="BV1515" s="141"/>
      <c r="BW1515" s="141"/>
      <c r="BX1515" s="141"/>
      <c r="BY1515" s="141"/>
      <c r="BZ1515" s="141"/>
      <c r="CA1515" s="141"/>
      <c r="CB1515" s="141"/>
      <c r="CC1515" s="141"/>
      <c r="CD1515" s="141"/>
      <c r="CE1515" s="141"/>
      <c r="CF1515" s="141"/>
      <c r="CG1515" s="141"/>
      <c r="CH1515" s="141"/>
      <c r="CI1515" s="141"/>
      <c r="CJ1515" s="141"/>
      <c r="CK1515" s="141"/>
      <c r="CL1515" s="141"/>
      <c r="CM1515" s="141"/>
      <c r="CN1515" s="141"/>
      <c r="CO1515" s="141"/>
      <c r="CP1515" s="141"/>
      <c r="CQ1515" s="141"/>
      <c r="CR1515" s="141"/>
      <c r="CS1515" s="141"/>
      <c r="CT1515" s="141"/>
      <c r="CU1515" s="141"/>
      <c r="CV1515" s="141"/>
      <c r="CW1515" s="141"/>
      <c r="CX1515" s="141"/>
      <c r="CY1515" s="141"/>
      <c r="CZ1515" s="141"/>
      <c r="DA1515" s="141"/>
      <c r="DB1515" s="141"/>
      <c r="DC1515" s="141"/>
      <c r="DD1515" s="141"/>
      <c r="DE1515" s="141"/>
      <c r="DF1515" s="141"/>
      <c r="DG1515" s="141"/>
      <c r="DH1515" s="141"/>
      <c r="DI1515" s="141"/>
      <c r="DJ1515" s="141"/>
      <c r="DK1515" s="141"/>
      <c r="DL1515" s="141"/>
      <c r="DM1515" s="141"/>
      <c r="DN1515" s="141"/>
      <c r="DO1515" s="141"/>
      <c r="DP1515" s="141"/>
      <c r="DQ1515" s="141"/>
      <c r="DR1515" s="141"/>
      <c r="DS1515" s="141"/>
      <c r="DT1515" s="141"/>
      <c r="DU1515" s="141"/>
      <c r="DV1515" s="141"/>
      <c r="DW1515" s="141"/>
      <c r="DX1515" s="141"/>
      <c r="DY1515" s="141"/>
      <c r="DZ1515" s="141"/>
      <c r="EA1515" s="141"/>
      <c r="EB1515" s="141"/>
      <c r="EC1515" s="141"/>
      <c r="ED1515" s="141"/>
      <c r="EE1515" s="141"/>
      <c r="EF1515" s="141"/>
      <c r="EG1515" s="141"/>
      <c r="EH1515" s="141"/>
      <c r="EI1515" s="141"/>
      <c r="EJ1515" s="141"/>
      <c r="EK1515" s="141"/>
      <c r="EL1515" s="141"/>
      <c r="EM1515" s="141"/>
      <c r="EN1515" s="141"/>
      <c r="EO1515" s="141"/>
      <c r="EP1515" s="141"/>
      <c r="EQ1515" s="141"/>
      <c r="ER1515" s="141"/>
      <c r="ES1515" s="141"/>
      <c r="ET1515" s="141"/>
      <c r="EU1515" s="141"/>
      <c r="EV1515" s="141"/>
      <c r="EW1515" s="141"/>
      <c r="EX1515" s="141"/>
      <c r="EY1515" s="141"/>
      <c r="EZ1515" s="141"/>
      <c r="FA1515" s="141"/>
      <c r="FB1515" s="141"/>
      <c r="FC1515" s="141"/>
      <c r="FD1515" s="141"/>
      <c r="FE1515" s="141"/>
      <c r="FF1515" s="141"/>
      <c r="FG1515" s="141"/>
      <c r="FH1515" s="141"/>
      <c r="FI1515" s="141"/>
      <c r="FJ1515" s="141"/>
      <c r="FK1515" s="141"/>
      <c r="FL1515" s="141"/>
      <c r="FM1515" s="141"/>
      <c r="FN1515" s="141"/>
      <c r="FO1515" s="141"/>
      <c r="FP1515" s="141"/>
      <c r="FQ1515" s="141"/>
      <c r="FR1515" s="141"/>
      <c r="FS1515" s="141"/>
      <c r="FT1515" s="141"/>
      <c r="FU1515" s="141"/>
      <c r="FV1515" s="141"/>
      <c r="FW1515" s="141"/>
      <c r="FX1515" s="141"/>
      <c r="FY1515" s="141"/>
      <c r="FZ1515" s="141"/>
      <c r="GA1515" s="141"/>
      <c r="GB1515" s="141"/>
      <c r="GC1515" s="141"/>
      <c r="GD1515" s="141"/>
      <c r="GE1515" s="141"/>
      <c r="GF1515" s="141"/>
      <c r="GG1515" s="141"/>
      <c r="GH1515" s="141"/>
      <c r="GI1515" s="141"/>
      <c r="GJ1515" s="141"/>
      <c r="GK1515" s="141"/>
      <c r="GL1515" s="141"/>
      <c r="GM1515" s="141"/>
      <c r="GN1515" s="141"/>
      <c r="GO1515" s="141"/>
      <c r="GP1515" s="141"/>
      <c r="GQ1515" s="141"/>
      <c r="GR1515" s="141"/>
      <c r="GS1515" s="141"/>
      <c r="GT1515" s="141"/>
      <c r="GU1515" s="141"/>
      <c r="GV1515" s="141"/>
      <c r="GW1515" s="141"/>
      <c r="GX1515" s="141"/>
      <c r="GY1515" s="141"/>
      <c r="GZ1515" s="141"/>
      <c r="HA1515" s="141"/>
      <c r="HB1515" s="141"/>
      <c r="HC1515" s="141"/>
      <c r="HD1515" s="141"/>
      <c r="HE1515" s="141"/>
      <c r="HF1515" s="141"/>
      <c r="HG1515" s="141"/>
      <c r="HH1515" s="141"/>
      <c r="HI1515" s="141"/>
      <c r="HJ1515" s="141"/>
      <c r="HK1515" s="141"/>
      <c r="HL1515" s="141"/>
      <c r="HM1515" s="141"/>
      <c r="HN1515" s="141"/>
      <c r="HO1515" s="141"/>
      <c r="HP1515" s="141"/>
      <c r="HQ1515" s="141"/>
      <c r="HR1515" s="141"/>
      <c r="HS1515" s="141"/>
      <c r="HT1515" s="141"/>
      <c r="HU1515" s="141"/>
      <c r="HV1515" s="141"/>
      <c r="HW1515" s="141"/>
      <c r="HX1515" s="141"/>
      <c r="HY1515" s="141"/>
      <c r="HZ1515" s="141"/>
      <c r="IA1515" s="141"/>
      <c r="IB1515" s="141"/>
      <c r="IC1515" s="141"/>
      <c r="ID1515" s="141"/>
      <c r="IE1515" s="141"/>
      <c r="IF1515" s="141"/>
      <c r="IG1515" s="141"/>
      <c r="IH1515" s="141"/>
      <c r="II1515" s="141"/>
      <c r="IJ1515" s="141"/>
      <c r="IK1515" s="141"/>
      <c r="IL1515" s="141"/>
      <c r="IM1515" s="141"/>
      <c r="IN1515" s="141"/>
      <c r="IO1515" s="141"/>
      <c r="IP1515" s="141"/>
      <c r="IQ1515" s="141"/>
      <c r="IR1515" s="141"/>
      <c r="IS1515" s="141"/>
      <c r="IT1515" s="141"/>
      <c r="IU1515" s="141"/>
      <c r="IV1515" s="141"/>
    </row>
    <row r="1516" spans="1:256" s="19" customFormat="1" ht="12" customHeight="1" outlineLevel="1">
      <c r="A1516" s="41" t="s">
        <v>1</v>
      </c>
      <c r="B1516" s="42" t="s">
        <v>27</v>
      </c>
      <c r="C1516" s="205"/>
      <c r="D1516" s="206"/>
      <c r="E1516" s="185">
        <v>170000</v>
      </c>
      <c r="F1516" s="43">
        <v>110439.66</v>
      </c>
      <c r="G1516" s="44">
        <f t="shared" si="168"/>
        <v>64.96450588235294</v>
      </c>
      <c r="H1516" s="197"/>
      <c r="I1516" s="2"/>
      <c r="J1516" s="2"/>
      <c r="K1516" s="2"/>
      <c r="L1516" s="2"/>
      <c r="M1516" s="2"/>
      <c r="N1516" s="2"/>
      <c r="O1516" s="2"/>
      <c r="P1516" s="2"/>
      <c r="Q1516" s="2"/>
      <c r="R1516" s="2"/>
      <c r="S1516" s="2"/>
      <c r="T1516" s="2"/>
      <c r="U1516" s="2"/>
      <c r="V1516" s="2"/>
      <c r="W1516" s="2"/>
      <c r="X1516" s="2"/>
      <c r="Y1516" s="2"/>
      <c r="Z1516" s="2"/>
      <c r="AA1516" s="2"/>
      <c r="AB1516" s="2"/>
      <c r="AC1516" s="2"/>
      <c r="AD1516" s="2"/>
      <c r="AE1516" s="2"/>
      <c r="AF1516" s="2"/>
      <c r="AG1516" s="2"/>
      <c r="AH1516" s="2"/>
      <c r="AI1516" s="2"/>
      <c r="AJ1516" s="2"/>
      <c r="AK1516" s="2"/>
      <c r="AL1516" s="2"/>
      <c r="AM1516" s="2"/>
      <c r="AN1516" s="2"/>
      <c r="AO1516" s="2"/>
      <c r="AP1516" s="2"/>
      <c r="AQ1516" s="2"/>
      <c r="AR1516" s="2"/>
      <c r="AS1516" s="2"/>
      <c r="AT1516" s="2"/>
      <c r="AU1516" s="2"/>
      <c r="AV1516" s="2"/>
      <c r="AW1516" s="2"/>
      <c r="AX1516" s="2"/>
      <c r="AY1516" s="2"/>
      <c r="AZ1516" s="2"/>
      <c r="BA1516" s="2"/>
      <c r="BB1516" s="2"/>
      <c r="BC1516" s="2"/>
      <c r="BD1516" s="2"/>
      <c r="BE1516" s="2"/>
      <c r="BF1516" s="2"/>
      <c r="BG1516" s="2"/>
      <c r="BH1516" s="2"/>
      <c r="BI1516" s="2"/>
      <c r="BJ1516" s="2"/>
      <c r="BK1516" s="2"/>
      <c r="BL1516" s="2"/>
      <c r="BM1516" s="2"/>
      <c r="BN1516" s="2"/>
      <c r="BO1516" s="2"/>
      <c r="BP1516" s="2"/>
      <c r="BQ1516" s="2"/>
      <c r="BR1516" s="2"/>
      <c r="BS1516" s="2"/>
      <c r="BT1516" s="2"/>
      <c r="BU1516" s="2"/>
      <c r="BV1516" s="2"/>
      <c r="BW1516" s="2"/>
      <c r="BX1516" s="2"/>
      <c r="BY1516" s="2"/>
      <c r="BZ1516" s="2"/>
      <c r="CA1516" s="2"/>
      <c r="CB1516" s="2"/>
      <c r="CC1516" s="2"/>
      <c r="CD1516" s="2"/>
      <c r="CE1516" s="2"/>
      <c r="CF1516" s="2"/>
      <c r="CG1516" s="2"/>
      <c r="CH1516" s="2"/>
      <c r="CI1516" s="2"/>
      <c r="CJ1516" s="2"/>
      <c r="CK1516" s="2"/>
      <c r="CL1516" s="2"/>
      <c r="CM1516" s="2"/>
      <c r="CN1516" s="2"/>
      <c r="CO1516" s="2"/>
      <c r="CP1516" s="2"/>
      <c r="CQ1516" s="2"/>
      <c r="CR1516" s="2"/>
      <c r="CS1516" s="2"/>
      <c r="CT1516" s="2"/>
      <c r="CU1516" s="2"/>
      <c r="CV1516" s="2"/>
      <c r="CW1516" s="2"/>
      <c r="CX1516" s="2"/>
      <c r="CY1516" s="2"/>
      <c r="CZ1516" s="2"/>
      <c r="DA1516" s="2"/>
      <c r="DB1516" s="2"/>
      <c r="DC1516" s="2"/>
      <c r="DD1516" s="2"/>
      <c r="DE1516" s="2"/>
      <c r="DF1516" s="2"/>
      <c r="DG1516" s="2"/>
      <c r="DH1516" s="2"/>
      <c r="DI1516" s="2"/>
      <c r="DJ1516" s="2"/>
      <c r="DK1516" s="2"/>
      <c r="DL1516" s="2"/>
      <c r="DM1516" s="2"/>
      <c r="DN1516" s="2"/>
      <c r="DO1516" s="2"/>
      <c r="DP1516" s="2"/>
      <c r="DQ1516" s="2"/>
      <c r="DR1516" s="2"/>
      <c r="DS1516" s="2"/>
      <c r="DT1516" s="2"/>
      <c r="DU1516" s="2"/>
      <c r="DV1516" s="2"/>
      <c r="DW1516" s="2"/>
      <c r="DX1516" s="2"/>
      <c r="DY1516" s="2"/>
      <c r="DZ1516" s="2"/>
      <c r="EA1516" s="2"/>
      <c r="EB1516" s="2"/>
      <c r="EC1516" s="2"/>
      <c r="ED1516" s="2"/>
      <c r="EE1516" s="2"/>
      <c r="EF1516" s="2"/>
      <c r="EG1516" s="2"/>
      <c r="EH1516" s="2"/>
      <c r="EI1516" s="2"/>
      <c r="EJ1516" s="2"/>
      <c r="EK1516" s="2"/>
      <c r="EL1516" s="2"/>
      <c r="EM1516" s="2"/>
      <c r="EN1516" s="2"/>
      <c r="EO1516" s="2"/>
      <c r="EP1516" s="2"/>
      <c r="EQ1516" s="2"/>
      <c r="ER1516" s="2"/>
      <c r="ES1516" s="2"/>
      <c r="ET1516" s="2"/>
      <c r="EU1516" s="2"/>
      <c r="EV1516" s="2"/>
      <c r="EW1516" s="2"/>
      <c r="EX1516" s="2"/>
      <c r="EY1516" s="2"/>
      <c r="EZ1516" s="2"/>
      <c r="FA1516" s="2"/>
      <c r="FB1516" s="2"/>
      <c r="FC1516" s="2"/>
      <c r="FD1516" s="2"/>
      <c r="FE1516" s="2"/>
      <c r="FF1516" s="2"/>
      <c r="FG1516" s="2"/>
      <c r="FH1516" s="2"/>
      <c r="FI1516" s="2"/>
      <c r="FJ1516" s="2"/>
      <c r="FK1516" s="2"/>
      <c r="FL1516" s="2"/>
      <c r="FM1516" s="2"/>
      <c r="FN1516" s="2"/>
      <c r="FO1516" s="2"/>
      <c r="FP1516" s="2"/>
      <c r="FQ1516" s="2"/>
      <c r="FR1516" s="2"/>
      <c r="FS1516" s="2"/>
      <c r="FT1516" s="2"/>
      <c r="FU1516" s="2"/>
      <c r="FV1516" s="2"/>
      <c r="FW1516" s="2"/>
      <c r="FX1516" s="2"/>
      <c r="FY1516" s="2"/>
      <c r="FZ1516" s="2"/>
      <c r="GA1516" s="2"/>
      <c r="GB1516" s="2"/>
      <c r="GC1516" s="2"/>
      <c r="GD1516" s="2"/>
      <c r="GE1516" s="2"/>
      <c r="GF1516" s="2"/>
      <c r="GG1516" s="2"/>
      <c r="GH1516" s="2"/>
      <c r="GI1516" s="2"/>
      <c r="GJ1516" s="2"/>
      <c r="GK1516" s="2"/>
      <c r="GL1516" s="2"/>
      <c r="GM1516" s="2"/>
      <c r="GN1516" s="2"/>
      <c r="GO1516" s="2"/>
      <c r="GP1516" s="2"/>
      <c r="GQ1516" s="2"/>
      <c r="GR1516" s="2"/>
      <c r="GS1516" s="2"/>
      <c r="GT1516" s="2"/>
      <c r="GU1516" s="2"/>
      <c r="GV1516" s="2"/>
      <c r="GW1516" s="2"/>
      <c r="GX1516" s="2"/>
      <c r="GY1516" s="2"/>
      <c r="GZ1516" s="2"/>
      <c r="HA1516" s="2"/>
      <c r="HB1516" s="2"/>
      <c r="HC1516" s="2"/>
      <c r="HD1516" s="2"/>
      <c r="HE1516" s="2"/>
      <c r="HF1516" s="2"/>
      <c r="HG1516" s="2"/>
      <c r="HH1516" s="2"/>
      <c r="HI1516" s="2"/>
      <c r="HJ1516" s="2"/>
      <c r="HK1516" s="2"/>
      <c r="HL1516" s="2"/>
      <c r="HM1516" s="2"/>
      <c r="HN1516" s="2"/>
      <c r="HO1516" s="2"/>
      <c r="HP1516" s="2"/>
      <c r="HQ1516" s="2"/>
      <c r="HR1516" s="2"/>
      <c r="HS1516" s="2"/>
      <c r="HT1516" s="2"/>
      <c r="HU1516" s="2"/>
      <c r="HV1516" s="2"/>
      <c r="HW1516" s="2"/>
      <c r="HX1516" s="2"/>
      <c r="HY1516" s="2"/>
      <c r="HZ1516" s="2"/>
      <c r="IA1516" s="2"/>
      <c r="IB1516" s="2"/>
      <c r="IC1516" s="2"/>
      <c r="ID1516" s="2"/>
      <c r="IE1516" s="2"/>
      <c r="IF1516" s="2"/>
      <c r="IG1516" s="2"/>
      <c r="IH1516" s="2"/>
      <c r="II1516" s="2"/>
      <c r="IJ1516" s="2"/>
      <c r="IK1516" s="2"/>
      <c r="IL1516" s="2"/>
      <c r="IM1516" s="2"/>
      <c r="IN1516" s="2"/>
      <c r="IO1516" s="2"/>
      <c r="IP1516" s="2"/>
      <c r="IQ1516" s="2"/>
      <c r="IR1516" s="2"/>
      <c r="IS1516" s="2"/>
      <c r="IT1516" s="2"/>
      <c r="IU1516" s="2"/>
      <c r="IV1516" s="2"/>
    </row>
    <row r="1517" spans="1:8" s="19" customFormat="1" ht="12" customHeight="1" hidden="1" outlineLevel="2">
      <c r="A1517" s="41" t="s">
        <v>2</v>
      </c>
      <c r="B1517" s="42" t="s">
        <v>28</v>
      </c>
      <c r="C1517" s="205"/>
      <c r="D1517" s="206"/>
      <c r="E1517" s="185">
        <v>0</v>
      </c>
      <c r="F1517" s="43">
        <v>0</v>
      </c>
      <c r="G1517" s="44" t="str">
        <f t="shared" si="168"/>
        <v>-</v>
      </c>
      <c r="H1517" s="197"/>
    </row>
    <row r="1518" spans="1:8" s="19" customFormat="1" ht="12" customHeight="1" hidden="1" outlineLevel="2">
      <c r="A1518" s="41" t="s">
        <v>3</v>
      </c>
      <c r="B1518" s="42" t="s">
        <v>29</v>
      </c>
      <c r="C1518" s="205"/>
      <c r="D1518" s="206"/>
      <c r="E1518" s="185">
        <v>0</v>
      </c>
      <c r="F1518" s="43">
        <v>0</v>
      </c>
      <c r="G1518" s="44" t="str">
        <f t="shared" si="168"/>
        <v>-</v>
      </c>
      <c r="H1518" s="197"/>
    </row>
    <row r="1519" spans="1:8" s="19" customFormat="1" ht="12" customHeight="1" hidden="1" outlineLevel="2">
      <c r="A1519" s="41" t="s">
        <v>25</v>
      </c>
      <c r="B1519" s="42" t="s">
        <v>149</v>
      </c>
      <c r="C1519" s="205"/>
      <c r="D1519" s="206"/>
      <c r="E1519" s="185">
        <v>0</v>
      </c>
      <c r="F1519" s="43">
        <v>0</v>
      </c>
      <c r="G1519" s="44" t="str">
        <f t="shared" si="168"/>
        <v>-</v>
      </c>
      <c r="H1519" s="197"/>
    </row>
    <row r="1520" spans="1:256" s="132" customFormat="1" ht="12" customHeight="1" hidden="1" outlineLevel="2">
      <c r="A1520" s="41" t="s">
        <v>32</v>
      </c>
      <c r="B1520" s="42" t="s">
        <v>31</v>
      </c>
      <c r="C1520" s="205"/>
      <c r="D1520" s="206"/>
      <c r="E1520" s="185">
        <v>0</v>
      </c>
      <c r="F1520" s="43">
        <v>0</v>
      </c>
      <c r="G1520" s="44" t="str">
        <f t="shared" si="168"/>
        <v>-</v>
      </c>
      <c r="H1520" s="197"/>
      <c r="I1520" s="19"/>
      <c r="J1520" s="19"/>
      <c r="K1520" s="19"/>
      <c r="L1520" s="19"/>
      <c r="M1520" s="19"/>
      <c r="N1520" s="19"/>
      <c r="O1520" s="19"/>
      <c r="P1520" s="19"/>
      <c r="Q1520" s="19"/>
      <c r="R1520" s="19"/>
      <c r="S1520" s="19"/>
      <c r="T1520" s="19"/>
      <c r="U1520" s="19"/>
      <c r="V1520" s="19"/>
      <c r="W1520" s="19"/>
      <c r="X1520" s="19"/>
      <c r="Y1520" s="19"/>
      <c r="Z1520" s="19"/>
      <c r="AA1520" s="19"/>
      <c r="AB1520" s="19"/>
      <c r="AC1520" s="19"/>
      <c r="AD1520" s="19"/>
      <c r="AE1520" s="19"/>
      <c r="AF1520" s="19"/>
      <c r="AG1520" s="19"/>
      <c r="AH1520" s="19"/>
      <c r="AI1520" s="19"/>
      <c r="AJ1520" s="19"/>
      <c r="AK1520" s="19"/>
      <c r="AL1520" s="19"/>
      <c r="AM1520" s="19"/>
      <c r="AN1520" s="19"/>
      <c r="AO1520" s="19"/>
      <c r="AP1520" s="19"/>
      <c r="AQ1520" s="19"/>
      <c r="AR1520" s="19"/>
      <c r="AS1520" s="19"/>
      <c r="AT1520" s="19"/>
      <c r="AU1520" s="19"/>
      <c r="AV1520" s="19"/>
      <c r="AW1520" s="19"/>
      <c r="AX1520" s="19"/>
      <c r="AY1520" s="19"/>
      <c r="AZ1520" s="19"/>
      <c r="BA1520" s="19"/>
      <c r="BB1520" s="19"/>
      <c r="BC1520" s="19"/>
      <c r="BD1520" s="19"/>
      <c r="BE1520" s="19"/>
      <c r="BF1520" s="19"/>
      <c r="BG1520" s="19"/>
      <c r="BH1520" s="19"/>
      <c r="BI1520" s="19"/>
      <c r="BJ1520" s="19"/>
      <c r="BK1520" s="19"/>
      <c r="BL1520" s="19"/>
      <c r="BM1520" s="19"/>
      <c r="BN1520" s="19"/>
      <c r="BO1520" s="19"/>
      <c r="BP1520" s="19"/>
      <c r="BQ1520" s="19"/>
      <c r="BR1520" s="19"/>
      <c r="BS1520" s="19"/>
      <c r="BT1520" s="19"/>
      <c r="BU1520" s="19"/>
      <c r="BV1520" s="19"/>
      <c r="BW1520" s="19"/>
      <c r="BX1520" s="19"/>
      <c r="BY1520" s="19"/>
      <c r="BZ1520" s="19"/>
      <c r="CA1520" s="19"/>
      <c r="CB1520" s="19"/>
      <c r="CC1520" s="19"/>
      <c r="CD1520" s="19"/>
      <c r="CE1520" s="19"/>
      <c r="CF1520" s="19"/>
      <c r="CG1520" s="19"/>
      <c r="CH1520" s="19"/>
      <c r="CI1520" s="19"/>
      <c r="CJ1520" s="19"/>
      <c r="CK1520" s="19"/>
      <c r="CL1520" s="19"/>
      <c r="CM1520" s="19"/>
      <c r="CN1520" s="19"/>
      <c r="CO1520" s="19"/>
      <c r="CP1520" s="19"/>
      <c r="CQ1520" s="19"/>
      <c r="CR1520" s="19"/>
      <c r="CS1520" s="19"/>
      <c r="CT1520" s="19"/>
      <c r="CU1520" s="19"/>
      <c r="CV1520" s="19"/>
      <c r="CW1520" s="19"/>
      <c r="CX1520" s="19"/>
      <c r="CY1520" s="19"/>
      <c r="CZ1520" s="19"/>
      <c r="DA1520" s="19"/>
      <c r="DB1520" s="19"/>
      <c r="DC1520" s="19"/>
      <c r="DD1520" s="19"/>
      <c r="DE1520" s="19"/>
      <c r="DF1520" s="19"/>
      <c r="DG1520" s="19"/>
      <c r="DH1520" s="19"/>
      <c r="DI1520" s="19"/>
      <c r="DJ1520" s="19"/>
      <c r="DK1520" s="19"/>
      <c r="DL1520" s="19"/>
      <c r="DM1520" s="19"/>
      <c r="DN1520" s="19"/>
      <c r="DO1520" s="19"/>
      <c r="DP1520" s="19"/>
      <c r="DQ1520" s="19"/>
      <c r="DR1520" s="19"/>
      <c r="DS1520" s="19"/>
      <c r="DT1520" s="19"/>
      <c r="DU1520" s="19"/>
      <c r="DV1520" s="19"/>
      <c r="DW1520" s="19"/>
      <c r="DX1520" s="19"/>
      <c r="DY1520" s="19"/>
      <c r="DZ1520" s="19"/>
      <c r="EA1520" s="19"/>
      <c r="EB1520" s="19"/>
      <c r="EC1520" s="19"/>
      <c r="ED1520" s="19"/>
      <c r="EE1520" s="19"/>
      <c r="EF1520" s="19"/>
      <c r="EG1520" s="19"/>
      <c r="EH1520" s="19"/>
      <c r="EI1520" s="19"/>
      <c r="EJ1520" s="19"/>
      <c r="EK1520" s="19"/>
      <c r="EL1520" s="19"/>
      <c r="EM1520" s="19"/>
      <c r="EN1520" s="19"/>
      <c r="EO1520" s="19"/>
      <c r="EP1520" s="19"/>
      <c r="EQ1520" s="19"/>
      <c r="ER1520" s="19"/>
      <c r="ES1520" s="19"/>
      <c r="ET1520" s="19"/>
      <c r="EU1520" s="19"/>
      <c r="EV1520" s="19"/>
      <c r="EW1520" s="19"/>
      <c r="EX1520" s="19"/>
      <c r="EY1520" s="19"/>
      <c r="EZ1520" s="19"/>
      <c r="FA1520" s="19"/>
      <c r="FB1520" s="19"/>
      <c r="FC1520" s="19"/>
      <c r="FD1520" s="19"/>
      <c r="FE1520" s="19"/>
      <c r="FF1520" s="19"/>
      <c r="FG1520" s="19"/>
      <c r="FH1520" s="19"/>
      <c r="FI1520" s="19"/>
      <c r="FJ1520" s="19"/>
      <c r="FK1520" s="19"/>
      <c r="FL1520" s="19"/>
      <c r="FM1520" s="19"/>
      <c r="FN1520" s="19"/>
      <c r="FO1520" s="19"/>
      <c r="FP1520" s="19"/>
      <c r="FQ1520" s="19"/>
      <c r="FR1520" s="19"/>
      <c r="FS1520" s="19"/>
      <c r="FT1520" s="19"/>
      <c r="FU1520" s="19"/>
      <c r="FV1520" s="19"/>
      <c r="FW1520" s="19"/>
      <c r="FX1520" s="19"/>
      <c r="FY1520" s="19"/>
      <c r="FZ1520" s="19"/>
      <c r="GA1520" s="19"/>
      <c r="GB1520" s="19"/>
      <c r="GC1520" s="19"/>
      <c r="GD1520" s="19"/>
      <c r="GE1520" s="19"/>
      <c r="GF1520" s="19"/>
      <c r="GG1520" s="19"/>
      <c r="GH1520" s="19"/>
      <c r="GI1520" s="19"/>
      <c r="GJ1520" s="19"/>
      <c r="GK1520" s="19"/>
      <c r="GL1520" s="19"/>
      <c r="GM1520" s="19"/>
      <c r="GN1520" s="19"/>
      <c r="GO1520" s="19"/>
      <c r="GP1520" s="19"/>
      <c r="GQ1520" s="19"/>
      <c r="GR1520" s="19"/>
      <c r="GS1520" s="19"/>
      <c r="GT1520" s="19"/>
      <c r="GU1520" s="19"/>
      <c r="GV1520" s="19"/>
      <c r="GW1520" s="19"/>
      <c r="GX1520" s="19"/>
      <c r="GY1520" s="19"/>
      <c r="GZ1520" s="19"/>
      <c r="HA1520" s="19"/>
      <c r="HB1520" s="19"/>
      <c r="HC1520" s="19"/>
      <c r="HD1520" s="19"/>
      <c r="HE1520" s="19"/>
      <c r="HF1520" s="19"/>
      <c r="HG1520" s="19"/>
      <c r="HH1520" s="19"/>
      <c r="HI1520" s="19"/>
      <c r="HJ1520" s="19"/>
      <c r="HK1520" s="19"/>
      <c r="HL1520" s="19"/>
      <c r="HM1520" s="19"/>
      <c r="HN1520" s="19"/>
      <c r="HO1520" s="19"/>
      <c r="HP1520" s="19"/>
      <c r="HQ1520" s="19"/>
      <c r="HR1520" s="19"/>
      <c r="HS1520" s="19"/>
      <c r="HT1520" s="19"/>
      <c r="HU1520" s="19"/>
      <c r="HV1520" s="19"/>
      <c r="HW1520" s="19"/>
      <c r="HX1520" s="19"/>
      <c r="HY1520" s="19"/>
      <c r="HZ1520" s="19"/>
      <c r="IA1520" s="19"/>
      <c r="IB1520" s="19"/>
      <c r="IC1520" s="19"/>
      <c r="ID1520" s="19"/>
      <c r="IE1520" s="19"/>
      <c r="IF1520" s="19"/>
      <c r="IG1520" s="19"/>
      <c r="IH1520" s="19"/>
      <c r="II1520" s="19"/>
      <c r="IJ1520" s="19"/>
      <c r="IK1520" s="19"/>
      <c r="IL1520" s="19"/>
      <c r="IM1520" s="19"/>
      <c r="IN1520" s="19"/>
      <c r="IO1520" s="19"/>
      <c r="IP1520" s="19"/>
      <c r="IQ1520" s="19"/>
      <c r="IR1520" s="19"/>
      <c r="IS1520" s="19"/>
      <c r="IT1520" s="19"/>
      <c r="IU1520" s="19"/>
      <c r="IV1520" s="19"/>
    </row>
    <row r="1521" spans="1:256" s="141" customFormat="1" ht="24.75" customHeight="1" outlineLevel="1" collapsed="1">
      <c r="A1521" s="45"/>
      <c r="B1521" s="46"/>
      <c r="C1521" s="136"/>
      <c r="D1521" s="134"/>
      <c r="E1521" s="186"/>
      <c r="F1521" s="49"/>
      <c r="G1521" s="50"/>
      <c r="H1521" s="198"/>
      <c r="I1521" s="132"/>
      <c r="J1521" s="132"/>
      <c r="K1521" s="132"/>
      <c r="L1521" s="132"/>
      <c r="M1521" s="132"/>
      <c r="N1521" s="132"/>
      <c r="O1521" s="132"/>
      <c r="P1521" s="132"/>
      <c r="Q1521" s="132"/>
      <c r="R1521" s="132"/>
      <c r="S1521" s="132"/>
      <c r="T1521" s="132"/>
      <c r="U1521" s="132"/>
      <c r="V1521" s="132"/>
      <c r="W1521" s="132"/>
      <c r="X1521" s="132"/>
      <c r="Y1521" s="132"/>
      <c r="Z1521" s="132"/>
      <c r="AA1521" s="132"/>
      <c r="AB1521" s="132"/>
      <c r="AC1521" s="132"/>
      <c r="AD1521" s="132"/>
      <c r="AE1521" s="132"/>
      <c r="AF1521" s="132"/>
      <c r="AG1521" s="132"/>
      <c r="AH1521" s="132"/>
      <c r="AI1521" s="132"/>
      <c r="AJ1521" s="132"/>
      <c r="AK1521" s="132"/>
      <c r="AL1521" s="132"/>
      <c r="AM1521" s="132"/>
      <c r="AN1521" s="132"/>
      <c r="AO1521" s="132"/>
      <c r="AP1521" s="132"/>
      <c r="AQ1521" s="132"/>
      <c r="AR1521" s="132"/>
      <c r="AS1521" s="132"/>
      <c r="AT1521" s="132"/>
      <c r="AU1521" s="132"/>
      <c r="AV1521" s="132"/>
      <c r="AW1521" s="132"/>
      <c r="AX1521" s="132"/>
      <c r="AY1521" s="132"/>
      <c r="AZ1521" s="132"/>
      <c r="BA1521" s="132"/>
      <c r="BB1521" s="132"/>
      <c r="BC1521" s="132"/>
      <c r="BD1521" s="132"/>
      <c r="BE1521" s="132"/>
      <c r="BF1521" s="132"/>
      <c r="BG1521" s="132"/>
      <c r="BH1521" s="132"/>
      <c r="BI1521" s="132"/>
      <c r="BJ1521" s="132"/>
      <c r="BK1521" s="132"/>
      <c r="BL1521" s="132"/>
      <c r="BM1521" s="132"/>
      <c r="BN1521" s="132"/>
      <c r="BO1521" s="132"/>
      <c r="BP1521" s="132"/>
      <c r="BQ1521" s="132"/>
      <c r="BR1521" s="132"/>
      <c r="BS1521" s="132"/>
      <c r="BT1521" s="132"/>
      <c r="BU1521" s="132"/>
      <c r="BV1521" s="132"/>
      <c r="BW1521" s="132"/>
      <c r="BX1521" s="132"/>
      <c r="BY1521" s="132"/>
      <c r="BZ1521" s="132"/>
      <c r="CA1521" s="132"/>
      <c r="CB1521" s="132"/>
      <c r="CC1521" s="132"/>
      <c r="CD1521" s="132"/>
      <c r="CE1521" s="132"/>
      <c r="CF1521" s="132"/>
      <c r="CG1521" s="132"/>
      <c r="CH1521" s="132"/>
      <c r="CI1521" s="132"/>
      <c r="CJ1521" s="132"/>
      <c r="CK1521" s="132"/>
      <c r="CL1521" s="132"/>
      <c r="CM1521" s="132"/>
      <c r="CN1521" s="132"/>
      <c r="CO1521" s="132"/>
      <c r="CP1521" s="132"/>
      <c r="CQ1521" s="132"/>
      <c r="CR1521" s="132"/>
      <c r="CS1521" s="132"/>
      <c r="CT1521" s="132"/>
      <c r="CU1521" s="132"/>
      <c r="CV1521" s="132"/>
      <c r="CW1521" s="132"/>
      <c r="CX1521" s="132"/>
      <c r="CY1521" s="132"/>
      <c r="CZ1521" s="132"/>
      <c r="DA1521" s="132"/>
      <c r="DB1521" s="132"/>
      <c r="DC1521" s="132"/>
      <c r="DD1521" s="132"/>
      <c r="DE1521" s="132"/>
      <c r="DF1521" s="132"/>
      <c r="DG1521" s="132"/>
      <c r="DH1521" s="132"/>
      <c r="DI1521" s="132"/>
      <c r="DJ1521" s="132"/>
      <c r="DK1521" s="132"/>
      <c r="DL1521" s="132"/>
      <c r="DM1521" s="132"/>
      <c r="DN1521" s="132"/>
      <c r="DO1521" s="132"/>
      <c r="DP1521" s="132"/>
      <c r="DQ1521" s="132"/>
      <c r="DR1521" s="132"/>
      <c r="DS1521" s="132"/>
      <c r="DT1521" s="132"/>
      <c r="DU1521" s="132"/>
      <c r="DV1521" s="132"/>
      <c r="DW1521" s="132"/>
      <c r="DX1521" s="132"/>
      <c r="DY1521" s="132"/>
      <c r="DZ1521" s="132"/>
      <c r="EA1521" s="132"/>
      <c r="EB1521" s="132"/>
      <c r="EC1521" s="132"/>
      <c r="ED1521" s="132"/>
      <c r="EE1521" s="132"/>
      <c r="EF1521" s="132"/>
      <c r="EG1521" s="132"/>
      <c r="EH1521" s="132"/>
      <c r="EI1521" s="132"/>
      <c r="EJ1521" s="132"/>
      <c r="EK1521" s="132"/>
      <c r="EL1521" s="132"/>
      <c r="EM1521" s="132"/>
      <c r="EN1521" s="132"/>
      <c r="EO1521" s="132"/>
      <c r="EP1521" s="132"/>
      <c r="EQ1521" s="132"/>
      <c r="ER1521" s="132"/>
      <c r="ES1521" s="132"/>
      <c r="ET1521" s="132"/>
      <c r="EU1521" s="132"/>
      <c r="EV1521" s="132"/>
      <c r="EW1521" s="132"/>
      <c r="EX1521" s="132"/>
      <c r="EY1521" s="132"/>
      <c r="EZ1521" s="132"/>
      <c r="FA1521" s="132"/>
      <c r="FB1521" s="132"/>
      <c r="FC1521" s="132"/>
      <c r="FD1521" s="132"/>
      <c r="FE1521" s="132"/>
      <c r="FF1521" s="132"/>
      <c r="FG1521" s="132"/>
      <c r="FH1521" s="132"/>
      <c r="FI1521" s="132"/>
      <c r="FJ1521" s="132"/>
      <c r="FK1521" s="132"/>
      <c r="FL1521" s="132"/>
      <c r="FM1521" s="132"/>
      <c r="FN1521" s="132"/>
      <c r="FO1521" s="132"/>
      <c r="FP1521" s="132"/>
      <c r="FQ1521" s="132"/>
      <c r="FR1521" s="132"/>
      <c r="FS1521" s="132"/>
      <c r="FT1521" s="132"/>
      <c r="FU1521" s="132"/>
      <c r="FV1521" s="132"/>
      <c r="FW1521" s="132"/>
      <c r="FX1521" s="132"/>
      <c r="FY1521" s="132"/>
      <c r="FZ1521" s="132"/>
      <c r="GA1521" s="132"/>
      <c r="GB1521" s="132"/>
      <c r="GC1521" s="132"/>
      <c r="GD1521" s="132"/>
      <c r="GE1521" s="132"/>
      <c r="GF1521" s="132"/>
      <c r="GG1521" s="132"/>
      <c r="GH1521" s="132"/>
      <c r="GI1521" s="132"/>
      <c r="GJ1521" s="132"/>
      <c r="GK1521" s="132"/>
      <c r="GL1521" s="132"/>
      <c r="GM1521" s="132"/>
      <c r="GN1521" s="132"/>
      <c r="GO1521" s="132"/>
      <c r="GP1521" s="132"/>
      <c r="GQ1521" s="132"/>
      <c r="GR1521" s="132"/>
      <c r="GS1521" s="132"/>
      <c r="GT1521" s="132"/>
      <c r="GU1521" s="132"/>
      <c r="GV1521" s="132"/>
      <c r="GW1521" s="132"/>
      <c r="GX1521" s="132"/>
      <c r="GY1521" s="132"/>
      <c r="GZ1521" s="132"/>
      <c r="HA1521" s="132"/>
      <c r="HB1521" s="132"/>
      <c r="HC1521" s="132"/>
      <c r="HD1521" s="132"/>
      <c r="HE1521" s="132"/>
      <c r="HF1521" s="132"/>
      <c r="HG1521" s="132"/>
      <c r="HH1521" s="132"/>
      <c r="HI1521" s="132"/>
      <c r="HJ1521" s="132"/>
      <c r="HK1521" s="132"/>
      <c r="HL1521" s="132"/>
      <c r="HM1521" s="132"/>
      <c r="HN1521" s="132"/>
      <c r="HO1521" s="132"/>
      <c r="HP1521" s="132"/>
      <c r="HQ1521" s="132"/>
      <c r="HR1521" s="132"/>
      <c r="HS1521" s="132"/>
      <c r="HT1521" s="132"/>
      <c r="HU1521" s="132"/>
      <c r="HV1521" s="132"/>
      <c r="HW1521" s="132"/>
      <c r="HX1521" s="132"/>
      <c r="HY1521" s="132"/>
      <c r="HZ1521" s="132"/>
      <c r="IA1521" s="132"/>
      <c r="IB1521" s="132"/>
      <c r="IC1521" s="132"/>
      <c r="ID1521" s="132"/>
      <c r="IE1521" s="132"/>
      <c r="IF1521" s="132"/>
      <c r="IG1521" s="132"/>
      <c r="IH1521" s="132"/>
      <c r="II1521" s="132"/>
      <c r="IJ1521" s="132"/>
      <c r="IK1521" s="132"/>
      <c r="IL1521" s="132"/>
      <c r="IM1521" s="132"/>
      <c r="IN1521" s="132"/>
      <c r="IO1521" s="132"/>
      <c r="IP1521" s="132"/>
      <c r="IQ1521" s="132"/>
      <c r="IR1521" s="132"/>
      <c r="IS1521" s="132"/>
      <c r="IT1521" s="132"/>
      <c r="IU1521" s="132"/>
      <c r="IV1521" s="132"/>
    </row>
    <row r="1522" spans="1:256" s="18" customFormat="1" ht="15.75" customHeight="1" outlineLevel="1">
      <c r="A1522" s="14">
        <v>2</v>
      </c>
      <c r="B1522" s="15" t="s">
        <v>57</v>
      </c>
      <c r="C1522" s="14"/>
      <c r="D1522" s="14"/>
      <c r="E1522" s="182">
        <f>E1524+E1532</f>
        <v>34986</v>
      </c>
      <c r="F1522" s="16">
        <f>F1524+F1532</f>
        <v>34884.009999999995</v>
      </c>
      <c r="G1522" s="17">
        <f>IF(E1522&gt;0,F1522/E1522*100,"-")</f>
        <v>99.70848339335733</v>
      </c>
      <c r="H1522" s="15"/>
      <c r="I1522" s="141"/>
      <c r="J1522" s="141"/>
      <c r="K1522" s="141"/>
      <c r="L1522" s="141"/>
      <c r="M1522" s="141"/>
      <c r="N1522" s="141"/>
      <c r="O1522" s="141"/>
      <c r="P1522" s="141"/>
      <c r="Q1522" s="141"/>
      <c r="R1522" s="141"/>
      <c r="S1522" s="141"/>
      <c r="T1522" s="141"/>
      <c r="U1522" s="141"/>
      <c r="V1522" s="141"/>
      <c r="W1522" s="141"/>
      <c r="X1522" s="141"/>
      <c r="Y1522" s="141"/>
      <c r="Z1522" s="141"/>
      <c r="AA1522" s="141"/>
      <c r="AB1522" s="141"/>
      <c r="AC1522" s="141"/>
      <c r="AD1522" s="141"/>
      <c r="AE1522" s="141"/>
      <c r="AF1522" s="141"/>
      <c r="AG1522" s="141"/>
      <c r="AH1522" s="141"/>
      <c r="AI1522" s="141"/>
      <c r="AJ1522" s="141"/>
      <c r="AK1522" s="141"/>
      <c r="AL1522" s="141"/>
      <c r="AM1522" s="141"/>
      <c r="AN1522" s="141"/>
      <c r="AO1522" s="141"/>
      <c r="AP1522" s="141"/>
      <c r="AQ1522" s="141"/>
      <c r="AR1522" s="141"/>
      <c r="AS1522" s="141"/>
      <c r="AT1522" s="141"/>
      <c r="AU1522" s="141"/>
      <c r="AV1522" s="141"/>
      <c r="AW1522" s="141"/>
      <c r="AX1522" s="141"/>
      <c r="AY1522" s="141"/>
      <c r="AZ1522" s="141"/>
      <c r="BA1522" s="141"/>
      <c r="BB1522" s="141"/>
      <c r="BC1522" s="141"/>
      <c r="BD1522" s="141"/>
      <c r="BE1522" s="141"/>
      <c r="BF1522" s="141"/>
      <c r="BG1522" s="141"/>
      <c r="BH1522" s="141"/>
      <c r="BI1522" s="141"/>
      <c r="BJ1522" s="141"/>
      <c r="BK1522" s="141"/>
      <c r="BL1522" s="141"/>
      <c r="BM1522" s="141"/>
      <c r="BN1522" s="141"/>
      <c r="BO1522" s="141"/>
      <c r="BP1522" s="141"/>
      <c r="BQ1522" s="141"/>
      <c r="BR1522" s="141"/>
      <c r="BS1522" s="141"/>
      <c r="BT1522" s="141"/>
      <c r="BU1522" s="141"/>
      <c r="BV1522" s="141"/>
      <c r="BW1522" s="141"/>
      <c r="BX1522" s="141"/>
      <c r="BY1522" s="141"/>
      <c r="BZ1522" s="141"/>
      <c r="CA1522" s="141"/>
      <c r="CB1522" s="141"/>
      <c r="CC1522" s="141"/>
      <c r="CD1522" s="141"/>
      <c r="CE1522" s="141"/>
      <c r="CF1522" s="141"/>
      <c r="CG1522" s="141"/>
      <c r="CH1522" s="141"/>
      <c r="CI1522" s="141"/>
      <c r="CJ1522" s="141"/>
      <c r="CK1522" s="141"/>
      <c r="CL1522" s="141"/>
      <c r="CM1522" s="141"/>
      <c r="CN1522" s="141"/>
      <c r="CO1522" s="141"/>
      <c r="CP1522" s="141"/>
      <c r="CQ1522" s="141"/>
      <c r="CR1522" s="141"/>
      <c r="CS1522" s="141"/>
      <c r="CT1522" s="141"/>
      <c r="CU1522" s="141"/>
      <c r="CV1522" s="141"/>
      <c r="CW1522" s="141"/>
      <c r="CX1522" s="141"/>
      <c r="CY1522" s="141"/>
      <c r="CZ1522" s="141"/>
      <c r="DA1522" s="141"/>
      <c r="DB1522" s="141"/>
      <c r="DC1522" s="141"/>
      <c r="DD1522" s="141"/>
      <c r="DE1522" s="141"/>
      <c r="DF1522" s="141"/>
      <c r="DG1522" s="141"/>
      <c r="DH1522" s="141"/>
      <c r="DI1522" s="141"/>
      <c r="DJ1522" s="141"/>
      <c r="DK1522" s="141"/>
      <c r="DL1522" s="141"/>
      <c r="DM1522" s="141"/>
      <c r="DN1522" s="141"/>
      <c r="DO1522" s="141"/>
      <c r="DP1522" s="141"/>
      <c r="DQ1522" s="141"/>
      <c r="DR1522" s="141"/>
      <c r="DS1522" s="141"/>
      <c r="DT1522" s="141"/>
      <c r="DU1522" s="141"/>
      <c r="DV1522" s="141"/>
      <c r="DW1522" s="141"/>
      <c r="DX1522" s="141"/>
      <c r="DY1522" s="141"/>
      <c r="DZ1522" s="141"/>
      <c r="EA1522" s="141"/>
      <c r="EB1522" s="141"/>
      <c r="EC1522" s="141"/>
      <c r="ED1522" s="141"/>
      <c r="EE1522" s="141"/>
      <c r="EF1522" s="141"/>
      <c r="EG1522" s="141"/>
      <c r="EH1522" s="141"/>
      <c r="EI1522" s="141"/>
      <c r="EJ1522" s="141"/>
      <c r="EK1522" s="141"/>
      <c r="EL1522" s="141"/>
      <c r="EM1522" s="141"/>
      <c r="EN1522" s="141"/>
      <c r="EO1522" s="141"/>
      <c r="EP1522" s="141"/>
      <c r="EQ1522" s="141"/>
      <c r="ER1522" s="141"/>
      <c r="ES1522" s="141"/>
      <c r="ET1522" s="141"/>
      <c r="EU1522" s="141"/>
      <c r="EV1522" s="141"/>
      <c r="EW1522" s="141"/>
      <c r="EX1522" s="141"/>
      <c r="EY1522" s="141"/>
      <c r="EZ1522" s="141"/>
      <c r="FA1522" s="141"/>
      <c r="FB1522" s="141"/>
      <c r="FC1522" s="141"/>
      <c r="FD1522" s="141"/>
      <c r="FE1522" s="141"/>
      <c r="FF1522" s="141"/>
      <c r="FG1522" s="141"/>
      <c r="FH1522" s="141"/>
      <c r="FI1522" s="141"/>
      <c r="FJ1522" s="141"/>
      <c r="FK1522" s="141"/>
      <c r="FL1522" s="141"/>
      <c r="FM1522" s="141"/>
      <c r="FN1522" s="141"/>
      <c r="FO1522" s="141"/>
      <c r="FP1522" s="141"/>
      <c r="FQ1522" s="141"/>
      <c r="FR1522" s="141"/>
      <c r="FS1522" s="141"/>
      <c r="FT1522" s="141"/>
      <c r="FU1522" s="141"/>
      <c r="FV1522" s="141"/>
      <c r="FW1522" s="141"/>
      <c r="FX1522" s="141"/>
      <c r="FY1522" s="141"/>
      <c r="FZ1522" s="141"/>
      <c r="GA1522" s="141"/>
      <c r="GB1522" s="141"/>
      <c r="GC1522" s="141"/>
      <c r="GD1522" s="141"/>
      <c r="GE1522" s="141"/>
      <c r="GF1522" s="141"/>
      <c r="GG1522" s="141"/>
      <c r="GH1522" s="141"/>
      <c r="GI1522" s="141"/>
      <c r="GJ1522" s="141"/>
      <c r="GK1522" s="141"/>
      <c r="GL1522" s="141"/>
      <c r="GM1522" s="141"/>
      <c r="GN1522" s="141"/>
      <c r="GO1522" s="141"/>
      <c r="GP1522" s="141"/>
      <c r="GQ1522" s="141"/>
      <c r="GR1522" s="141"/>
      <c r="GS1522" s="141"/>
      <c r="GT1522" s="141"/>
      <c r="GU1522" s="141"/>
      <c r="GV1522" s="141"/>
      <c r="GW1522" s="141"/>
      <c r="GX1522" s="141"/>
      <c r="GY1522" s="141"/>
      <c r="GZ1522" s="141"/>
      <c r="HA1522" s="141"/>
      <c r="HB1522" s="141"/>
      <c r="HC1522" s="141"/>
      <c r="HD1522" s="141"/>
      <c r="HE1522" s="141"/>
      <c r="HF1522" s="141"/>
      <c r="HG1522" s="141"/>
      <c r="HH1522" s="141"/>
      <c r="HI1522" s="141"/>
      <c r="HJ1522" s="141"/>
      <c r="HK1522" s="141"/>
      <c r="HL1522" s="141"/>
      <c r="HM1522" s="141"/>
      <c r="HN1522" s="141"/>
      <c r="HO1522" s="141"/>
      <c r="HP1522" s="141"/>
      <c r="HQ1522" s="141"/>
      <c r="HR1522" s="141"/>
      <c r="HS1522" s="141"/>
      <c r="HT1522" s="141"/>
      <c r="HU1522" s="141"/>
      <c r="HV1522" s="141"/>
      <c r="HW1522" s="141"/>
      <c r="HX1522" s="141"/>
      <c r="HY1522" s="141"/>
      <c r="HZ1522" s="141"/>
      <c r="IA1522" s="141"/>
      <c r="IB1522" s="141"/>
      <c r="IC1522" s="141"/>
      <c r="ID1522" s="141"/>
      <c r="IE1522" s="141"/>
      <c r="IF1522" s="141"/>
      <c r="IG1522" s="141"/>
      <c r="IH1522" s="141"/>
      <c r="II1522" s="141"/>
      <c r="IJ1522" s="141"/>
      <c r="IK1522" s="141"/>
      <c r="IL1522" s="141"/>
      <c r="IM1522" s="141"/>
      <c r="IN1522" s="141"/>
      <c r="IO1522" s="141"/>
      <c r="IP1522" s="141"/>
      <c r="IQ1522" s="141"/>
      <c r="IR1522" s="141"/>
      <c r="IS1522" s="141"/>
      <c r="IT1522" s="141"/>
      <c r="IU1522" s="141"/>
      <c r="IV1522" s="141"/>
    </row>
    <row r="1523" spans="1:8" s="18" customFormat="1" ht="3" customHeight="1" outlineLevel="1">
      <c r="A1523" s="142"/>
      <c r="B1523" s="143"/>
      <c r="C1523" s="142"/>
      <c r="D1523" s="142"/>
      <c r="E1523" s="183"/>
      <c r="F1523" s="144"/>
      <c r="G1523" s="145"/>
      <c r="H1523" s="143"/>
    </row>
    <row r="1524" spans="1:256" s="2" customFormat="1" ht="13.5" customHeight="1" outlineLevel="1">
      <c r="A1524" s="52" t="s">
        <v>72</v>
      </c>
      <c r="B1524" s="53" t="s">
        <v>231</v>
      </c>
      <c r="C1524" s="205">
        <v>700</v>
      </c>
      <c r="D1524" s="206">
        <v>70004</v>
      </c>
      <c r="E1524" s="184">
        <f>SUM(E1525:E1529)</f>
        <v>20986</v>
      </c>
      <c r="F1524" s="54">
        <f>SUM(F1525:F1529)</f>
        <v>20985.01</v>
      </c>
      <c r="G1524" s="55">
        <f aca="true" t="shared" si="169" ref="G1524:G1529">IF(E1524&gt;0,F1524/E1524*100,"-")</f>
        <v>99.99528256933192</v>
      </c>
      <c r="H1524" s="197" t="s">
        <v>596</v>
      </c>
      <c r="I1524" s="18"/>
      <c r="J1524" s="18"/>
      <c r="K1524" s="18"/>
      <c r="L1524" s="18"/>
      <c r="M1524" s="18"/>
      <c r="N1524" s="18"/>
      <c r="O1524" s="18"/>
      <c r="P1524" s="18"/>
      <c r="Q1524" s="18"/>
      <c r="R1524" s="18"/>
      <c r="S1524" s="18"/>
      <c r="T1524" s="18"/>
      <c r="U1524" s="18"/>
      <c r="V1524" s="18"/>
      <c r="W1524" s="18"/>
      <c r="X1524" s="18"/>
      <c r="Y1524" s="18"/>
      <c r="Z1524" s="18"/>
      <c r="AA1524" s="18"/>
      <c r="AB1524" s="18"/>
      <c r="AC1524" s="18"/>
      <c r="AD1524" s="18"/>
      <c r="AE1524" s="18"/>
      <c r="AF1524" s="18"/>
      <c r="AG1524" s="18"/>
      <c r="AH1524" s="18"/>
      <c r="AI1524" s="18"/>
      <c r="AJ1524" s="18"/>
      <c r="AK1524" s="18"/>
      <c r="AL1524" s="18"/>
      <c r="AM1524" s="18"/>
      <c r="AN1524" s="18"/>
      <c r="AO1524" s="18"/>
      <c r="AP1524" s="18"/>
      <c r="AQ1524" s="18"/>
      <c r="AR1524" s="18"/>
      <c r="AS1524" s="18"/>
      <c r="AT1524" s="18"/>
      <c r="AU1524" s="18"/>
      <c r="AV1524" s="18"/>
      <c r="AW1524" s="18"/>
      <c r="AX1524" s="18"/>
      <c r="AY1524" s="18"/>
      <c r="AZ1524" s="18"/>
      <c r="BA1524" s="18"/>
      <c r="BB1524" s="18"/>
      <c r="BC1524" s="18"/>
      <c r="BD1524" s="18"/>
      <c r="BE1524" s="18"/>
      <c r="BF1524" s="18"/>
      <c r="BG1524" s="18"/>
      <c r="BH1524" s="18"/>
      <c r="BI1524" s="18"/>
      <c r="BJ1524" s="18"/>
      <c r="BK1524" s="18"/>
      <c r="BL1524" s="18"/>
      <c r="BM1524" s="18"/>
      <c r="BN1524" s="18"/>
      <c r="BO1524" s="18"/>
      <c r="BP1524" s="18"/>
      <c r="BQ1524" s="18"/>
      <c r="BR1524" s="18"/>
      <c r="BS1524" s="18"/>
      <c r="BT1524" s="18"/>
      <c r="BU1524" s="18"/>
      <c r="BV1524" s="18"/>
      <c r="BW1524" s="18"/>
      <c r="BX1524" s="18"/>
      <c r="BY1524" s="18"/>
      <c r="BZ1524" s="18"/>
      <c r="CA1524" s="18"/>
      <c r="CB1524" s="18"/>
      <c r="CC1524" s="18"/>
      <c r="CD1524" s="18"/>
      <c r="CE1524" s="18"/>
      <c r="CF1524" s="18"/>
      <c r="CG1524" s="18"/>
      <c r="CH1524" s="18"/>
      <c r="CI1524" s="18"/>
      <c r="CJ1524" s="18"/>
      <c r="CK1524" s="18"/>
      <c r="CL1524" s="18"/>
      <c r="CM1524" s="18"/>
      <c r="CN1524" s="18"/>
      <c r="CO1524" s="18"/>
      <c r="CP1524" s="18"/>
      <c r="CQ1524" s="18"/>
      <c r="CR1524" s="18"/>
      <c r="CS1524" s="18"/>
      <c r="CT1524" s="18"/>
      <c r="CU1524" s="18"/>
      <c r="CV1524" s="18"/>
      <c r="CW1524" s="18"/>
      <c r="CX1524" s="18"/>
      <c r="CY1524" s="18"/>
      <c r="CZ1524" s="18"/>
      <c r="DA1524" s="18"/>
      <c r="DB1524" s="18"/>
      <c r="DC1524" s="18"/>
      <c r="DD1524" s="18"/>
      <c r="DE1524" s="18"/>
      <c r="DF1524" s="18"/>
      <c r="DG1524" s="18"/>
      <c r="DH1524" s="18"/>
      <c r="DI1524" s="18"/>
      <c r="DJ1524" s="18"/>
      <c r="DK1524" s="18"/>
      <c r="DL1524" s="18"/>
      <c r="DM1524" s="18"/>
      <c r="DN1524" s="18"/>
      <c r="DO1524" s="18"/>
      <c r="DP1524" s="18"/>
      <c r="DQ1524" s="18"/>
      <c r="DR1524" s="18"/>
      <c r="DS1524" s="18"/>
      <c r="DT1524" s="18"/>
      <c r="DU1524" s="18"/>
      <c r="DV1524" s="18"/>
      <c r="DW1524" s="18"/>
      <c r="DX1524" s="18"/>
      <c r="DY1524" s="18"/>
      <c r="DZ1524" s="18"/>
      <c r="EA1524" s="18"/>
      <c r="EB1524" s="18"/>
      <c r="EC1524" s="18"/>
      <c r="ED1524" s="18"/>
      <c r="EE1524" s="18"/>
      <c r="EF1524" s="18"/>
      <c r="EG1524" s="18"/>
      <c r="EH1524" s="18"/>
      <c r="EI1524" s="18"/>
      <c r="EJ1524" s="18"/>
      <c r="EK1524" s="18"/>
      <c r="EL1524" s="18"/>
      <c r="EM1524" s="18"/>
      <c r="EN1524" s="18"/>
      <c r="EO1524" s="18"/>
      <c r="EP1524" s="18"/>
      <c r="EQ1524" s="18"/>
      <c r="ER1524" s="18"/>
      <c r="ES1524" s="18"/>
      <c r="ET1524" s="18"/>
      <c r="EU1524" s="18"/>
      <c r="EV1524" s="18"/>
      <c r="EW1524" s="18"/>
      <c r="EX1524" s="18"/>
      <c r="EY1524" s="18"/>
      <c r="EZ1524" s="18"/>
      <c r="FA1524" s="18"/>
      <c r="FB1524" s="18"/>
      <c r="FC1524" s="18"/>
      <c r="FD1524" s="18"/>
      <c r="FE1524" s="18"/>
      <c r="FF1524" s="18"/>
      <c r="FG1524" s="18"/>
      <c r="FH1524" s="18"/>
      <c r="FI1524" s="18"/>
      <c r="FJ1524" s="18"/>
      <c r="FK1524" s="18"/>
      <c r="FL1524" s="18"/>
      <c r="FM1524" s="18"/>
      <c r="FN1524" s="18"/>
      <c r="FO1524" s="18"/>
      <c r="FP1524" s="18"/>
      <c r="FQ1524" s="18"/>
      <c r="FR1524" s="18"/>
      <c r="FS1524" s="18"/>
      <c r="FT1524" s="18"/>
      <c r="FU1524" s="18"/>
      <c r="FV1524" s="18"/>
      <c r="FW1524" s="18"/>
      <c r="FX1524" s="18"/>
      <c r="FY1524" s="18"/>
      <c r="FZ1524" s="18"/>
      <c r="GA1524" s="18"/>
      <c r="GB1524" s="18"/>
      <c r="GC1524" s="18"/>
      <c r="GD1524" s="18"/>
      <c r="GE1524" s="18"/>
      <c r="GF1524" s="18"/>
      <c r="GG1524" s="18"/>
      <c r="GH1524" s="18"/>
      <c r="GI1524" s="18"/>
      <c r="GJ1524" s="18"/>
      <c r="GK1524" s="18"/>
      <c r="GL1524" s="18"/>
      <c r="GM1524" s="18"/>
      <c r="GN1524" s="18"/>
      <c r="GO1524" s="18"/>
      <c r="GP1524" s="18"/>
      <c r="GQ1524" s="18"/>
      <c r="GR1524" s="18"/>
      <c r="GS1524" s="18"/>
      <c r="GT1524" s="18"/>
      <c r="GU1524" s="18"/>
      <c r="GV1524" s="18"/>
      <c r="GW1524" s="18"/>
      <c r="GX1524" s="18"/>
      <c r="GY1524" s="18"/>
      <c r="GZ1524" s="18"/>
      <c r="HA1524" s="18"/>
      <c r="HB1524" s="18"/>
      <c r="HC1524" s="18"/>
      <c r="HD1524" s="18"/>
      <c r="HE1524" s="18"/>
      <c r="HF1524" s="18"/>
      <c r="HG1524" s="18"/>
      <c r="HH1524" s="18"/>
      <c r="HI1524" s="18"/>
      <c r="HJ1524" s="18"/>
      <c r="HK1524" s="18"/>
      <c r="HL1524" s="18"/>
      <c r="HM1524" s="18"/>
      <c r="HN1524" s="18"/>
      <c r="HO1524" s="18"/>
      <c r="HP1524" s="18"/>
      <c r="HQ1524" s="18"/>
      <c r="HR1524" s="18"/>
      <c r="HS1524" s="18"/>
      <c r="HT1524" s="18"/>
      <c r="HU1524" s="18"/>
      <c r="HV1524" s="18"/>
      <c r="HW1524" s="18"/>
      <c r="HX1524" s="18"/>
      <c r="HY1524" s="18"/>
      <c r="HZ1524" s="18"/>
      <c r="IA1524" s="18"/>
      <c r="IB1524" s="18"/>
      <c r="IC1524" s="18"/>
      <c r="ID1524" s="18"/>
      <c r="IE1524" s="18"/>
      <c r="IF1524" s="18"/>
      <c r="IG1524" s="18"/>
      <c r="IH1524" s="18"/>
      <c r="II1524" s="18"/>
      <c r="IJ1524" s="18"/>
      <c r="IK1524" s="18"/>
      <c r="IL1524" s="18"/>
      <c r="IM1524" s="18"/>
      <c r="IN1524" s="18"/>
      <c r="IO1524" s="18"/>
      <c r="IP1524" s="18"/>
      <c r="IQ1524" s="18"/>
      <c r="IR1524" s="18"/>
      <c r="IS1524" s="18"/>
      <c r="IT1524" s="18"/>
      <c r="IU1524" s="18"/>
      <c r="IV1524" s="18"/>
    </row>
    <row r="1525" spans="1:256" s="19" customFormat="1" ht="12" customHeight="1" outlineLevel="1">
      <c r="A1525" s="41" t="s">
        <v>1</v>
      </c>
      <c r="B1525" s="42" t="s">
        <v>27</v>
      </c>
      <c r="C1525" s="205"/>
      <c r="D1525" s="206"/>
      <c r="E1525" s="185">
        <v>20986</v>
      </c>
      <c r="F1525" s="43">
        <v>20985.01</v>
      </c>
      <c r="G1525" s="44">
        <f t="shared" si="169"/>
        <v>99.99528256933192</v>
      </c>
      <c r="H1525" s="197"/>
      <c r="I1525" s="2"/>
      <c r="J1525" s="2"/>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c r="AH1525" s="2"/>
      <c r="AI1525" s="2"/>
      <c r="AJ1525" s="2"/>
      <c r="AK1525" s="2"/>
      <c r="AL1525" s="2"/>
      <c r="AM1525" s="2"/>
      <c r="AN1525" s="2"/>
      <c r="AO1525" s="2"/>
      <c r="AP1525" s="2"/>
      <c r="AQ1525" s="2"/>
      <c r="AR1525" s="2"/>
      <c r="AS1525" s="2"/>
      <c r="AT1525" s="2"/>
      <c r="AU1525" s="2"/>
      <c r="AV1525" s="2"/>
      <c r="AW1525" s="2"/>
      <c r="AX1525" s="2"/>
      <c r="AY1525" s="2"/>
      <c r="AZ1525" s="2"/>
      <c r="BA1525" s="2"/>
      <c r="BB1525" s="2"/>
      <c r="BC1525" s="2"/>
      <c r="BD1525" s="2"/>
      <c r="BE1525" s="2"/>
      <c r="BF1525" s="2"/>
      <c r="BG1525" s="2"/>
      <c r="BH1525" s="2"/>
      <c r="BI1525" s="2"/>
      <c r="BJ1525" s="2"/>
      <c r="BK1525" s="2"/>
      <c r="BL1525" s="2"/>
      <c r="BM1525" s="2"/>
      <c r="BN1525" s="2"/>
      <c r="BO1525" s="2"/>
      <c r="BP1525" s="2"/>
      <c r="BQ1525" s="2"/>
      <c r="BR1525" s="2"/>
      <c r="BS1525" s="2"/>
      <c r="BT1525" s="2"/>
      <c r="BU1525" s="2"/>
      <c r="BV1525" s="2"/>
      <c r="BW1525" s="2"/>
      <c r="BX1525" s="2"/>
      <c r="BY1525" s="2"/>
      <c r="BZ1525" s="2"/>
      <c r="CA1525" s="2"/>
      <c r="CB1525" s="2"/>
      <c r="CC1525" s="2"/>
      <c r="CD1525" s="2"/>
      <c r="CE1525" s="2"/>
      <c r="CF1525" s="2"/>
      <c r="CG1525" s="2"/>
      <c r="CH1525" s="2"/>
      <c r="CI1525" s="2"/>
      <c r="CJ1525" s="2"/>
      <c r="CK1525" s="2"/>
      <c r="CL1525" s="2"/>
      <c r="CM1525" s="2"/>
      <c r="CN1525" s="2"/>
      <c r="CO1525" s="2"/>
      <c r="CP1525" s="2"/>
      <c r="CQ1525" s="2"/>
      <c r="CR1525" s="2"/>
      <c r="CS1525" s="2"/>
      <c r="CT1525" s="2"/>
      <c r="CU1525" s="2"/>
      <c r="CV1525" s="2"/>
      <c r="CW1525" s="2"/>
      <c r="CX1525" s="2"/>
      <c r="CY1525" s="2"/>
      <c r="CZ1525" s="2"/>
      <c r="DA1525" s="2"/>
      <c r="DB1525" s="2"/>
      <c r="DC1525" s="2"/>
      <c r="DD1525" s="2"/>
      <c r="DE1525" s="2"/>
      <c r="DF1525" s="2"/>
      <c r="DG1525" s="2"/>
      <c r="DH1525" s="2"/>
      <c r="DI1525" s="2"/>
      <c r="DJ1525" s="2"/>
      <c r="DK1525" s="2"/>
      <c r="DL1525" s="2"/>
      <c r="DM1525" s="2"/>
      <c r="DN1525" s="2"/>
      <c r="DO1525" s="2"/>
      <c r="DP1525" s="2"/>
      <c r="DQ1525" s="2"/>
      <c r="DR1525" s="2"/>
      <c r="DS1525" s="2"/>
      <c r="DT1525" s="2"/>
      <c r="DU1525" s="2"/>
      <c r="DV1525" s="2"/>
      <c r="DW1525" s="2"/>
      <c r="DX1525" s="2"/>
      <c r="DY1525" s="2"/>
      <c r="DZ1525" s="2"/>
      <c r="EA1525" s="2"/>
      <c r="EB1525" s="2"/>
      <c r="EC1525" s="2"/>
      <c r="ED1525" s="2"/>
      <c r="EE1525" s="2"/>
      <c r="EF1525" s="2"/>
      <c r="EG1525" s="2"/>
      <c r="EH1525" s="2"/>
      <c r="EI1525" s="2"/>
      <c r="EJ1525" s="2"/>
      <c r="EK1525" s="2"/>
      <c r="EL1525" s="2"/>
      <c r="EM1525" s="2"/>
      <c r="EN1525" s="2"/>
      <c r="EO1525" s="2"/>
      <c r="EP1525" s="2"/>
      <c r="EQ1525" s="2"/>
      <c r="ER1525" s="2"/>
      <c r="ES1525" s="2"/>
      <c r="ET1525" s="2"/>
      <c r="EU1525" s="2"/>
      <c r="EV1525" s="2"/>
      <c r="EW1525" s="2"/>
      <c r="EX1525" s="2"/>
      <c r="EY1525" s="2"/>
      <c r="EZ1525" s="2"/>
      <c r="FA1525" s="2"/>
      <c r="FB1525" s="2"/>
      <c r="FC1525" s="2"/>
      <c r="FD1525" s="2"/>
      <c r="FE1525" s="2"/>
      <c r="FF1525" s="2"/>
      <c r="FG1525" s="2"/>
      <c r="FH1525" s="2"/>
      <c r="FI1525" s="2"/>
      <c r="FJ1525" s="2"/>
      <c r="FK1525" s="2"/>
      <c r="FL1525" s="2"/>
      <c r="FM1525" s="2"/>
      <c r="FN1525" s="2"/>
      <c r="FO1525" s="2"/>
      <c r="FP1525" s="2"/>
      <c r="FQ1525" s="2"/>
      <c r="FR1525" s="2"/>
      <c r="FS1525" s="2"/>
      <c r="FT1525" s="2"/>
      <c r="FU1525" s="2"/>
      <c r="FV1525" s="2"/>
      <c r="FW1525" s="2"/>
      <c r="FX1525" s="2"/>
      <c r="FY1525" s="2"/>
      <c r="FZ1525" s="2"/>
      <c r="GA1525" s="2"/>
      <c r="GB1525" s="2"/>
      <c r="GC1525" s="2"/>
      <c r="GD1525" s="2"/>
      <c r="GE1525" s="2"/>
      <c r="GF1525" s="2"/>
      <c r="GG1525" s="2"/>
      <c r="GH1525" s="2"/>
      <c r="GI1525" s="2"/>
      <c r="GJ1525" s="2"/>
      <c r="GK1525" s="2"/>
      <c r="GL1525" s="2"/>
      <c r="GM1525" s="2"/>
      <c r="GN1525" s="2"/>
      <c r="GO1525" s="2"/>
      <c r="GP1525" s="2"/>
      <c r="GQ1525" s="2"/>
      <c r="GR1525" s="2"/>
      <c r="GS1525" s="2"/>
      <c r="GT1525" s="2"/>
      <c r="GU1525" s="2"/>
      <c r="GV1525" s="2"/>
      <c r="GW1525" s="2"/>
      <c r="GX1525" s="2"/>
      <c r="GY1525" s="2"/>
      <c r="GZ1525" s="2"/>
      <c r="HA1525" s="2"/>
      <c r="HB1525" s="2"/>
      <c r="HC1525" s="2"/>
      <c r="HD1525" s="2"/>
      <c r="HE1525" s="2"/>
      <c r="HF1525" s="2"/>
      <c r="HG1525" s="2"/>
      <c r="HH1525" s="2"/>
      <c r="HI1525" s="2"/>
      <c r="HJ1525" s="2"/>
      <c r="HK1525" s="2"/>
      <c r="HL1525" s="2"/>
      <c r="HM1525" s="2"/>
      <c r="HN1525" s="2"/>
      <c r="HO1525" s="2"/>
      <c r="HP1525" s="2"/>
      <c r="HQ1525" s="2"/>
      <c r="HR1525" s="2"/>
      <c r="HS1525" s="2"/>
      <c r="HT1525" s="2"/>
      <c r="HU1525" s="2"/>
      <c r="HV1525" s="2"/>
      <c r="HW1525" s="2"/>
      <c r="HX1525" s="2"/>
      <c r="HY1525" s="2"/>
      <c r="HZ1525" s="2"/>
      <c r="IA1525" s="2"/>
      <c r="IB1525" s="2"/>
      <c r="IC1525" s="2"/>
      <c r="ID1525" s="2"/>
      <c r="IE1525" s="2"/>
      <c r="IF1525" s="2"/>
      <c r="IG1525" s="2"/>
      <c r="IH1525" s="2"/>
      <c r="II1525" s="2"/>
      <c r="IJ1525" s="2"/>
      <c r="IK1525" s="2"/>
      <c r="IL1525" s="2"/>
      <c r="IM1525" s="2"/>
      <c r="IN1525" s="2"/>
      <c r="IO1525" s="2"/>
      <c r="IP1525" s="2"/>
      <c r="IQ1525" s="2"/>
      <c r="IR1525" s="2"/>
      <c r="IS1525" s="2"/>
      <c r="IT1525" s="2"/>
      <c r="IU1525" s="2"/>
      <c r="IV1525" s="2"/>
    </row>
    <row r="1526" spans="1:8" s="19" customFormat="1" ht="12" customHeight="1" hidden="1" outlineLevel="2">
      <c r="A1526" s="41" t="s">
        <v>2</v>
      </c>
      <c r="B1526" s="42" t="s">
        <v>28</v>
      </c>
      <c r="C1526" s="205"/>
      <c r="D1526" s="206"/>
      <c r="E1526" s="185">
        <v>0</v>
      </c>
      <c r="F1526" s="43">
        <v>0</v>
      </c>
      <c r="G1526" s="44" t="str">
        <f t="shared" si="169"/>
        <v>-</v>
      </c>
      <c r="H1526" s="197"/>
    </row>
    <row r="1527" spans="1:8" s="19" customFormat="1" ht="12" customHeight="1" hidden="1" outlineLevel="2">
      <c r="A1527" s="41" t="s">
        <v>3</v>
      </c>
      <c r="B1527" s="42" t="s">
        <v>29</v>
      </c>
      <c r="C1527" s="205"/>
      <c r="D1527" s="206"/>
      <c r="E1527" s="185">
        <v>0</v>
      </c>
      <c r="F1527" s="43">
        <v>0</v>
      </c>
      <c r="G1527" s="44" t="str">
        <f t="shared" si="169"/>
        <v>-</v>
      </c>
      <c r="H1527" s="197"/>
    </row>
    <row r="1528" spans="1:8" s="19" customFormat="1" ht="12" customHeight="1" hidden="1" outlineLevel="2">
      <c r="A1528" s="41" t="s">
        <v>25</v>
      </c>
      <c r="B1528" s="42" t="s">
        <v>149</v>
      </c>
      <c r="C1528" s="205"/>
      <c r="D1528" s="206"/>
      <c r="E1528" s="185">
        <v>0</v>
      </c>
      <c r="F1528" s="43">
        <v>0</v>
      </c>
      <c r="G1528" s="44" t="str">
        <f t="shared" si="169"/>
        <v>-</v>
      </c>
      <c r="H1528" s="197"/>
    </row>
    <row r="1529" spans="1:8" s="19" customFormat="1" ht="12" customHeight="1" hidden="1" outlineLevel="2">
      <c r="A1529" s="41" t="s">
        <v>32</v>
      </c>
      <c r="B1529" s="42" t="s">
        <v>31</v>
      </c>
      <c r="C1529" s="205"/>
      <c r="D1529" s="206"/>
      <c r="E1529" s="185">
        <v>0</v>
      </c>
      <c r="F1529" s="43">
        <v>0</v>
      </c>
      <c r="G1529" s="44" t="str">
        <f t="shared" si="169"/>
        <v>-</v>
      </c>
      <c r="H1529" s="197"/>
    </row>
    <row r="1530" spans="1:8" s="19" customFormat="1" ht="3" customHeight="1" outlineLevel="1" collapsed="1">
      <c r="A1530" s="41"/>
      <c r="B1530" s="42"/>
      <c r="C1530" s="129"/>
      <c r="D1530" s="130"/>
      <c r="E1530" s="185"/>
      <c r="F1530" s="43"/>
      <c r="G1530" s="44"/>
      <c r="H1530" s="131"/>
    </row>
    <row r="1531" spans="1:256" s="18" customFormat="1" ht="3" customHeight="1" outlineLevel="1">
      <c r="A1531" s="142"/>
      <c r="B1531" s="143"/>
      <c r="C1531" s="142"/>
      <c r="D1531" s="142"/>
      <c r="E1531" s="183"/>
      <c r="F1531" s="144"/>
      <c r="G1531" s="145"/>
      <c r="H1531" s="143"/>
      <c r="I1531" s="19"/>
      <c r="J1531" s="19"/>
      <c r="K1531" s="19"/>
      <c r="L1531" s="19"/>
      <c r="M1531" s="19"/>
      <c r="N1531" s="19"/>
      <c r="O1531" s="19"/>
      <c r="P1531" s="19"/>
      <c r="Q1531" s="19"/>
      <c r="R1531" s="19"/>
      <c r="S1531" s="19"/>
      <c r="T1531" s="19"/>
      <c r="U1531" s="19"/>
      <c r="V1531" s="19"/>
      <c r="W1531" s="19"/>
      <c r="X1531" s="19"/>
      <c r="Y1531" s="19"/>
      <c r="Z1531" s="19"/>
      <c r="AA1531" s="19"/>
      <c r="AB1531" s="19"/>
      <c r="AC1531" s="19"/>
      <c r="AD1531" s="19"/>
      <c r="AE1531" s="19"/>
      <c r="AF1531" s="19"/>
      <c r="AG1531" s="19"/>
      <c r="AH1531" s="19"/>
      <c r="AI1531" s="19"/>
      <c r="AJ1531" s="19"/>
      <c r="AK1531" s="19"/>
      <c r="AL1531" s="19"/>
      <c r="AM1531" s="19"/>
      <c r="AN1531" s="19"/>
      <c r="AO1531" s="19"/>
      <c r="AP1531" s="19"/>
      <c r="AQ1531" s="19"/>
      <c r="AR1531" s="19"/>
      <c r="AS1531" s="19"/>
      <c r="AT1531" s="19"/>
      <c r="AU1531" s="19"/>
      <c r="AV1531" s="19"/>
      <c r="AW1531" s="19"/>
      <c r="AX1531" s="19"/>
      <c r="AY1531" s="19"/>
      <c r="AZ1531" s="19"/>
      <c r="BA1531" s="19"/>
      <c r="BB1531" s="19"/>
      <c r="BC1531" s="19"/>
      <c r="BD1531" s="19"/>
      <c r="BE1531" s="19"/>
      <c r="BF1531" s="19"/>
      <c r="BG1531" s="19"/>
      <c r="BH1531" s="19"/>
      <c r="BI1531" s="19"/>
      <c r="BJ1531" s="19"/>
      <c r="BK1531" s="19"/>
      <c r="BL1531" s="19"/>
      <c r="BM1531" s="19"/>
      <c r="BN1531" s="19"/>
      <c r="BO1531" s="19"/>
      <c r="BP1531" s="19"/>
      <c r="BQ1531" s="19"/>
      <c r="BR1531" s="19"/>
      <c r="BS1531" s="19"/>
      <c r="BT1531" s="19"/>
      <c r="BU1531" s="19"/>
      <c r="BV1531" s="19"/>
      <c r="BW1531" s="19"/>
      <c r="BX1531" s="19"/>
      <c r="BY1531" s="19"/>
      <c r="BZ1531" s="19"/>
      <c r="CA1531" s="19"/>
      <c r="CB1531" s="19"/>
      <c r="CC1531" s="19"/>
      <c r="CD1531" s="19"/>
      <c r="CE1531" s="19"/>
      <c r="CF1531" s="19"/>
      <c r="CG1531" s="19"/>
      <c r="CH1531" s="19"/>
      <c r="CI1531" s="19"/>
      <c r="CJ1531" s="19"/>
      <c r="CK1531" s="19"/>
      <c r="CL1531" s="19"/>
      <c r="CM1531" s="19"/>
      <c r="CN1531" s="19"/>
      <c r="CO1531" s="19"/>
      <c r="CP1531" s="19"/>
      <c r="CQ1531" s="19"/>
      <c r="CR1531" s="19"/>
      <c r="CS1531" s="19"/>
      <c r="CT1531" s="19"/>
      <c r="CU1531" s="19"/>
      <c r="CV1531" s="19"/>
      <c r="CW1531" s="19"/>
      <c r="CX1531" s="19"/>
      <c r="CY1531" s="19"/>
      <c r="CZ1531" s="19"/>
      <c r="DA1531" s="19"/>
      <c r="DB1531" s="19"/>
      <c r="DC1531" s="19"/>
      <c r="DD1531" s="19"/>
      <c r="DE1531" s="19"/>
      <c r="DF1531" s="19"/>
      <c r="DG1531" s="19"/>
      <c r="DH1531" s="19"/>
      <c r="DI1531" s="19"/>
      <c r="DJ1531" s="19"/>
      <c r="DK1531" s="19"/>
      <c r="DL1531" s="19"/>
      <c r="DM1531" s="19"/>
      <c r="DN1531" s="19"/>
      <c r="DO1531" s="19"/>
      <c r="DP1531" s="19"/>
      <c r="DQ1531" s="19"/>
      <c r="DR1531" s="19"/>
      <c r="DS1531" s="19"/>
      <c r="DT1531" s="19"/>
      <c r="DU1531" s="19"/>
      <c r="DV1531" s="19"/>
      <c r="DW1531" s="19"/>
      <c r="DX1531" s="19"/>
      <c r="DY1531" s="19"/>
      <c r="DZ1531" s="19"/>
      <c r="EA1531" s="19"/>
      <c r="EB1531" s="19"/>
      <c r="EC1531" s="19"/>
      <c r="ED1531" s="19"/>
      <c r="EE1531" s="19"/>
      <c r="EF1531" s="19"/>
      <c r="EG1531" s="19"/>
      <c r="EH1531" s="19"/>
      <c r="EI1531" s="19"/>
      <c r="EJ1531" s="19"/>
      <c r="EK1531" s="19"/>
      <c r="EL1531" s="19"/>
      <c r="EM1531" s="19"/>
      <c r="EN1531" s="19"/>
      <c r="EO1531" s="19"/>
      <c r="EP1531" s="19"/>
      <c r="EQ1531" s="19"/>
      <c r="ER1531" s="19"/>
      <c r="ES1531" s="19"/>
      <c r="ET1531" s="19"/>
      <c r="EU1531" s="19"/>
      <c r="EV1531" s="19"/>
      <c r="EW1531" s="19"/>
      <c r="EX1531" s="19"/>
      <c r="EY1531" s="19"/>
      <c r="EZ1531" s="19"/>
      <c r="FA1531" s="19"/>
      <c r="FB1531" s="19"/>
      <c r="FC1531" s="19"/>
      <c r="FD1531" s="19"/>
      <c r="FE1531" s="19"/>
      <c r="FF1531" s="19"/>
      <c r="FG1531" s="19"/>
      <c r="FH1531" s="19"/>
      <c r="FI1531" s="19"/>
      <c r="FJ1531" s="19"/>
      <c r="FK1531" s="19"/>
      <c r="FL1531" s="19"/>
      <c r="FM1531" s="19"/>
      <c r="FN1531" s="19"/>
      <c r="FO1531" s="19"/>
      <c r="FP1531" s="19"/>
      <c r="FQ1531" s="19"/>
      <c r="FR1531" s="19"/>
      <c r="FS1531" s="19"/>
      <c r="FT1531" s="19"/>
      <c r="FU1531" s="19"/>
      <c r="FV1531" s="19"/>
      <c r="FW1531" s="19"/>
      <c r="FX1531" s="19"/>
      <c r="FY1531" s="19"/>
      <c r="FZ1531" s="19"/>
      <c r="GA1531" s="19"/>
      <c r="GB1531" s="19"/>
      <c r="GC1531" s="19"/>
      <c r="GD1531" s="19"/>
      <c r="GE1531" s="19"/>
      <c r="GF1531" s="19"/>
      <c r="GG1531" s="19"/>
      <c r="GH1531" s="19"/>
      <c r="GI1531" s="19"/>
      <c r="GJ1531" s="19"/>
      <c r="GK1531" s="19"/>
      <c r="GL1531" s="19"/>
      <c r="GM1531" s="19"/>
      <c r="GN1531" s="19"/>
      <c r="GO1531" s="19"/>
      <c r="GP1531" s="19"/>
      <c r="GQ1531" s="19"/>
      <c r="GR1531" s="19"/>
      <c r="GS1531" s="19"/>
      <c r="GT1531" s="19"/>
      <c r="GU1531" s="19"/>
      <c r="GV1531" s="19"/>
      <c r="GW1531" s="19"/>
      <c r="GX1531" s="19"/>
      <c r="GY1531" s="19"/>
      <c r="GZ1531" s="19"/>
      <c r="HA1531" s="19"/>
      <c r="HB1531" s="19"/>
      <c r="HC1531" s="19"/>
      <c r="HD1531" s="19"/>
      <c r="HE1531" s="19"/>
      <c r="HF1531" s="19"/>
      <c r="HG1531" s="19"/>
      <c r="HH1531" s="19"/>
      <c r="HI1531" s="19"/>
      <c r="HJ1531" s="19"/>
      <c r="HK1531" s="19"/>
      <c r="HL1531" s="19"/>
      <c r="HM1531" s="19"/>
      <c r="HN1531" s="19"/>
      <c r="HO1531" s="19"/>
      <c r="HP1531" s="19"/>
      <c r="HQ1531" s="19"/>
      <c r="HR1531" s="19"/>
      <c r="HS1531" s="19"/>
      <c r="HT1531" s="19"/>
      <c r="HU1531" s="19"/>
      <c r="HV1531" s="19"/>
      <c r="HW1531" s="19"/>
      <c r="HX1531" s="19"/>
      <c r="HY1531" s="19"/>
      <c r="HZ1531" s="19"/>
      <c r="IA1531" s="19"/>
      <c r="IB1531" s="19"/>
      <c r="IC1531" s="19"/>
      <c r="ID1531" s="19"/>
      <c r="IE1531" s="19"/>
      <c r="IF1531" s="19"/>
      <c r="IG1531" s="19"/>
      <c r="IH1531" s="19"/>
      <c r="II1531" s="19"/>
      <c r="IJ1531" s="19"/>
      <c r="IK1531" s="19"/>
      <c r="IL1531" s="19"/>
      <c r="IM1531" s="19"/>
      <c r="IN1531" s="19"/>
      <c r="IO1531" s="19"/>
      <c r="IP1531" s="19"/>
      <c r="IQ1531" s="19"/>
      <c r="IR1531" s="19"/>
      <c r="IS1531" s="19"/>
      <c r="IT1531" s="19"/>
      <c r="IU1531" s="19"/>
      <c r="IV1531" s="19"/>
    </row>
    <row r="1532" spans="1:256" s="2" customFormat="1" ht="13.5" customHeight="1" outlineLevel="1">
      <c r="A1532" s="52" t="s">
        <v>73</v>
      </c>
      <c r="B1532" s="53" t="s">
        <v>392</v>
      </c>
      <c r="C1532" s="205">
        <v>700</v>
      </c>
      <c r="D1532" s="206">
        <v>70004</v>
      </c>
      <c r="E1532" s="184">
        <f>SUM(E1533:E1537)</f>
        <v>14000</v>
      </c>
      <c r="F1532" s="54">
        <f>SUM(F1533:F1537)</f>
        <v>13899</v>
      </c>
      <c r="G1532" s="55">
        <f aca="true" t="shared" si="170" ref="G1532:G1537">IF(E1532&gt;0,F1532/E1532*100,"-")</f>
        <v>99.27857142857142</v>
      </c>
      <c r="H1532" s="197" t="s">
        <v>596</v>
      </c>
      <c r="I1532" s="18"/>
      <c r="J1532" s="18"/>
      <c r="K1532" s="18"/>
      <c r="L1532" s="18"/>
      <c r="M1532" s="18"/>
      <c r="N1532" s="18"/>
      <c r="O1532" s="18"/>
      <c r="P1532" s="18"/>
      <c r="Q1532" s="18"/>
      <c r="R1532" s="18"/>
      <c r="S1532" s="18"/>
      <c r="T1532" s="18"/>
      <c r="U1532" s="18"/>
      <c r="V1532" s="18"/>
      <c r="W1532" s="18"/>
      <c r="X1532" s="18"/>
      <c r="Y1532" s="18"/>
      <c r="Z1532" s="18"/>
      <c r="AA1532" s="18"/>
      <c r="AB1532" s="18"/>
      <c r="AC1532" s="18"/>
      <c r="AD1532" s="18"/>
      <c r="AE1532" s="18"/>
      <c r="AF1532" s="18"/>
      <c r="AG1532" s="18"/>
      <c r="AH1532" s="18"/>
      <c r="AI1532" s="18"/>
      <c r="AJ1532" s="18"/>
      <c r="AK1532" s="18"/>
      <c r="AL1532" s="18"/>
      <c r="AM1532" s="18"/>
      <c r="AN1532" s="18"/>
      <c r="AO1532" s="18"/>
      <c r="AP1532" s="18"/>
      <c r="AQ1532" s="18"/>
      <c r="AR1532" s="18"/>
      <c r="AS1532" s="18"/>
      <c r="AT1532" s="18"/>
      <c r="AU1532" s="18"/>
      <c r="AV1532" s="18"/>
      <c r="AW1532" s="18"/>
      <c r="AX1532" s="18"/>
      <c r="AY1532" s="18"/>
      <c r="AZ1532" s="18"/>
      <c r="BA1532" s="18"/>
      <c r="BB1532" s="18"/>
      <c r="BC1532" s="18"/>
      <c r="BD1532" s="18"/>
      <c r="BE1532" s="18"/>
      <c r="BF1532" s="18"/>
      <c r="BG1532" s="18"/>
      <c r="BH1532" s="18"/>
      <c r="BI1532" s="18"/>
      <c r="BJ1532" s="18"/>
      <c r="BK1532" s="18"/>
      <c r="BL1532" s="18"/>
      <c r="BM1532" s="18"/>
      <c r="BN1532" s="18"/>
      <c r="BO1532" s="18"/>
      <c r="BP1532" s="18"/>
      <c r="BQ1532" s="18"/>
      <c r="BR1532" s="18"/>
      <c r="BS1532" s="18"/>
      <c r="BT1532" s="18"/>
      <c r="BU1532" s="18"/>
      <c r="BV1532" s="18"/>
      <c r="BW1532" s="18"/>
      <c r="BX1532" s="18"/>
      <c r="BY1532" s="18"/>
      <c r="BZ1532" s="18"/>
      <c r="CA1532" s="18"/>
      <c r="CB1532" s="18"/>
      <c r="CC1532" s="18"/>
      <c r="CD1532" s="18"/>
      <c r="CE1532" s="18"/>
      <c r="CF1532" s="18"/>
      <c r="CG1532" s="18"/>
      <c r="CH1532" s="18"/>
      <c r="CI1532" s="18"/>
      <c r="CJ1532" s="18"/>
      <c r="CK1532" s="18"/>
      <c r="CL1532" s="18"/>
      <c r="CM1532" s="18"/>
      <c r="CN1532" s="18"/>
      <c r="CO1532" s="18"/>
      <c r="CP1532" s="18"/>
      <c r="CQ1532" s="18"/>
      <c r="CR1532" s="18"/>
      <c r="CS1532" s="18"/>
      <c r="CT1532" s="18"/>
      <c r="CU1532" s="18"/>
      <c r="CV1532" s="18"/>
      <c r="CW1532" s="18"/>
      <c r="CX1532" s="18"/>
      <c r="CY1532" s="18"/>
      <c r="CZ1532" s="18"/>
      <c r="DA1532" s="18"/>
      <c r="DB1532" s="18"/>
      <c r="DC1532" s="18"/>
      <c r="DD1532" s="18"/>
      <c r="DE1532" s="18"/>
      <c r="DF1532" s="18"/>
      <c r="DG1532" s="18"/>
      <c r="DH1532" s="18"/>
      <c r="DI1532" s="18"/>
      <c r="DJ1532" s="18"/>
      <c r="DK1532" s="18"/>
      <c r="DL1532" s="18"/>
      <c r="DM1532" s="18"/>
      <c r="DN1532" s="18"/>
      <c r="DO1532" s="18"/>
      <c r="DP1532" s="18"/>
      <c r="DQ1532" s="18"/>
      <c r="DR1532" s="18"/>
      <c r="DS1532" s="18"/>
      <c r="DT1532" s="18"/>
      <c r="DU1532" s="18"/>
      <c r="DV1532" s="18"/>
      <c r="DW1532" s="18"/>
      <c r="DX1532" s="18"/>
      <c r="DY1532" s="18"/>
      <c r="DZ1532" s="18"/>
      <c r="EA1532" s="18"/>
      <c r="EB1532" s="18"/>
      <c r="EC1532" s="18"/>
      <c r="ED1532" s="18"/>
      <c r="EE1532" s="18"/>
      <c r="EF1532" s="18"/>
      <c r="EG1532" s="18"/>
      <c r="EH1532" s="18"/>
      <c r="EI1532" s="18"/>
      <c r="EJ1532" s="18"/>
      <c r="EK1532" s="18"/>
      <c r="EL1532" s="18"/>
      <c r="EM1532" s="18"/>
      <c r="EN1532" s="18"/>
      <c r="EO1532" s="18"/>
      <c r="EP1532" s="18"/>
      <c r="EQ1532" s="18"/>
      <c r="ER1532" s="18"/>
      <c r="ES1532" s="18"/>
      <c r="ET1532" s="18"/>
      <c r="EU1532" s="18"/>
      <c r="EV1532" s="18"/>
      <c r="EW1532" s="18"/>
      <c r="EX1532" s="18"/>
      <c r="EY1532" s="18"/>
      <c r="EZ1532" s="18"/>
      <c r="FA1532" s="18"/>
      <c r="FB1532" s="18"/>
      <c r="FC1532" s="18"/>
      <c r="FD1532" s="18"/>
      <c r="FE1532" s="18"/>
      <c r="FF1532" s="18"/>
      <c r="FG1532" s="18"/>
      <c r="FH1532" s="18"/>
      <c r="FI1532" s="18"/>
      <c r="FJ1532" s="18"/>
      <c r="FK1532" s="18"/>
      <c r="FL1532" s="18"/>
      <c r="FM1532" s="18"/>
      <c r="FN1532" s="18"/>
      <c r="FO1532" s="18"/>
      <c r="FP1532" s="18"/>
      <c r="FQ1532" s="18"/>
      <c r="FR1532" s="18"/>
      <c r="FS1532" s="18"/>
      <c r="FT1532" s="18"/>
      <c r="FU1532" s="18"/>
      <c r="FV1532" s="18"/>
      <c r="FW1532" s="18"/>
      <c r="FX1532" s="18"/>
      <c r="FY1532" s="18"/>
      <c r="FZ1532" s="18"/>
      <c r="GA1532" s="18"/>
      <c r="GB1532" s="18"/>
      <c r="GC1532" s="18"/>
      <c r="GD1532" s="18"/>
      <c r="GE1532" s="18"/>
      <c r="GF1532" s="18"/>
      <c r="GG1532" s="18"/>
      <c r="GH1532" s="18"/>
      <c r="GI1532" s="18"/>
      <c r="GJ1532" s="18"/>
      <c r="GK1532" s="18"/>
      <c r="GL1532" s="18"/>
      <c r="GM1532" s="18"/>
      <c r="GN1532" s="18"/>
      <c r="GO1532" s="18"/>
      <c r="GP1532" s="18"/>
      <c r="GQ1532" s="18"/>
      <c r="GR1532" s="18"/>
      <c r="GS1532" s="18"/>
      <c r="GT1532" s="18"/>
      <c r="GU1532" s="18"/>
      <c r="GV1532" s="18"/>
      <c r="GW1532" s="18"/>
      <c r="GX1532" s="18"/>
      <c r="GY1532" s="18"/>
      <c r="GZ1532" s="18"/>
      <c r="HA1532" s="18"/>
      <c r="HB1532" s="18"/>
      <c r="HC1532" s="18"/>
      <c r="HD1532" s="18"/>
      <c r="HE1532" s="18"/>
      <c r="HF1532" s="18"/>
      <c r="HG1532" s="18"/>
      <c r="HH1532" s="18"/>
      <c r="HI1532" s="18"/>
      <c r="HJ1532" s="18"/>
      <c r="HK1532" s="18"/>
      <c r="HL1532" s="18"/>
      <c r="HM1532" s="18"/>
      <c r="HN1532" s="18"/>
      <c r="HO1532" s="18"/>
      <c r="HP1532" s="18"/>
      <c r="HQ1532" s="18"/>
      <c r="HR1532" s="18"/>
      <c r="HS1532" s="18"/>
      <c r="HT1532" s="18"/>
      <c r="HU1532" s="18"/>
      <c r="HV1532" s="18"/>
      <c r="HW1532" s="18"/>
      <c r="HX1532" s="18"/>
      <c r="HY1532" s="18"/>
      <c r="HZ1532" s="18"/>
      <c r="IA1532" s="18"/>
      <c r="IB1532" s="18"/>
      <c r="IC1532" s="18"/>
      <c r="ID1532" s="18"/>
      <c r="IE1532" s="18"/>
      <c r="IF1532" s="18"/>
      <c r="IG1532" s="18"/>
      <c r="IH1532" s="18"/>
      <c r="II1532" s="18"/>
      <c r="IJ1532" s="18"/>
      <c r="IK1532" s="18"/>
      <c r="IL1532" s="18"/>
      <c r="IM1532" s="18"/>
      <c r="IN1532" s="18"/>
      <c r="IO1532" s="18"/>
      <c r="IP1532" s="18"/>
      <c r="IQ1532" s="18"/>
      <c r="IR1532" s="18"/>
      <c r="IS1532" s="18"/>
      <c r="IT1532" s="18"/>
      <c r="IU1532" s="18"/>
      <c r="IV1532" s="18"/>
    </row>
    <row r="1533" spans="1:256" s="19" customFormat="1" ht="12" customHeight="1" outlineLevel="1">
      <c r="A1533" s="41" t="s">
        <v>1</v>
      </c>
      <c r="B1533" s="42" t="s">
        <v>27</v>
      </c>
      <c r="C1533" s="205"/>
      <c r="D1533" s="206"/>
      <c r="E1533" s="185">
        <v>14000</v>
      </c>
      <c r="F1533" s="43">
        <v>13899</v>
      </c>
      <c r="G1533" s="44">
        <f t="shared" si="170"/>
        <v>99.27857142857142</v>
      </c>
      <c r="H1533" s="197"/>
      <c r="I1533" s="2"/>
      <c r="J1533" s="2"/>
      <c r="K1533" s="2"/>
      <c r="L1533" s="2"/>
      <c r="M1533" s="2"/>
      <c r="N1533" s="2"/>
      <c r="O1533" s="2"/>
      <c r="P1533" s="2"/>
      <c r="Q1533" s="2"/>
      <c r="R1533" s="2"/>
      <c r="S1533" s="2"/>
      <c r="T1533" s="2"/>
      <c r="U1533" s="2"/>
      <c r="V1533" s="2"/>
      <c r="W1533" s="2"/>
      <c r="X1533" s="2"/>
      <c r="Y1533" s="2"/>
      <c r="Z1533" s="2"/>
      <c r="AA1533" s="2"/>
      <c r="AB1533" s="2"/>
      <c r="AC1533" s="2"/>
      <c r="AD1533" s="2"/>
      <c r="AE1533" s="2"/>
      <c r="AF1533" s="2"/>
      <c r="AG1533" s="2"/>
      <c r="AH1533" s="2"/>
      <c r="AI1533" s="2"/>
      <c r="AJ1533" s="2"/>
      <c r="AK1533" s="2"/>
      <c r="AL1533" s="2"/>
      <c r="AM1533" s="2"/>
      <c r="AN1533" s="2"/>
      <c r="AO1533" s="2"/>
      <c r="AP1533" s="2"/>
      <c r="AQ1533" s="2"/>
      <c r="AR1533" s="2"/>
      <c r="AS1533" s="2"/>
      <c r="AT1533" s="2"/>
      <c r="AU1533" s="2"/>
      <c r="AV1533" s="2"/>
      <c r="AW1533" s="2"/>
      <c r="AX1533" s="2"/>
      <c r="AY1533" s="2"/>
      <c r="AZ1533" s="2"/>
      <c r="BA1533" s="2"/>
      <c r="BB1533" s="2"/>
      <c r="BC1533" s="2"/>
      <c r="BD1533" s="2"/>
      <c r="BE1533" s="2"/>
      <c r="BF1533" s="2"/>
      <c r="BG1533" s="2"/>
      <c r="BH1533" s="2"/>
      <c r="BI1533" s="2"/>
      <c r="BJ1533" s="2"/>
      <c r="BK1533" s="2"/>
      <c r="BL1533" s="2"/>
      <c r="BM1533" s="2"/>
      <c r="BN1533" s="2"/>
      <c r="BO1533" s="2"/>
      <c r="BP1533" s="2"/>
      <c r="BQ1533" s="2"/>
      <c r="BR1533" s="2"/>
      <c r="BS1533" s="2"/>
      <c r="BT1533" s="2"/>
      <c r="BU1533" s="2"/>
      <c r="BV1533" s="2"/>
      <c r="BW1533" s="2"/>
      <c r="BX1533" s="2"/>
      <c r="BY1533" s="2"/>
      <c r="BZ1533" s="2"/>
      <c r="CA1533" s="2"/>
      <c r="CB1533" s="2"/>
      <c r="CC1533" s="2"/>
      <c r="CD1533" s="2"/>
      <c r="CE1533" s="2"/>
      <c r="CF1533" s="2"/>
      <c r="CG1533" s="2"/>
      <c r="CH1533" s="2"/>
      <c r="CI1533" s="2"/>
      <c r="CJ1533" s="2"/>
      <c r="CK1533" s="2"/>
      <c r="CL1533" s="2"/>
      <c r="CM1533" s="2"/>
      <c r="CN1533" s="2"/>
      <c r="CO1533" s="2"/>
      <c r="CP1533" s="2"/>
      <c r="CQ1533" s="2"/>
      <c r="CR1533" s="2"/>
      <c r="CS1533" s="2"/>
      <c r="CT1533" s="2"/>
      <c r="CU1533" s="2"/>
      <c r="CV1533" s="2"/>
      <c r="CW1533" s="2"/>
      <c r="CX1533" s="2"/>
      <c r="CY1533" s="2"/>
      <c r="CZ1533" s="2"/>
      <c r="DA1533" s="2"/>
      <c r="DB1533" s="2"/>
      <c r="DC1533" s="2"/>
      <c r="DD1533" s="2"/>
      <c r="DE1533" s="2"/>
      <c r="DF1533" s="2"/>
      <c r="DG1533" s="2"/>
      <c r="DH1533" s="2"/>
      <c r="DI1533" s="2"/>
      <c r="DJ1533" s="2"/>
      <c r="DK1533" s="2"/>
      <c r="DL1533" s="2"/>
      <c r="DM1533" s="2"/>
      <c r="DN1533" s="2"/>
      <c r="DO1533" s="2"/>
      <c r="DP1533" s="2"/>
      <c r="DQ1533" s="2"/>
      <c r="DR1533" s="2"/>
      <c r="DS1533" s="2"/>
      <c r="DT1533" s="2"/>
      <c r="DU1533" s="2"/>
      <c r="DV1533" s="2"/>
      <c r="DW1533" s="2"/>
      <c r="DX1533" s="2"/>
      <c r="DY1533" s="2"/>
      <c r="DZ1533" s="2"/>
      <c r="EA1533" s="2"/>
      <c r="EB1533" s="2"/>
      <c r="EC1533" s="2"/>
      <c r="ED1533" s="2"/>
      <c r="EE1533" s="2"/>
      <c r="EF1533" s="2"/>
      <c r="EG1533" s="2"/>
      <c r="EH1533" s="2"/>
      <c r="EI1533" s="2"/>
      <c r="EJ1533" s="2"/>
      <c r="EK1533" s="2"/>
      <c r="EL1533" s="2"/>
      <c r="EM1533" s="2"/>
      <c r="EN1533" s="2"/>
      <c r="EO1533" s="2"/>
      <c r="EP1533" s="2"/>
      <c r="EQ1533" s="2"/>
      <c r="ER1533" s="2"/>
      <c r="ES1533" s="2"/>
      <c r="ET1533" s="2"/>
      <c r="EU1533" s="2"/>
      <c r="EV1533" s="2"/>
      <c r="EW1533" s="2"/>
      <c r="EX1533" s="2"/>
      <c r="EY1533" s="2"/>
      <c r="EZ1533" s="2"/>
      <c r="FA1533" s="2"/>
      <c r="FB1533" s="2"/>
      <c r="FC1533" s="2"/>
      <c r="FD1533" s="2"/>
      <c r="FE1533" s="2"/>
      <c r="FF1533" s="2"/>
      <c r="FG1533" s="2"/>
      <c r="FH1533" s="2"/>
      <c r="FI1533" s="2"/>
      <c r="FJ1533" s="2"/>
      <c r="FK1533" s="2"/>
      <c r="FL1533" s="2"/>
      <c r="FM1533" s="2"/>
      <c r="FN1533" s="2"/>
      <c r="FO1533" s="2"/>
      <c r="FP1533" s="2"/>
      <c r="FQ1533" s="2"/>
      <c r="FR1533" s="2"/>
      <c r="FS1533" s="2"/>
      <c r="FT1533" s="2"/>
      <c r="FU1533" s="2"/>
      <c r="FV1533" s="2"/>
      <c r="FW1533" s="2"/>
      <c r="FX1533" s="2"/>
      <c r="FY1533" s="2"/>
      <c r="FZ1533" s="2"/>
      <c r="GA1533" s="2"/>
      <c r="GB1533" s="2"/>
      <c r="GC1533" s="2"/>
      <c r="GD1533" s="2"/>
      <c r="GE1533" s="2"/>
      <c r="GF1533" s="2"/>
      <c r="GG1533" s="2"/>
      <c r="GH1533" s="2"/>
      <c r="GI1533" s="2"/>
      <c r="GJ1533" s="2"/>
      <c r="GK1533" s="2"/>
      <c r="GL1533" s="2"/>
      <c r="GM1533" s="2"/>
      <c r="GN1533" s="2"/>
      <c r="GO1533" s="2"/>
      <c r="GP1533" s="2"/>
      <c r="GQ1533" s="2"/>
      <c r="GR1533" s="2"/>
      <c r="GS1533" s="2"/>
      <c r="GT1533" s="2"/>
      <c r="GU1533" s="2"/>
      <c r="GV1533" s="2"/>
      <c r="GW1533" s="2"/>
      <c r="GX1533" s="2"/>
      <c r="GY1533" s="2"/>
      <c r="GZ1533" s="2"/>
      <c r="HA1533" s="2"/>
      <c r="HB1533" s="2"/>
      <c r="HC1533" s="2"/>
      <c r="HD1533" s="2"/>
      <c r="HE1533" s="2"/>
      <c r="HF1533" s="2"/>
      <c r="HG1533" s="2"/>
      <c r="HH1533" s="2"/>
      <c r="HI1533" s="2"/>
      <c r="HJ1533" s="2"/>
      <c r="HK1533" s="2"/>
      <c r="HL1533" s="2"/>
      <c r="HM1533" s="2"/>
      <c r="HN1533" s="2"/>
      <c r="HO1533" s="2"/>
      <c r="HP1533" s="2"/>
      <c r="HQ1533" s="2"/>
      <c r="HR1533" s="2"/>
      <c r="HS1533" s="2"/>
      <c r="HT1533" s="2"/>
      <c r="HU1533" s="2"/>
      <c r="HV1533" s="2"/>
      <c r="HW1533" s="2"/>
      <c r="HX1533" s="2"/>
      <c r="HY1533" s="2"/>
      <c r="HZ1533" s="2"/>
      <c r="IA1533" s="2"/>
      <c r="IB1533" s="2"/>
      <c r="IC1533" s="2"/>
      <c r="ID1533" s="2"/>
      <c r="IE1533" s="2"/>
      <c r="IF1533" s="2"/>
      <c r="IG1533" s="2"/>
      <c r="IH1533" s="2"/>
      <c r="II1533" s="2"/>
      <c r="IJ1533" s="2"/>
      <c r="IK1533" s="2"/>
      <c r="IL1533" s="2"/>
      <c r="IM1533" s="2"/>
      <c r="IN1533" s="2"/>
      <c r="IO1533" s="2"/>
      <c r="IP1533" s="2"/>
      <c r="IQ1533" s="2"/>
      <c r="IR1533" s="2"/>
      <c r="IS1533" s="2"/>
      <c r="IT1533" s="2"/>
      <c r="IU1533" s="2"/>
      <c r="IV1533" s="2"/>
    </row>
    <row r="1534" spans="1:8" s="19" customFormat="1" ht="12" customHeight="1" hidden="1" outlineLevel="2">
      <c r="A1534" s="41" t="s">
        <v>2</v>
      </c>
      <c r="B1534" s="42" t="s">
        <v>28</v>
      </c>
      <c r="C1534" s="205"/>
      <c r="D1534" s="206"/>
      <c r="E1534" s="185">
        <v>0</v>
      </c>
      <c r="F1534" s="43">
        <v>0</v>
      </c>
      <c r="G1534" s="44" t="str">
        <f t="shared" si="170"/>
        <v>-</v>
      </c>
      <c r="H1534" s="197"/>
    </row>
    <row r="1535" spans="1:8" s="19" customFormat="1" ht="12" customHeight="1" hidden="1" outlineLevel="2">
      <c r="A1535" s="41" t="s">
        <v>3</v>
      </c>
      <c r="B1535" s="42" t="s">
        <v>29</v>
      </c>
      <c r="C1535" s="205"/>
      <c r="D1535" s="206"/>
      <c r="E1535" s="185">
        <v>0</v>
      </c>
      <c r="F1535" s="43">
        <v>0</v>
      </c>
      <c r="G1535" s="44" t="str">
        <f t="shared" si="170"/>
        <v>-</v>
      </c>
      <c r="H1535" s="197"/>
    </row>
    <row r="1536" spans="1:8" s="19" customFormat="1" ht="12" customHeight="1" hidden="1" outlineLevel="2">
      <c r="A1536" s="41" t="s">
        <v>25</v>
      </c>
      <c r="B1536" s="42" t="s">
        <v>149</v>
      </c>
      <c r="C1536" s="205"/>
      <c r="D1536" s="206"/>
      <c r="E1536" s="185">
        <v>0</v>
      </c>
      <c r="F1536" s="43">
        <v>0</v>
      </c>
      <c r="G1536" s="44" t="str">
        <f t="shared" si="170"/>
        <v>-</v>
      </c>
      <c r="H1536" s="197"/>
    </row>
    <row r="1537" spans="1:8" s="19" customFormat="1" ht="12" customHeight="1" hidden="1" outlineLevel="2">
      <c r="A1537" s="41" t="s">
        <v>32</v>
      </c>
      <c r="B1537" s="42" t="s">
        <v>31</v>
      </c>
      <c r="C1537" s="205"/>
      <c r="D1537" s="206"/>
      <c r="E1537" s="185">
        <v>0</v>
      </c>
      <c r="F1537" s="43">
        <v>0</v>
      </c>
      <c r="G1537" s="44" t="str">
        <f t="shared" si="170"/>
        <v>-</v>
      </c>
      <c r="H1537" s="197"/>
    </row>
    <row r="1538" spans="1:8" s="19" customFormat="1" ht="3" customHeight="1" outlineLevel="1" collapsed="1">
      <c r="A1538" s="41"/>
      <c r="B1538" s="42"/>
      <c r="C1538" s="129"/>
      <c r="D1538" s="130"/>
      <c r="E1538" s="185"/>
      <c r="F1538" s="43"/>
      <c r="G1538" s="44"/>
      <c r="H1538" s="131"/>
    </row>
    <row r="1539" spans="1:256" s="82" customFormat="1" ht="15.75" customHeight="1" outlineLevel="1">
      <c r="A1539" s="78" t="s">
        <v>113</v>
      </c>
      <c r="B1539" s="79" t="s">
        <v>123</v>
      </c>
      <c r="C1539" s="78"/>
      <c r="D1539" s="78"/>
      <c r="E1539" s="181">
        <f>E1540</f>
        <v>103994</v>
      </c>
      <c r="F1539" s="80">
        <f>F1540</f>
        <v>103992.20000000001</v>
      </c>
      <c r="G1539" s="81">
        <f>IF(E1539&gt;0,F1539/E1539*100,"-")</f>
        <v>99.99826913091141</v>
      </c>
      <c r="H1539" s="79"/>
      <c r="I1539" s="19"/>
      <c r="J1539" s="19"/>
      <c r="K1539" s="19"/>
      <c r="L1539" s="19"/>
      <c r="M1539" s="19"/>
      <c r="N1539" s="19"/>
      <c r="O1539" s="19"/>
      <c r="P1539" s="19"/>
      <c r="Q1539" s="19"/>
      <c r="R1539" s="19"/>
      <c r="S1539" s="19"/>
      <c r="T1539" s="19"/>
      <c r="U1539" s="19"/>
      <c r="V1539" s="19"/>
      <c r="W1539" s="19"/>
      <c r="X1539" s="19"/>
      <c r="Y1539" s="19"/>
      <c r="Z1539" s="19"/>
      <c r="AA1539" s="19"/>
      <c r="AB1539" s="19"/>
      <c r="AC1539" s="19"/>
      <c r="AD1539" s="19"/>
      <c r="AE1539" s="19"/>
      <c r="AF1539" s="19"/>
      <c r="AG1539" s="19"/>
      <c r="AH1539" s="19"/>
      <c r="AI1539" s="19"/>
      <c r="AJ1539" s="19"/>
      <c r="AK1539" s="19"/>
      <c r="AL1539" s="19"/>
      <c r="AM1539" s="19"/>
      <c r="AN1539" s="19"/>
      <c r="AO1539" s="19"/>
      <c r="AP1539" s="19"/>
      <c r="AQ1539" s="19"/>
      <c r="AR1539" s="19"/>
      <c r="AS1539" s="19"/>
      <c r="AT1539" s="19"/>
      <c r="AU1539" s="19"/>
      <c r="AV1539" s="19"/>
      <c r="AW1539" s="19"/>
      <c r="AX1539" s="19"/>
      <c r="AY1539" s="19"/>
      <c r="AZ1539" s="19"/>
      <c r="BA1539" s="19"/>
      <c r="BB1539" s="19"/>
      <c r="BC1539" s="19"/>
      <c r="BD1539" s="19"/>
      <c r="BE1539" s="19"/>
      <c r="BF1539" s="19"/>
      <c r="BG1539" s="19"/>
      <c r="BH1539" s="19"/>
      <c r="BI1539" s="19"/>
      <c r="BJ1539" s="19"/>
      <c r="BK1539" s="19"/>
      <c r="BL1539" s="19"/>
      <c r="BM1539" s="19"/>
      <c r="BN1539" s="19"/>
      <c r="BO1539" s="19"/>
      <c r="BP1539" s="19"/>
      <c r="BQ1539" s="19"/>
      <c r="BR1539" s="19"/>
      <c r="BS1539" s="19"/>
      <c r="BT1539" s="19"/>
      <c r="BU1539" s="19"/>
      <c r="BV1539" s="19"/>
      <c r="BW1539" s="19"/>
      <c r="BX1539" s="19"/>
      <c r="BY1539" s="19"/>
      <c r="BZ1539" s="19"/>
      <c r="CA1539" s="19"/>
      <c r="CB1539" s="19"/>
      <c r="CC1539" s="19"/>
      <c r="CD1539" s="19"/>
      <c r="CE1539" s="19"/>
      <c r="CF1539" s="19"/>
      <c r="CG1539" s="19"/>
      <c r="CH1539" s="19"/>
      <c r="CI1539" s="19"/>
      <c r="CJ1539" s="19"/>
      <c r="CK1539" s="19"/>
      <c r="CL1539" s="19"/>
      <c r="CM1539" s="19"/>
      <c r="CN1539" s="19"/>
      <c r="CO1539" s="19"/>
      <c r="CP1539" s="19"/>
      <c r="CQ1539" s="19"/>
      <c r="CR1539" s="19"/>
      <c r="CS1539" s="19"/>
      <c r="CT1539" s="19"/>
      <c r="CU1539" s="19"/>
      <c r="CV1539" s="19"/>
      <c r="CW1539" s="19"/>
      <c r="CX1539" s="19"/>
      <c r="CY1539" s="19"/>
      <c r="CZ1539" s="19"/>
      <c r="DA1539" s="19"/>
      <c r="DB1539" s="19"/>
      <c r="DC1539" s="19"/>
      <c r="DD1539" s="19"/>
      <c r="DE1539" s="19"/>
      <c r="DF1539" s="19"/>
      <c r="DG1539" s="19"/>
      <c r="DH1539" s="19"/>
      <c r="DI1539" s="19"/>
      <c r="DJ1539" s="19"/>
      <c r="DK1539" s="19"/>
      <c r="DL1539" s="19"/>
      <c r="DM1539" s="19"/>
      <c r="DN1539" s="19"/>
      <c r="DO1539" s="19"/>
      <c r="DP1539" s="19"/>
      <c r="DQ1539" s="19"/>
      <c r="DR1539" s="19"/>
      <c r="DS1539" s="19"/>
      <c r="DT1539" s="19"/>
      <c r="DU1539" s="19"/>
      <c r="DV1539" s="19"/>
      <c r="DW1539" s="19"/>
      <c r="DX1539" s="19"/>
      <c r="DY1539" s="19"/>
      <c r="DZ1539" s="19"/>
      <c r="EA1539" s="19"/>
      <c r="EB1539" s="19"/>
      <c r="EC1539" s="19"/>
      <c r="ED1539" s="19"/>
      <c r="EE1539" s="19"/>
      <c r="EF1539" s="19"/>
      <c r="EG1539" s="19"/>
      <c r="EH1539" s="19"/>
      <c r="EI1539" s="19"/>
      <c r="EJ1539" s="19"/>
      <c r="EK1539" s="19"/>
      <c r="EL1539" s="19"/>
      <c r="EM1539" s="19"/>
      <c r="EN1539" s="19"/>
      <c r="EO1539" s="19"/>
      <c r="EP1539" s="19"/>
      <c r="EQ1539" s="19"/>
      <c r="ER1539" s="19"/>
      <c r="ES1539" s="19"/>
      <c r="ET1539" s="19"/>
      <c r="EU1539" s="19"/>
      <c r="EV1539" s="19"/>
      <c r="EW1539" s="19"/>
      <c r="EX1539" s="19"/>
      <c r="EY1539" s="19"/>
      <c r="EZ1539" s="19"/>
      <c r="FA1539" s="19"/>
      <c r="FB1539" s="19"/>
      <c r="FC1539" s="19"/>
      <c r="FD1539" s="19"/>
      <c r="FE1539" s="19"/>
      <c r="FF1539" s="19"/>
      <c r="FG1539" s="19"/>
      <c r="FH1539" s="19"/>
      <c r="FI1539" s="19"/>
      <c r="FJ1539" s="19"/>
      <c r="FK1539" s="19"/>
      <c r="FL1539" s="19"/>
      <c r="FM1539" s="19"/>
      <c r="FN1539" s="19"/>
      <c r="FO1539" s="19"/>
      <c r="FP1539" s="19"/>
      <c r="FQ1539" s="19"/>
      <c r="FR1539" s="19"/>
      <c r="FS1539" s="19"/>
      <c r="FT1539" s="19"/>
      <c r="FU1539" s="19"/>
      <c r="FV1539" s="19"/>
      <c r="FW1539" s="19"/>
      <c r="FX1539" s="19"/>
      <c r="FY1539" s="19"/>
      <c r="FZ1539" s="19"/>
      <c r="GA1539" s="19"/>
      <c r="GB1539" s="19"/>
      <c r="GC1539" s="19"/>
      <c r="GD1539" s="19"/>
      <c r="GE1539" s="19"/>
      <c r="GF1539" s="19"/>
      <c r="GG1539" s="19"/>
      <c r="GH1539" s="19"/>
      <c r="GI1539" s="19"/>
      <c r="GJ1539" s="19"/>
      <c r="GK1539" s="19"/>
      <c r="GL1539" s="19"/>
      <c r="GM1539" s="19"/>
      <c r="GN1539" s="19"/>
      <c r="GO1539" s="19"/>
      <c r="GP1539" s="19"/>
      <c r="GQ1539" s="19"/>
      <c r="GR1539" s="19"/>
      <c r="GS1539" s="19"/>
      <c r="GT1539" s="19"/>
      <c r="GU1539" s="19"/>
      <c r="GV1539" s="19"/>
      <c r="GW1539" s="19"/>
      <c r="GX1539" s="19"/>
      <c r="GY1539" s="19"/>
      <c r="GZ1539" s="19"/>
      <c r="HA1539" s="19"/>
      <c r="HB1539" s="19"/>
      <c r="HC1539" s="19"/>
      <c r="HD1539" s="19"/>
      <c r="HE1539" s="19"/>
      <c r="HF1539" s="19"/>
      <c r="HG1539" s="19"/>
      <c r="HH1539" s="19"/>
      <c r="HI1539" s="19"/>
      <c r="HJ1539" s="19"/>
      <c r="HK1539" s="19"/>
      <c r="HL1539" s="19"/>
      <c r="HM1539" s="19"/>
      <c r="HN1539" s="19"/>
      <c r="HO1539" s="19"/>
      <c r="HP1539" s="19"/>
      <c r="HQ1539" s="19"/>
      <c r="HR1539" s="19"/>
      <c r="HS1539" s="19"/>
      <c r="HT1539" s="19"/>
      <c r="HU1539" s="19"/>
      <c r="HV1539" s="19"/>
      <c r="HW1539" s="19"/>
      <c r="HX1539" s="19"/>
      <c r="HY1539" s="19"/>
      <c r="HZ1539" s="19"/>
      <c r="IA1539" s="19"/>
      <c r="IB1539" s="19"/>
      <c r="IC1539" s="19"/>
      <c r="ID1539" s="19"/>
      <c r="IE1539" s="19"/>
      <c r="IF1539" s="19"/>
      <c r="IG1539" s="19"/>
      <c r="IH1539" s="19"/>
      <c r="II1539" s="19"/>
      <c r="IJ1539" s="19"/>
      <c r="IK1539" s="19"/>
      <c r="IL1539" s="19"/>
      <c r="IM1539" s="19"/>
      <c r="IN1539" s="19"/>
      <c r="IO1539" s="19"/>
      <c r="IP1539" s="19"/>
      <c r="IQ1539" s="19"/>
      <c r="IR1539" s="19"/>
      <c r="IS1539" s="19"/>
      <c r="IT1539" s="19"/>
      <c r="IU1539" s="19"/>
      <c r="IV1539" s="19"/>
    </row>
    <row r="1540" spans="1:256" s="18" customFormat="1" ht="15.75" customHeight="1" outlineLevel="1">
      <c r="A1540" s="14" t="s">
        <v>9</v>
      </c>
      <c r="B1540" s="15" t="s">
        <v>50</v>
      </c>
      <c r="C1540" s="14"/>
      <c r="D1540" s="14"/>
      <c r="E1540" s="182">
        <f>E1542+E1550</f>
        <v>103994</v>
      </c>
      <c r="F1540" s="16">
        <f>F1542+F1550</f>
        <v>103992.20000000001</v>
      </c>
      <c r="G1540" s="17">
        <f>IF(E1540&gt;0,F1540/E1540*100,"-")</f>
        <v>99.99826913091141</v>
      </c>
      <c r="H1540" s="15"/>
      <c r="I1540" s="82"/>
      <c r="J1540" s="82"/>
      <c r="K1540" s="82"/>
      <c r="L1540" s="82"/>
      <c r="M1540" s="82"/>
      <c r="N1540" s="82"/>
      <c r="O1540" s="82"/>
      <c r="P1540" s="82"/>
      <c r="Q1540" s="82"/>
      <c r="R1540" s="82"/>
      <c r="S1540" s="82"/>
      <c r="T1540" s="82"/>
      <c r="U1540" s="82"/>
      <c r="V1540" s="82"/>
      <c r="W1540" s="82"/>
      <c r="X1540" s="82"/>
      <c r="Y1540" s="82"/>
      <c r="Z1540" s="82"/>
      <c r="AA1540" s="82"/>
      <c r="AB1540" s="82"/>
      <c r="AC1540" s="82"/>
      <c r="AD1540" s="82"/>
      <c r="AE1540" s="82"/>
      <c r="AF1540" s="82"/>
      <c r="AG1540" s="82"/>
      <c r="AH1540" s="82"/>
      <c r="AI1540" s="82"/>
      <c r="AJ1540" s="82"/>
      <c r="AK1540" s="82"/>
      <c r="AL1540" s="82"/>
      <c r="AM1540" s="82"/>
      <c r="AN1540" s="82"/>
      <c r="AO1540" s="82"/>
      <c r="AP1540" s="82"/>
      <c r="AQ1540" s="82"/>
      <c r="AR1540" s="82"/>
      <c r="AS1540" s="82"/>
      <c r="AT1540" s="82"/>
      <c r="AU1540" s="82"/>
      <c r="AV1540" s="82"/>
      <c r="AW1540" s="82"/>
      <c r="AX1540" s="82"/>
      <c r="AY1540" s="82"/>
      <c r="AZ1540" s="82"/>
      <c r="BA1540" s="82"/>
      <c r="BB1540" s="82"/>
      <c r="BC1540" s="82"/>
      <c r="BD1540" s="82"/>
      <c r="BE1540" s="82"/>
      <c r="BF1540" s="82"/>
      <c r="BG1540" s="82"/>
      <c r="BH1540" s="82"/>
      <c r="BI1540" s="82"/>
      <c r="BJ1540" s="82"/>
      <c r="BK1540" s="82"/>
      <c r="BL1540" s="82"/>
      <c r="BM1540" s="82"/>
      <c r="BN1540" s="82"/>
      <c r="BO1540" s="82"/>
      <c r="BP1540" s="82"/>
      <c r="BQ1540" s="82"/>
      <c r="BR1540" s="82"/>
      <c r="BS1540" s="82"/>
      <c r="BT1540" s="82"/>
      <c r="BU1540" s="82"/>
      <c r="BV1540" s="82"/>
      <c r="BW1540" s="82"/>
      <c r="BX1540" s="82"/>
      <c r="BY1540" s="82"/>
      <c r="BZ1540" s="82"/>
      <c r="CA1540" s="82"/>
      <c r="CB1540" s="82"/>
      <c r="CC1540" s="82"/>
      <c r="CD1540" s="82"/>
      <c r="CE1540" s="82"/>
      <c r="CF1540" s="82"/>
      <c r="CG1540" s="82"/>
      <c r="CH1540" s="82"/>
      <c r="CI1540" s="82"/>
      <c r="CJ1540" s="82"/>
      <c r="CK1540" s="82"/>
      <c r="CL1540" s="82"/>
      <c r="CM1540" s="82"/>
      <c r="CN1540" s="82"/>
      <c r="CO1540" s="82"/>
      <c r="CP1540" s="82"/>
      <c r="CQ1540" s="82"/>
      <c r="CR1540" s="82"/>
      <c r="CS1540" s="82"/>
      <c r="CT1540" s="82"/>
      <c r="CU1540" s="82"/>
      <c r="CV1540" s="82"/>
      <c r="CW1540" s="82"/>
      <c r="CX1540" s="82"/>
      <c r="CY1540" s="82"/>
      <c r="CZ1540" s="82"/>
      <c r="DA1540" s="82"/>
      <c r="DB1540" s="82"/>
      <c r="DC1540" s="82"/>
      <c r="DD1540" s="82"/>
      <c r="DE1540" s="82"/>
      <c r="DF1540" s="82"/>
      <c r="DG1540" s="82"/>
      <c r="DH1540" s="82"/>
      <c r="DI1540" s="82"/>
      <c r="DJ1540" s="82"/>
      <c r="DK1540" s="82"/>
      <c r="DL1540" s="82"/>
      <c r="DM1540" s="82"/>
      <c r="DN1540" s="82"/>
      <c r="DO1540" s="82"/>
      <c r="DP1540" s="82"/>
      <c r="DQ1540" s="82"/>
      <c r="DR1540" s="82"/>
      <c r="DS1540" s="82"/>
      <c r="DT1540" s="82"/>
      <c r="DU1540" s="82"/>
      <c r="DV1540" s="82"/>
      <c r="DW1540" s="82"/>
      <c r="DX1540" s="82"/>
      <c r="DY1540" s="82"/>
      <c r="DZ1540" s="82"/>
      <c r="EA1540" s="82"/>
      <c r="EB1540" s="82"/>
      <c r="EC1540" s="82"/>
      <c r="ED1540" s="82"/>
      <c r="EE1540" s="82"/>
      <c r="EF1540" s="82"/>
      <c r="EG1540" s="82"/>
      <c r="EH1540" s="82"/>
      <c r="EI1540" s="82"/>
      <c r="EJ1540" s="82"/>
      <c r="EK1540" s="82"/>
      <c r="EL1540" s="82"/>
      <c r="EM1540" s="82"/>
      <c r="EN1540" s="82"/>
      <c r="EO1540" s="82"/>
      <c r="EP1540" s="82"/>
      <c r="EQ1540" s="82"/>
      <c r="ER1540" s="82"/>
      <c r="ES1540" s="82"/>
      <c r="ET1540" s="82"/>
      <c r="EU1540" s="82"/>
      <c r="EV1540" s="82"/>
      <c r="EW1540" s="82"/>
      <c r="EX1540" s="82"/>
      <c r="EY1540" s="82"/>
      <c r="EZ1540" s="82"/>
      <c r="FA1540" s="82"/>
      <c r="FB1540" s="82"/>
      <c r="FC1540" s="82"/>
      <c r="FD1540" s="82"/>
      <c r="FE1540" s="82"/>
      <c r="FF1540" s="82"/>
      <c r="FG1540" s="82"/>
      <c r="FH1540" s="82"/>
      <c r="FI1540" s="82"/>
      <c r="FJ1540" s="82"/>
      <c r="FK1540" s="82"/>
      <c r="FL1540" s="82"/>
      <c r="FM1540" s="82"/>
      <c r="FN1540" s="82"/>
      <c r="FO1540" s="82"/>
      <c r="FP1540" s="82"/>
      <c r="FQ1540" s="82"/>
      <c r="FR1540" s="82"/>
      <c r="FS1540" s="82"/>
      <c r="FT1540" s="82"/>
      <c r="FU1540" s="82"/>
      <c r="FV1540" s="82"/>
      <c r="FW1540" s="82"/>
      <c r="FX1540" s="82"/>
      <c r="FY1540" s="82"/>
      <c r="FZ1540" s="82"/>
      <c r="GA1540" s="82"/>
      <c r="GB1540" s="82"/>
      <c r="GC1540" s="82"/>
      <c r="GD1540" s="82"/>
      <c r="GE1540" s="82"/>
      <c r="GF1540" s="82"/>
      <c r="GG1540" s="82"/>
      <c r="GH1540" s="82"/>
      <c r="GI1540" s="82"/>
      <c r="GJ1540" s="82"/>
      <c r="GK1540" s="82"/>
      <c r="GL1540" s="82"/>
      <c r="GM1540" s="82"/>
      <c r="GN1540" s="82"/>
      <c r="GO1540" s="82"/>
      <c r="GP1540" s="82"/>
      <c r="GQ1540" s="82"/>
      <c r="GR1540" s="82"/>
      <c r="GS1540" s="82"/>
      <c r="GT1540" s="82"/>
      <c r="GU1540" s="82"/>
      <c r="GV1540" s="82"/>
      <c r="GW1540" s="82"/>
      <c r="GX1540" s="82"/>
      <c r="GY1540" s="82"/>
      <c r="GZ1540" s="82"/>
      <c r="HA1540" s="82"/>
      <c r="HB1540" s="82"/>
      <c r="HC1540" s="82"/>
      <c r="HD1540" s="82"/>
      <c r="HE1540" s="82"/>
      <c r="HF1540" s="82"/>
      <c r="HG1540" s="82"/>
      <c r="HH1540" s="82"/>
      <c r="HI1540" s="82"/>
      <c r="HJ1540" s="82"/>
      <c r="HK1540" s="82"/>
      <c r="HL1540" s="82"/>
      <c r="HM1540" s="82"/>
      <c r="HN1540" s="82"/>
      <c r="HO1540" s="82"/>
      <c r="HP1540" s="82"/>
      <c r="HQ1540" s="82"/>
      <c r="HR1540" s="82"/>
      <c r="HS1540" s="82"/>
      <c r="HT1540" s="82"/>
      <c r="HU1540" s="82"/>
      <c r="HV1540" s="82"/>
      <c r="HW1540" s="82"/>
      <c r="HX1540" s="82"/>
      <c r="HY1540" s="82"/>
      <c r="HZ1540" s="82"/>
      <c r="IA1540" s="82"/>
      <c r="IB1540" s="82"/>
      <c r="IC1540" s="82"/>
      <c r="ID1540" s="82"/>
      <c r="IE1540" s="82"/>
      <c r="IF1540" s="82"/>
      <c r="IG1540" s="82"/>
      <c r="IH1540" s="82"/>
      <c r="II1540" s="82"/>
      <c r="IJ1540" s="82"/>
      <c r="IK1540" s="82"/>
      <c r="IL1540" s="82"/>
      <c r="IM1540" s="82"/>
      <c r="IN1540" s="82"/>
      <c r="IO1540" s="82"/>
      <c r="IP1540" s="82"/>
      <c r="IQ1540" s="82"/>
      <c r="IR1540" s="82"/>
      <c r="IS1540" s="82"/>
      <c r="IT1540" s="82"/>
      <c r="IU1540" s="82"/>
      <c r="IV1540" s="82"/>
    </row>
    <row r="1541" spans="1:8" s="18" customFormat="1" ht="3" customHeight="1" outlineLevel="1">
      <c r="A1541" s="142"/>
      <c r="B1541" s="143"/>
      <c r="C1541" s="142"/>
      <c r="D1541" s="142"/>
      <c r="E1541" s="183"/>
      <c r="F1541" s="144"/>
      <c r="G1541" s="145"/>
      <c r="H1541" s="143"/>
    </row>
    <row r="1542" spans="1:256" s="2" customFormat="1" ht="13.5" customHeight="1" outlineLevel="1">
      <c r="A1542" s="52" t="s">
        <v>26</v>
      </c>
      <c r="B1542" s="53" t="s">
        <v>232</v>
      </c>
      <c r="C1542" s="205">
        <v>700</v>
      </c>
      <c r="D1542" s="206">
        <v>70005</v>
      </c>
      <c r="E1542" s="184">
        <f>SUM(E1543:E1547)</f>
        <v>63994</v>
      </c>
      <c r="F1542" s="54">
        <f>SUM(F1543:F1547)</f>
        <v>63993.65</v>
      </c>
      <c r="G1542" s="55">
        <f aca="true" t="shared" si="171" ref="G1542:G1547">IF(E1542&gt;0,F1542/E1542*100,"-")</f>
        <v>99.99945307372566</v>
      </c>
      <c r="H1542" s="197" t="s">
        <v>597</v>
      </c>
      <c r="I1542" s="18"/>
      <c r="J1542" s="18"/>
      <c r="K1542" s="18"/>
      <c r="L1542" s="18"/>
      <c r="M1542" s="18"/>
      <c r="N1542" s="18"/>
      <c r="O1542" s="18"/>
      <c r="P1542" s="18"/>
      <c r="Q1542" s="18"/>
      <c r="R1542" s="18"/>
      <c r="S1542" s="18"/>
      <c r="T1542" s="18"/>
      <c r="U1542" s="18"/>
      <c r="V1542" s="18"/>
      <c r="W1542" s="18"/>
      <c r="X1542" s="18"/>
      <c r="Y1542" s="18"/>
      <c r="Z1542" s="18"/>
      <c r="AA1542" s="18"/>
      <c r="AB1542" s="18"/>
      <c r="AC1542" s="18"/>
      <c r="AD1542" s="18"/>
      <c r="AE1542" s="18"/>
      <c r="AF1542" s="18"/>
      <c r="AG1542" s="18"/>
      <c r="AH1542" s="18"/>
      <c r="AI1542" s="18"/>
      <c r="AJ1542" s="18"/>
      <c r="AK1542" s="18"/>
      <c r="AL1542" s="18"/>
      <c r="AM1542" s="18"/>
      <c r="AN1542" s="18"/>
      <c r="AO1542" s="18"/>
      <c r="AP1542" s="18"/>
      <c r="AQ1542" s="18"/>
      <c r="AR1542" s="18"/>
      <c r="AS1542" s="18"/>
      <c r="AT1542" s="18"/>
      <c r="AU1542" s="18"/>
      <c r="AV1542" s="18"/>
      <c r="AW1542" s="18"/>
      <c r="AX1542" s="18"/>
      <c r="AY1542" s="18"/>
      <c r="AZ1542" s="18"/>
      <c r="BA1542" s="18"/>
      <c r="BB1542" s="18"/>
      <c r="BC1542" s="18"/>
      <c r="BD1542" s="18"/>
      <c r="BE1542" s="18"/>
      <c r="BF1542" s="18"/>
      <c r="BG1542" s="18"/>
      <c r="BH1542" s="18"/>
      <c r="BI1542" s="18"/>
      <c r="BJ1542" s="18"/>
      <c r="BK1542" s="18"/>
      <c r="BL1542" s="18"/>
      <c r="BM1542" s="18"/>
      <c r="BN1542" s="18"/>
      <c r="BO1542" s="18"/>
      <c r="BP1542" s="18"/>
      <c r="BQ1542" s="18"/>
      <c r="BR1542" s="18"/>
      <c r="BS1542" s="18"/>
      <c r="BT1542" s="18"/>
      <c r="BU1542" s="18"/>
      <c r="BV1542" s="18"/>
      <c r="BW1542" s="18"/>
      <c r="BX1542" s="18"/>
      <c r="BY1542" s="18"/>
      <c r="BZ1542" s="18"/>
      <c r="CA1542" s="18"/>
      <c r="CB1542" s="18"/>
      <c r="CC1542" s="18"/>
      <c r="CD1542" s="18"/>
      <c r="CE1542" s="18"/>
      <c r="CF1542" s="18"/>
      <c r="CG1542" s="18"/>
      <c r="CH1542" s="18"/>
      <c r="CI1542" s="18"/>
      <c r="CJ1542" s="18"/>
      <c r="CK1542" s="18"/>
      <c r="CL1542" s="18"/>
      <c r="CM1542" s="18"/>
      <c r="CN1542" s="18"/>
      <c r="CO1542" s="18"/>
      <c r="CP1542" s="18"/>
      <c r="CQ1542" s="18"/>
      <c r="CR1542" s="18"/>
      <c r="CS1542" s="18"/>
      <c r="CT1542" s="18"/>
      <c r="CU1542" s="18"/>
      <c r="CV1542" s="18"/>
      <c r="CW1542" s="18"/>
      <c r="CX1542" s="18"/>
      <c r="CY1542" s="18"/>
      <c r="CZ1542" s="18"/>
      <c r="DA1542" s="18"/>
      <c r="DB1542" s="18"/>
      <c r="DC1542" s="18"/>
      <c r="DD1542" s="18"/>
      <c r="DE1542" s="18"/>
      <c r="DF1542" s="18"/>
      <c r="DG1542" s="18"/>
      <c r="DH1542" s="18"/>
      <c r="DI1542" s="18"/>
      <c r="DJ1542" s="18"/>
      <c r="DK1542" s="18"/>
      <c r="DL1542" s="18"/>
      <c r="DM1542" s="18"/>
      <c r="DN1542" s="18"/>
      <c r="DO1542" s="18"/>
      <c r="DP1542" s="18"/>
      <c r="DQ1542" s="18"/>
      <c r="DR1542" s="18"/>
      <c r="DS1542" s="18"/>
      <c r="DT1542" s="18"/>
      <c r="DU1542" s="18"/>
      <c r="DV1542" s="18"/>
      <c r="DW1542" s="18"/>
      <c r="DX1542" s="18"/>
      <c r="DY1542" s="18"/>
      <c r="DZ1542" s="18"/>
      <c r="EA1542" s="18"/>
      <c r="EB1542" s="18"/>
      <c r="EC1542" s="18"/>
      <c r="ED1542" s="18"/>
      <c r="EE1542" s="18"/>
      <c r="EF1542" s="18"/>
      <c r="EG1542" s="18"/>
      <c r="EH1542" s="18"/>
      <c r="EI1542" s="18"/>
      <c r="EJ1542" s="18"/>
      <c r="EK1542" s="18"/>
      <c r="EL1542" s="18"/>
      <c r="EM1542" s="18"/>
      <c r="EN1542" s="18"/>
      <c r="EO1542" s="18"/>
      <c r="EP1542" s="18"/>
      <c r="EQ1542" s="18"/>
      <c r="ER1542" s="18"/>
      <c r="ES1542" s="18"/>
      <c r="ET1542" s="18"/>
      <c r="EU1542" s="18"/>
      <c r="EV1542" s="18"/>
      <c r="EW1542" s="18"/>
      <c r="EX1542" s="18"/>
      <c r="EY1542" s="18"/>
      <c r="EZ1542" s="18"/>
      <c r="FA1542" s="18"/>
      <c r="FB1542" s="18"/>
      <c r="FC1542" s="18"/>
      <c r="FD1542" s="18"/>
      <c r="FE1542" s="18"/>
      <c r="FF1542" s="18"/>
      <c r="FG1542" s="18"/>
      <c r="FH1542" s="18"/>
      <c r="FI1542" s="18"/>
      <c r="FJ1542" s="18"/>
      <c r="FK1542" s="18"/>
      <c r="FL1542" s="18"/>
      <c r="FM1542" s="18"/>
      <c r="FN1542" s="18"/>
      <c r="FO1542" s="18"/>
      <c r="FP1542" s="18"/>
      <c r="FQ1542" s="18"/>
      <c r="FR1542" s="18"/>
      <c r="FS1542" s="18"/>
      <c r="FT1542" s="18"/>
      <c r="FU1542" s="18"/>
      <c r="FV1542" s="18"/>
      <c r="FW1542" s="18"/>
      <c r="FX1542" s="18"/>
      <c r="FY1542" s="18"/>
      <c r="FZ1542" s="18"/>
      <c r="GA1542" s="18"/>
      <c r="GB1542" s="18"/>
      <c r="GC1542" s="18"/>
      <c r="GD1542" s="18"/>
      <c r="GE1542" s="18"/>
      <c r="GF1542" s="18"/>
      <c r="GG1542" s="18"/>
      <c r="GH1542" s="18"/>
      <c r="GI1542" s="18"/>
      <c r="GJ1542" s="18"/>
      <c r="GK1542" s="18"/>
      <c r="GL1542" s="18"/>
      <c r="GM1542" s="18"/>
      <c r="GN1542" s="18"/>
      <c r="GO1542" s="18"/>
      <c r="GP1542" s="18"/>
      <c r="GQ1542" s="18"/>
      <c r="GR1542" s="18"/>
      <c r="GS1542" s="18"/>
      <c r="GT1542" s="18"/>
      <c r="GU1542" s="18"/>
      <c r="GV1542" s="18"/>
      <c r="GW1542" s="18"/>
      <c r="GX1542" s="18"/>
      <c r="GY1542" s="18"/>
      <c r="GZ1542" s="18"/>
      <c r="HA1542" s="18"/>
      <c r="HB1542" s="18"/>
      <c r="HC1542" s="18"/>
      <c r="HD1542" s="18"/>
      <c r="HE1542" s="18"/>
      <c r="HF1542" s="18"/>
      <c r="HG1542" s="18"/>
      <c r="HH1542" s="18"/>
      <c r="HI1542" s="18"/>
      <c r="HJ1542" s="18"/>
      <c r="HK1542" s="18"/>
      <c r="HL1542" s="18"/>
      <c r="HM1542" s="18"/>
      <c r="HN1542" s="18"/>
      <c r="HO1542" s="18"/>
      <c r="HP1542" s="18"/>
      <c r="HQ1542" s="18"/>
      <c r="HR1542" s="18"/>
      <c r="HS1542" s="18"/>
      <c r="HT1542" s="18"/>
      <c r="HU1542" s="18"/>
      <c r="HV1542" s="18"/>
      <c r="HW1542" s="18"/>
      <c r="HX1542" s="18"/>
      <c r="HY1542" s="18"/>
      <c r="HZ1542" s="18"/>
      <c r="IA1542" s="18"/>
      <c r="IB1542" s="18"/>
      <c r="IC1542" s="18"/>
      <c r="ID1542" s="18"/>
      <c r="IE1542" s="18"/>
      <c r="IF1542" s="18"/>
      <c r="IG1542" s="18"/>
      <c r="IH1542" s="18"/>
      <c r="II1542" s="18"/>
      <c r="IJ1542" s="18"/>
      <c r="IK1542" s="18"/>
      <c r="IL1542" s="18"/>
      <c r="IM1542" s="18"/>
      <c r="IN1542" s="18"/>
      <c r="IO1542" s="18"/>
      <c r="IP1542" s="18"/>
      <c r="IQ1542" s="18"/>
      <c r="IR1542" s="18"/>
      <c r="IS1542" s="18"/>
      <c r="IT1542" s="18"/>
      <c r="IU1542" s="18"/>
      <c r="IV1542" s="18"/>
    </row>
    <row r="1543" spans="1:256" s="19" customFormat="1" ht="12" customHeight="1" outlineLevel="1">
      <c r="A1543" s="41" t="s">
        <v>1</v>
      </c>
      <c r="B1543" s="42" t="s">
        <v>27</v>
      </c>
      <c r="C1543" s="205"/>
      <c r="D1543" s="206"/>
      <c r="E1543" s="185">
        <v>63994</v>
      </c>
      <c r="F1543" s="43">
        <v>63993.65</v>
      </c>
      <c r="G1543" s="44">
        <f t="shared" si="171"/>
        <v>99.99945307372566</v>
      </c>
      <c r="H1543" s="197"/>
      <c r="I1543" s="2"/>
      <c r="J1543" s="2"/>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c r="AH1543" s="2"/>
      <c r="AI1543" s="2"/>
      <c r="AJ1543" s="2"/>
      <c r="AK1543" s="2"/>
      <c r="AL1543" s="2"/>
      <c r="AM1543" s="2"/>
      <c r="AN1543" s="2"/>
      <c r="AO1543" s="2"/>
      <c r="AP1543" s="2"/>
      <c r="AQ1543" s="2"/>
      <c r="AR1543" s="2"/>
      <c r="AS1543" s="2"/>
      <c r="AT1543" s="2"/>
      <c r="AU1543" s="2"/>
      <c r="AV1543" s="2"/>
      <c r="AW1543" s="2"/>
      <c r="AX1543" s="2"/>
      <c r="AY1543" s="2"/>
      <c r="AZ1543" s="2"/>
      <c r="BA1543" s="2"/>
      <c r="BB1543" s="2"/>
      <c r="BC1543" s="2"/>
      <c r="BD1543" s="2"/>
      <c r="BE1543" s="2"/>
      <c r="BF1543" s="2"/>
      <c r="BG1543" s="2"/>
      <c r="BH1543" s="2"/>
      <c r="BI1543" s="2"/>
      <c r="BJ1543" s="2"/>
      <c r="BK1543" s="2"/>
      <c r="BL1543" s="2"/>
      <c r="BM1543" s="2"/>
      <c r="BN1543" s="2"/>
      <c r="BO1543" s="2"/>
      <c r="BP1543" s="2"/>
      <c r="BQ1543" s="2"/>
      <c r="BR1543" s="2"/>
      <c r="BS1543" s="2"/>
      <c r="BT1543" s="2"/>
      <c r="BU1543" s="2"/>
      <c r="BV1543" s="2"/>
      <c r="BW1543" s="2"/>
      <c r="BX1543" s="2"/>
      <c r="BY1543" s="2"/>
      <c r="BZ1543" s="2"/>
      <c r="CA1543" s="2"/>
      <c r="CB1543" s="2"/>
      <c r="CC1543" s="2"/>
      <c r="CD1543" s="2"/>
      <c r="CE1543" s="2"/>
      <c r="CF1543" s="2"/>
      <c r="CG1543" s="2"/>
      <c r="CH1543" s="2"/>
      <c r="CI1543" s="2"/>
      <c r="CJ1543" s="2"/>
      <c r="CK1543" s="2"/>
      <c r="CL1543" s="2"/>
      <c r="CM1543" s="2"/>
      <c r="CN1543" s="2"/>
      <c r="CO1543" s="2"/>
      <c r="CP1543" s="2"/>
      <c r="CQ1543" s="2"/>
      <c r="CR1543" s="2"/>
      <c r="CS1543" s="2"/>
      <c r="CT1543" s="2"/>
      <c r="CU1543" s="2"/>
      <c r="CV1543" s="2"/>
      <c r="CW1543" s="2"/>
      <c r="CX1543" s="2"/>
      <c r="CY1543" s="2"/>
      <c r="CZ1543" s="2"/>
      <c r="DA1543" s="2"/>
      <c r="DB1543" s="2"/>
      <c r="DC1543" s="2"/>
      <c r="DD1543" s="2"/>
      <c r="DE1543" s="2"/>
      <c r="DF1543" s="2"/>
      <c r="DG1543" s="2"/>
      <c r="DH1543" s="2"/>
      <c r="DI1543" s="2"/>
      <c r="DJ1543" s="2"/>
      <c r="DK1543" s="2"/>
      <c r="DL1543" s="2"/>
      <c r="DM1543" s="2"/>
      <c r="DN1543" s="2"/>
      <c r="DO1543" s="2"/>
      <c r="DP1543" s="2"/>
      <c r="DQ1543" s="2"/>
      <c r="DR1543" s="2"/>
      <c r="DS1543" s="2"/>
      <c r="DT1543" s="2"/>
      <c r="DU1543" s="2"/>
      <c r="DV1543" s="2"/>
      <c r="DW1543" s="2"/>
      <c r="DX1543" s="2"/>
      <c r="DY1543" s="2"/>
      <c r="DZ1543" s="2"/>
      <c r="EA1543" s="2"/>
      <c r="EB1543" s="2"/>
      <c r="EC1543" s="2"/>
      <c r="ED1543" s="2"/>
      <c r="EE1543" s="2"/>
      <c r="EF1543" s="2"/>
      <c r="EG1543" s="2"/>
      <c r="EH1543" s="2"/>
      <c r="EI1543" s="2"/>
      <c r="EJ1543" s="2"/>
      <c r="EK1543" s="2"/>
      <c r="EL1543" s="2"/>
      <c r="EM1543" s="2"/>
      <c r="EN1543" s="2"/>
      <c r="EO1543" s="2"/>
      <c r="EP1543" s="2"/>
      <c r="EQ1543" s="2"/>
      <c r="ER1543" s="2"/>
      <c r="ES1543" s="2"/>
      <c r="ET1543" s="2"/>
      <c r="EU1543" s="2"/>
      <c r="EV1543" s="2"/>
      <c r="EW1543" s="2"/>
      <c r="EX1543" s="2"/>
      <c r="EY1543" s="2"/>
      <c r="EZ1543" s="2"/>
      <c r="FA1543" s="2"/>
      <c r="FB1543" s="2"/>
      <c r="FC1543" s="2"/>
      <c r="FD1543" s="2"/>
      <c r="FE1543" s="2"/>
      <c r="FF1543" s="2"/>
      <c r="FG1543" s="2"/>
      <c r="FH1543" s="2"/>
      <c r="FI1543" s="2"/>
      <c r="FJ1543" s="2"/>
      <c r="FK1543" s="2"/>
      <c r="FL1543" s="2"/>
      <c r="FM1543" s="2"/>
      <c r="FN1543" s="2"/>
      <c r="FO1543" s="2"/>
      <c r="FP1543" s="2"/>
      <c r="FQ1543" s="2"/>
      <c r="FR1543" s="2"/>
      <c r="FS1543" s="2"/>
      <c r="FT1543" s="2"/>
      <c r="FU1543" s="2"/>
      <c r="FV1543" s="2"/>
      <c r="FW1543" s="2"/>
      <c r="FX1543" s="2"/>
      <c r="FY1543" s="2"/>
      <c r="FZ1543" s="2"/>
      <c r="GA1543" s="2"/>
      <c r="GB1543" s="2"/>
      <c r="GC1543" s="2"/>
      <c r="GD1543" s="2"/>
      <c r="GE1543" s="2"/>
      <c r="GF1543" s="2"/>
      <c r="GG1543" s="2"/>
      <c r="GH1543" s="2"/>
      <c r="GI1543" s="2"/>
      <c r="GJ1543" s="2"/>
      <c r="GK1543" s="2"/>
      <c r="GL1543" s="2"/>
      <c r="GM1543" s="2"/>
      <c r="GN1543" s="2"/>
      <c r="GO1543" s="2"/>
      <c r="GP1543" s="2"/>
      <c r="GQ1543" s="2"/>
      <c r="GR1543" s="2"/>
      <c r="GS1543" s="2"/>
      <c r="GT1543" s="2"/>
      <c r="GU1543" s="2"/>
      <c r="GV1543" s="2"/>
      <c r="GW1543" s="2"/>
      <c r="GX1543" s="2"/>
      <c r="GY1543" s="2"/>
      <c r="GZ1543" s="2"/>
      <c r="HA1543" s="2"/>
      <c r="HB1543" s="2"/>
      <c r="HC1543" s="2"/>
      <c r="HD1543" s="2"/>
      <c r="HE1543" s="2"/>
      <c r="HF1543" s="2"/>
      <c r="HG1543" s="2"/>
      <c r="HH1543" s="2"/>
      <c r="HI1543" s="2"/>
      <c r="HJ1543" s="2"/>
      <c r="HK1543" s="2"/>
      <c r="HL1543" s="2"/>
      <c r="HM1543" s="2"/>
      <c r="HN1543" s="2"/>
      <c r="HO1543" s="2"/>
      <c r="HP1543" s="2"/>
      <c r="HQ1543" s="2"/>
      <c r="HR1543" s="2"/>
      <c r="HS1543" s="2"/>
      <c r="HT1543" s="2"/>
      <c r="HU1543" s="2"/>
      <c r="HV1543" s="2"/>
      <c r="HW1543" s="2"/>
      <c r="HX1543" s="2"/>
      <c r="HY1543" s="2"/>
      <c r="HZ1543" s="2"/>
      <c r="IA1543" s="2"/>
      <c r="IB1543" s="2"/>
      <c r="IC1543" s="2"/>
      <c r="ID1543" s="2"/>
      <c r="IE1543" s="2"/>
      <c r="IF1543" s="2"/>
      <c r="IG1543" s="2"/>
      <c r="IH1543" s="2"/>
      <c r="II1543" s="2"/>
      <c r="IJ1543" s="2"/>
      <c r="IK1543" s="2"/>
      <c r="IL1543" s="2"/>
      <c r="IM1543" s="2"/>
      <c r="IN1543" s="2"/>
      <c r="IO1543" s="2"/>
      <c r="IP1543" s="2"/>
      <c r="IQ1543" s="2"/>
      <c r="IR1543" s="2"/>
      <c r="IS1543" s="2"/>
      <c r="IT1543" s="2"/>
      <c r="IU1543" s="2"/>
      <c r="IV1543" s="2"/>
    </row>
    <row r="1544" spans="1:8" s="19" customFormat="1" ht="12" customHeight="1" hidden="1" outlineLevel="2">
      <c r="A1544" s="41" t="s">
        <v>2</v>
      </c>
      <c r="B1544" s="42" t="s">
        <v>28</v>
      </c>
      <c r="C1544" s="205"/>
      <c r="D1544" s="206"/>
      <c r="E1544" s="185">
        <v>0</v>
      </c>
      <c r="F1544" s="43">
        <v>0</v>
      </c>
      <c r="G1544" s="44" t="str">
        <f t="shared" si="171"/>
        <v>-</v>
      </c>
      <c r="H1544" s="197"/>
    </row>
    <row r="1545" spans="1:8" s="19" customFormat="1" ht="12" customHeight="1" hidden="1" outlineLevel="2">
      <c r="A1545" s="41" t="s">
        <v>3</v>
      </c>
      <c r="B1545" s="42" t="s">
        <v>29</v>
      </c>
      <c r="C1545" s="205"/>
      <c r="D1545" s="206"/>
      <c r="E1545" s="185">
        <v>0</v>
      </c>
      <c r="F1545" s="43">
        <v>0</v>
      </c>
      <c r="G1545" s="44" t="str">
        <f t="shared" si="171"/>
        <v>-</v>
      </c>
      <c r="H1545" s="197"/>
    </row>
    <row r="1546" spans="1:8" s="19" customFormat="1" ht="12" customHeight="1" hidden="1" outlineLevel="2">
      <c r="A1546" s="41" t="s">
        <v>25</v>
      </c>
      <c r="B1546" s="42" t="s">
        <v>149</v>
      </c>
      <c r="C1546" s="205"/>
      <c r="D1546" s="206"/>
      <c r="E1546" s="185">
        <v>0</v>
      </c>
      <c r="F1546" s="43">
        <v>0</v>
      </c>
      <c r="G1546" s="44" t="str">
        <f t="shared" si="171"/>
        <v>-</v>
      </c>
      <c r="H1546" s="197"/>
    </row>
    <row r="1547" spans="1:256" s="132" customFormat="1" ht="12" customHeight="1" hidden="1" outlineLevel="2">
      <c r="A1547" s="41" t="s">
        <v>32</v>
      </c>
      <c r="B1547" s="42" t="s">
        <v>31</v>
      </c>
      <c r="C1547" s="205"/>
      <c r="D1547" s="206"/>
      <c r="E1547" s="185">
        <v>0</v>
      </c>
      <c r="F1547" s="43">
        <v>0</v>
      </c>
      <c r="G1547" s="44" t="str">
        <f t="shared" si="171"/>
        <v>-</v>
      </c>
      <c r="H1547" s="197"/>
      <c r="I1547" s="19"/>
      <c r="J1547" s="19"/>
      <c r="K1547" s="19"/>
      <c r="L1547" s="19"/>
      <c r="M1547" s="19"/>
      <c r="N1547" s="19"/>
      <c r="O1547" s="19"/>
      <c r="P1547" s="19"/>
      <c r="Q1547" s="19"/>
      <c r="R1547" s="19"/>
      <c r="S1547" s="19"/>
      <c r="T1547" s="19"/>
      <c r="U1547" s="19"/>
      <c r="V1547" s="19"/>
      <c r="W1547" s="19"/>
      <c r="X1547" s="19"/>
      <c r="Y1547" s="19"/>
      <c r="Z1547" s="19"/>
      <c r="AA1547" s="19"/>
      <c r="AB1547" s="19"/>
      <c r="AC1547" s="19"/>
      <c r="AD1547" s="19"/>
      <c r="AE1547" s="19"/>
      <c r="AF1547" s="19"/>
      <c r="AG1547" s="19"/>
      <c r="AH1547" s="19"/>
      <c r="AI1547" s="19"/>
      <c r="AJ1547" s="19"/>
      <c r="AK1547" s="19"/>
      <c r="AL1547" s="19"/>
      <c r="AM1547" s="19"/>
      <c r="AN1547" s="19"/>
      <c r="AO1547" s="19"/>
      <c r="AP1547" s="19"/>
      <c r="AQ1547" s="19"/>
      <c r="AR1547" s="19"/>
      <c r="AS1547" s="19"/>
      <c r="AT1547" s="19"/>
      <c r="AU1547" s="19"/>
      <c r="AV1547" s="19"/>
      <c r="AW1547" s="19"/>
      <c r="AX1547" s="19"/>
      <c r="AY1547" s="19"/>
      <c r="AZ1547" s="19"/>
      <c r="BA1547" s="19"/>
      <c r="BB1547" s="19"/>
      <c r="BC1547" s="19"/>
      <c r="BD1547" s="19"/>
      <c r="BE1547" s="19"/>
      <c r="BF1547" s="19"/>
      <c r="BG1547" s="19"/>
      <c r="BH1547" s="19"/>
      <c r="BI1547" s="19"/>
      <c r="BJ1547" s="19"/>
      <c r="BK1547" s="19"/>
      <c r="BL1547" s="19"/>
      <c r="BM1547" s="19"/>
      <c r="BN1547" s="19"/>
      <c r="BO1547" s="19"/>
      <c r="BP1547" s="19"/>
      <c r="BQ1547" s="19"/>
      <c r="BR1547" s="19"/>
      <c r="BS1547" s="19"/>
      <c r="BT1547" s="19"/>
      <c r="BU1547" s="19"/>
      <c r="BV1547" s="19"/>
      <c r="BW1547" s="19"/>
      <c r="BX1547" s="19"/>
      <c r="BY1547" s="19"/>
      <c r="BZ1547" s="19"/>
      <c r="CA1547" s="19"/>
      <c r="CB1547" s="19"/>
      <c r="CC1547" s="19"/>
      <c r="CD1547" s="19"/>
      <c r="CE1547" s="19"/>
      <c r="CF1547" s="19"/>
      <c r="CG1547" s="19"/>
      <c r="CH1547" s="19"/>
      <c r="CI1547" s="19"/>
      <c r="CJ1547" s="19"/>
      <c r="CK1547" s="19"/>
      <c r="CL1547" s="19"/>
      <c r="CM1547" s="19"/>
      <c r="CN1547" s="19"/>
      <c r="CO1547" s="19"/>
      <c r="CP1547" s="19"/>
      <c r="CQ1547" s="19"/>
      <c r="CR1547" s="19"/>
      <c r="CS1547" s="19"/>
      <c r="CT1547" s="19"/>
      <c r="CU1547" s="19"/>
      <c r="CV1547" s="19"/>
      <c r="CW1547" s="19"/>
      <c r="CX1547" s="19"/>
      <c r="CY1547" s="19"/>
      <c r="CZ1547" s="19"/>
      <c r="DA1547" s="19"/>
      <c r="DB1547" s="19"/>
      <c r="DC1547" s="19"/>
      <c r="DD1547" s="19"/>
      <c r="DE1547" s="19"/>
      <c r="DF1547" s="19"/>
      <c r="DG1547" s="19"/>
      <c r="DH1547" s="19"/>
      <c r="DI1547" s="19"/>
      <c r="DJ1547" s="19"/>
      <c r="DK1547" s="19"/>
      <c r="DL1547" s="19"/>
      <c r="DM1547" s="19"/>
      <c r="DN1547" s="19"/>
      <c r="DO1547" s="19"/>
      <c r="DP1547" s="19"/>
      <c r="DQ1547" s="19"/>
      <c r="DR1547" s="19"/>
      <c r="DS1547" s="19"/>
      <c r="DT1547" s="19"/>
      <c r="DU1547" s="19"/>
      <c r="DV1547" s="19"/>
      <c r="DW1547" s="19"/>
      <c r="DX1547" s="19"/>
      <c r="DY1547" s="19"/>
      <c r="DZ1547" s="19"/>
      <c r="EA1547" s="19"/>
      <c r="EB1547" s="19"/>
      <c r="EC1547" s="19"/>
      <c r="ED1547" s="19"/>
      <c r="EE1547" s="19"/>
      <c r="EF1547" s="19"/>
      <c r="EG1547" s="19"/>
      <c r="EH1547" s="19"/>
      <c r="EI1547" s="19"/>
      <c r="EJ1547" s="19"/>
      <c r="EK1547" s="19"/>
      <c r="EL1547" s="19"/>
      <c r="EM1547" s="19"/>
      <c r="EN1547" s="19"/>
      <c r="EO1547" s="19"/>
      <c r="EP1547" s="19"/>
      <c r="EQ1547" s="19"/>
      <c r="ER1547" s="19"/>
      <c r="ES1547" s="19"/>
      <c r="ET1547" s="19"/>
      <c r="EU1547" s="19"/>
      <c r="EV1547" s="19"/>
      <c r="EW1547" s="19"/>
      <c r="EX1547" s="19"/>
      <c r="EY1547" s="19"/>
      <c r="EZ1547" s="19"/>
      <c r="FA1547" s="19"/>
      <c r="FB1547" s="19"/>
      <c r="FC1547" s="19"/>
      <c r="FD1547" s="19"/>
      <c r="FE1547" s="19"/>
      <c r="FF1547" s="19"/>
      <c r="FG1547" s="19"/>
      <c r="FH1547" s="19"/>
      <c r="FI1547" s="19"/>
      <c r="FJ1547" s="19"/>
      <c r="FK1547" s="19"/>
      <c r="FL1547" s="19"/>
      <c r="FM1547" s="19"/>
      <c r="FN1547" s="19"/>
      <c r="FO1547" s="19"/>
      <c r="FP1547" s="19"/>
      <c r="FQ1547" s="19"/>
      <c r="FR1547" s="19"/>
      <c r="FS1547" s="19"/>
      <c r="FT1547" s="19"/>
      <c r="FU1547" s="19"/>
      <c r="FV1547" s="19"/>
      <c r="FW1547" s="19"/>
      <c r="FX1547" s="19"/>
      <c r="FY1547" s="19"/>
      <c r="FZ1547" s="19"/>
      <c r="GA1547" s="19"/>
      <c r="GB1547" s="19"/>
      <c r="GC1547" s="19"/>
      <c r="GD1547" s="19"/>
      <c r="GE1547" s="19"/>
      <c r="GF1547" s="19"/>
      <c r="GG1547" s="19"/>
      <c r="GH1547" s="19"/>
      <c r="GI1547" s="19"/>
      <c r="GJ1547" s="19"/>
      <c r="GK1547" s="19"/>
      <c r="GL1547" s="19"/>
      <c r="GM1547" s="19"/>
      <c r="GN1547" s="19"/>
      <c r="GO1547" s="19"/>
      <c r="GP1547" s="19"/>
      <c r="GQ1547" s="19"/>
      <c r="GR1547" s="19"/>
      <c r="GS1547" s="19"/>
      <c r="GT1547" s="19"/>
      <c r="GU1547" s="19"/>
      <c r="GV1547" s="19"/>
      <c r="GW1547" s="19"/>
      <c r="GX1547" s="19"/>
      <c r="GY1547" s="19"/>
      <c r="GZ1547" s="19"/>
      <c r="HA1547" s="19"/>
      <c r="HB1547" s="19"/>
      <c r="HC1547" s="19"/>
      <c r="HD1547" s="19"/>
      <c r="HE1547" s="19"/>
      <c r="HF1547" s="19"/>
      <c r="HG1547" s="19"/>
      <c r="HH1547" s="19"/>
      <c r="HI1547" s="19"/>
      <c r="HJ1547" s="19"/>
      <c r="HK1547" s="19"/>
      <c r="HL1547" s="19"/>
      <c r="HM1547" s="19"/>
      <c r="HN1547" s="19"/>
      <c r="HO1547" s="19"/>
      <c r="HP1547" s="19"/>
      <c r="HQ1547" s="19"/>
      <c r="HR1547" s="19"/>
      <c r="HS1547" s="19"/>
      <c r="HT1547" s="19"/>
      <c r="HU1547" s="19"/>
      <c r="HV1547" s="19"/>
      <c r="HW1547" s="19"/>
      <c r="HX1547" s="19"/>
      <c r="HY1547" s="19"/>
      <c r="HZ1547" s="19"/>
      <c r="IA1547" s="19"/>
      <c r="IB1547" s="19"/>
      <c r="IC1547" s="19"/>
      <c r="ID1547" s="19"/>
      <c r="IE1547" s="19"/>
      <c r="IF1547" s="19"/>
      <c r="IG1547" s="19"/>
      <c r="IH1547" s="19"/>
      <c r="II1547" s="19"/>
      <c r="IJ1547" s="19"/>
      <c r="IK1547" s="19"/>
      <c r="IL1547" s="19"/>
      <c r="IM1547" s="19"/>
      <c r="IN1547" s="19"/>
      <c r="IO1547" s="19"/>
      <c r="IP1547" s="19"/>
      <c r="IQ1547" s="19"/>
      <c r="IR1547" s="19"/>
      <c r="IS1547" s="19"/>
      <c r="IT1547" s="19"/>
      <c r="IU1547" s="19"/>
      <c r="IV1547" s="19"/>
    </row>
    <row r="1548" spans="1:256" s="141" customFormat="1" ht="6" customHeight="1" outlineLevel="1" collapsed="1">
      <c r="A1548" s="45"/>
      <c r="B1548" s="46"/>
      <c r="C1548" s="136"/>
      <c r="D1548" s="134"/>
      <c r="E1548" s="186"/>
      <c r="F1548" s="49"/>
      <c r="G1548" s="50"/>
      <c r="H1548" s="198"/>
      <c r="I1548" s="132"/>
      <c r="J1548" s="132"/>
      <c r="K1548" s="132"/>
      <c r="L1548" s="132"/>
      <c r="M1548" s="132"/>
      <c r="N1548" s="132"/>
      <c r="O1548" s="132"/>
      <c r="P1548" s="132"/>
      <c r="Q1548" s="132"/>
      <c r="R1548" s="132"/>
      <c r="S1548" s="132"/>
      <c r="T1548" s="132"/>
      <c r="U1548" s="132"/>
      <c r="V1548" s="132"/>
      <c r="W1548" s="132"/>
      <c r="X1548" s="132"/>
      <c r="Y1548" s="132"/>
      <c r="Z1548" s="132"/>
      <c r="AA1548" s="132"/>
      <c r="AB1548" s="132"/>
      <c r="AC1548" s="132"/>
      <c r="AD1548" s="132"/>
      <c r="AE1548" s="132"/>
      <c r="AF1548" s="132"/>
      <c r="AG1548" s="132"/>
      <c r="AH1548" s="132"/>
      <c r="AI1548" s="132"/>
      <c r="AJ1548" s="132"/>
      <c r="AK1548" s="132"/>
      <c r="AL1548" s="132"/>
      <c r="AM1548" s="132"/>
      <c r="AN1548" s="132"/>
      <c r="AO1548" s="132"/>
      <c r="AP1548" s="132"/>
      <c r="AQ1548" s="132"/>
      <c r="AR1548" s="132"/>
      <c r="AS1548" s="132"/>
      <c r="AT1548" s="132"/>
      <c r="AU1548" s="132"/>
      <c r="AV1548" s="132"/>
      <c r="AW1548" s="132"/>
      <c r="AX1548" s="132"/>
      <c r="AY1548" s="132"/>
      <c r="AZ1548" s="132"/>
      <c r="BA1548" s="132"/>
      <c r="BB1548" s="132"/>
      <c r="BC1548" s="132"/>
      <c r="BD1548" s="132"/>
      <c r="BE1548" s="132"/>
      <c r="BF1548" s="132"/>
      <c r="BG1548" s="132"/>
      <c r="BH1548" s="132"/>
      <c r="BI1548" s="132"/>
      <c r="BJ1548" s="132"/>
      <c r="BK1548" s="132"/>
      <c r="BL1548" s="132"/>
      <c r="BM1548" s="132"/>
      <c r="BN1548" s="132"/>
      <c r="BO1548" s="132"/>
      <c r="BP1548" s="132"/>
      <c r="BQ1548" s="132"/>
      <c r="BR1548" s="132"/>
      <c r="BS1548" s="132"/>
      <c r="BT1548" s="132"/>
      <c r="BU1548" s="132"/>
      <c r="BV1548" s="132"/>
      <c r="BW1548" s="132"/>
      <c r="BX1548" s="132"/>
      <c r="BY1548" s="132"/>
      <c r="BZ1548" s="132"/>
      <c r="CA1548" s="132"/>
      <c r="CB1548" s="132"/>
      <c r="CC1548" s="132"/>
      <c r="CD1548" s="132"/>
      <c r="CE1548" s="132"/>
      <c r="CF1548" s="132"/>
      <c r="CG1548" s="132"/>
      <c r="CH1548" s="132"/>
      <c r="CI1548" s="132"/>
      <c r="CJ1548" s="132"/>
      <c r="CK1548" s="132"/>
      <c r="CL1548" s="132"/>
      <c r="CM1548" s="132"/>
      <c r="CN1548" s="132"/>
      <c r="CO1548" s="132"/>
      <c r="CP1548" s="132"/>
      <c r="CQ1548" s="132"/>
      <c r="CR1548" s="132"/>
      <c r="CS1548" s="132"/>
      <c r="CT1548" s="132"/>
      <c r="CU1548" s="132"/>
      <c r="CV1548" s="132"/>
      <c r="CW1548" s="132"/>
      <c r="CX1548" s="132"/>
      <c r="CY1548" s="132"/>
      <c r="CZ1548" s="132"/>
      <c r="DA1548" s="132"/>
      <c r="DB1548" s="132"/>
      <c r="DC1548" s="132"/>
      <c r="DD1548" s="132"/>
      <c r="DE1548" s="132"/>
      <c r="DF1548" s="132"/>
      <c r="DG1548" s="132"/>
      <c r="DH1548" s="132"/>
      <c r="DI1548" s="132"/>
      <c r="DJ1548" s="132"/>
      <c r="DK1548" s="132"/>
      <c r="DL1548" s="132"/>
      <c r="DM1548" s="132"/>
      <c r="DN1548" s="132"/>
      <c r="DO1548" s="132"/>
      <c r="DP1548" s="132"/>
      <c r="DQ1548" s="132"/>
      <c r="DR1548" s="132"/>
      <c r="DS1548" s="132"/>
      <c r="DT1548" s="132"/>
      <c r="DU1548" s="132"/>
      <c r="DV1548" s="132"/>
      <c r="DW1548" s="132"/>
      <c r="DX1548" s="132"/>
      <c r="DY1548" s="132"/>
      <c r="DZ1548" s="132"/>
      <c r="EA1548" s="132"/>
      <c r="EB1548" s="132"/>
      <c r="EC1548" s="132"/>
      <c r="ED1548" s="132"/>
      <c r="EE1548" s="132"/>
      <c r="EF1548" s="132"/>
      <c r="EG1548" s="132"/>
      <c r="EH1548" s="132"/>
      <c r="EI1548" s="132"/>
      <c r="EJ1548" s="132"/>
      <c r="EK1548" s="132"/>
      <c r="EL1548" s="132"/>
      <c r="EM1548" s="132"/>
      <c r="EN1548" s="132"/>
      <c r="EO1548" s="132"/>
      <c r="EP1548" s="132"/>
      <c r="EQ1548" s="132"/>
      <c r="ER1548" s="132"/>
      <c r="ES1548" s="132"/>
      <c r="ET1548" s="132"/>
      <c r="EU1548" s="132"/>
      <c r="EV1548" s="132"/>
      <c r="EW1548" s="132"/>
      <c r="EX1548" s="132"/>
      <c r="EY1548" s="132"/>
      <c r="EZ1548" s="132"/>
      <c r="FA1548" s="132"/>
      <c r="FB1548" s="132"/>
      <c r="FC1548" s="132"/>
      <c r="FD1548" s="132"/>
      <c r="FE1548" s="132"/>
      <c r="FF1548" s="132"/>
      <c r="FG1548" s="132"/>
      <c r="FH1548" s="132"/>
      <c r="FI1548" s="132"/>
      <c r="FJ1548" s="132"/>
      <c r="FK1548" s="132"/>
      <c r="FL1548" s="132"/>
      <c r="FM1548" s="132"/>
      <c r="FN1548" s="132"/>
      <c r="FO1548" s="132"/>
      <c r="FP1548" s="132"/>
      <c r="FQ1548" s="132"/>
      <c r="FR1548" s="132"/>
      <c r="FS1548" s="132"/>
      <c r="FT1548" s="132"/>
      <c r="FU1548" s="132"/>
      <c r="FV1548" s="132"/>
      <c r="FW1548" s="132"/>
      <c r="FX1548" s="132"/>
      <c r="FY1548" s="132"/>
      <c r="FZ1548" s="132"/>
      <c r="GA1548" s="132"/>
      <c r="GB1548" s="132"/>
      <c r="GC1548" s="132"/>
      <c r="GD1548" s="132"/>
      <c r="GE1548" s="132"/>
      <c r="GF1548" s="132"/>
      <c r="GG1548" s="132"/>
      <c r="GH1548" s="132"/>
      <c r="GI1548" s="132"/>
      <c r="GJ1548" s="132"/>
      <c r="GK1548" s="132"/>
      <c r="GL1548" s="132"/>
      <c r="GM1548" s="132"/>
      <c r="GN1548" s="132"/>
      <c r="GO1548" s="132"/>
      <c r="GP1548" s="132"/>
      <c r="GQ1548" s="132"/>
      <c r="GR1548" s="132"/>
      <c r="GS1548" s="132"/>
      <c r="GT1548" s="132"/>
      <c r="GU1548" s="132"/>
      <c r="GV1548" s="132"/>
      <c r="GW1548" s="132"/>
      <c r="GX1548" s="132"/>
      <c r="GY1548" s="132"/>
      <c r="GZ1548" s="132"/>
      <c r="HA1548" s="132"/>
      <c r="HB1548" s="132"/>
      <c r="HC1548" s="132"/>
      <c r="HD1548" s="132"/>
      <c r="HE1548" s="132"/>
      <c r="HF1548" s="132"/>
      <c r="HG1548" s="132"/>
      <c r="HH1548" s="132"/>
      <c r="HI1548" s="132"/>
      <c r="HJ1548" s="132"/>
      <c r="HK1548" s="132"/>
      <c r="HL1548" s="132"/>
      <c r="HM1548" s="132"/>
      <c r="HN1548" s="132"/>
      <c r="HO1548" s="132"/>
      <c r="HP1548" s="132"/>
      <c r="HQ1548" s="132"/>
      <c r="HR1548" s="132"/>
      <c r="HS1548" s="132"/>
      <c r="HT1548" s="132"/>
      <c r="HU1548" s="132"/>
      <c r="HV1548" s="132"/>
      <c r="HW1548" s="132"/>
      <c r="HX1548" s="132"/>
      <c r="HY1548" s="132"/>
      <c r="HZ1548" s="132"/>
      <c r="IA1548" s="132"/>
      <c r="IB1548" s="132"/>
      <c r="IC1548" s="132"/>
      <c r="ID1548" s="132"/>
      <c r="IE1548" s="132"/>
      <c r="IF1548" s="132"/>
      <c r="IG1548" s="132"/>
      <c r="IH1548" s="132"/>
      <c r="II1548" s="132"/>
      <c r="IJ1548" s="132"/>
      <c r="IK1548" s="132"/>
      <c r="IL1548" s="132"/>
      <c r="IM1548" s="132"/>
      <c r="IN1548" s="132"/>
      <c r="IO1548" s="132"/>
      <c r="IP1548" s="132"/>
      <c r="IQ1548" s="132"/>
      <c r="IR1548" s="132"/>
      <c r="IS1548" s="132"/>
      <c r="IT1548" s="132"/>
      <c r="IU1548" s="132"/>
      <c r="IV1548" s="132"/>
    </row>
    <row r="1549" spans="1:256" s="18" customFormat="1" ht="3" customHeight="1" outlineLevel="1">
      <c r="A1549" s="142"/>
      <c r="B1549" s="143"/>
      <c r="C1549" s="142"/>
      <c r="D1549" s="142"/>
      <c r="E1549" s="183"/>
      <c r="F1549" s="144"/>
      <c r="G1549" s="145"/>
      <c r="H1549" s="143"/>
      <c r="I1549" s="141"/>
      <c r="J1549" s="141"/>
      <c r="K1549" s="141"/>
      <c r="L1549" s="141"/>
      <c r="M1549" s="141"/>
      <c r="N1549" s="141"/>
      <c r="O1549" s="141"/>
      <c r="P1549" s="141"/>
      <c r="Q1549" s="141"/>
      <c r="R1549" s="141"/>
      <c r="S1549" s="141"/>
      <c r="T1549" s="141"/>
      <c r="U1549" s="141"/>
      <c r="V1549" s="141"/>
      <c r="W1549" s="141"/>
      <c r="X1549" s="141"/>
      <c r="Y1549" s="141"/>
      <c r="Z1549" s="141"/>
      <c r="AA1549" s="141"/>
      <c r="AB1549" s="141"/>
      <c r="AC1549" s="141"/>
      <c r="AD1549" s="141"/>
      <c r="AE1549" s="141"/>
      <c r="AF1549" s="141"/>
      <c r="AG1549" s="141"/>
      <c r="AH1549" s="141"/>
      <c r="AI1549" s="141"/>
      <c r="AJ1549" s="141"/>
      <c r="AK1549" s="141"/>
      <c r="AL1549" s="141"/>
      <c r="AM1549" s="141"/>
      <c r="AN1549" s="141"/>
      <c r="AO1549" s="141"/>
      <c r="AP1549" s="141"/>
      <c r="AQ1549" s="141"/>
      <c r="AR1549" s="141"/>
      <c r="AS1549" s="141"/>
      <c r="AT1549" s="141"/>
      <c r="AU1549" s="141"/>
      <c r="AV1549" s="141"/>
      <c r="AW1549" s="141"/>
      <c r="AX1549" s="141"/>
      <c r="AY1549" s="141"/>
      <c r="AZ1549" s="141"/>
      <c r="BA1549" s="141"/>
      <c r="BB1549" s="141"/>
      <c r="BC1549" s="141"/>
      <c r="BD1549" s="141"/>
      <c r="BE1549" s="141"/>
      <c r="BF1549" s="141"/>
      <c r="BG1549" s="141"/>
      <c r="BH1549" s="141"/>
      <c r="BI1549" s="141"/>
      <c r="BJ1549" s="141"/>
      <c r="BK1549" s="141"/>
      <c r="BL1549" s="141"/>
      <c r="BM1549" s="141"/>
      <c r="BN1549" s="141"/>
      <c r="BO1549" s="141"/>
      <c r="BP1549" s="141"/>
      <c r="BQ1549" s="141"/>
      <c r="BR1549" s="141"/>
      <c r="BS1549" s="141"/>
      <c r="BT1549" s="141"/>
      <c r="BU1549" s="141"/>
      <c r="BV1549" s="141"/>
      <c r="BW1549" s="141"/>
      <c r="BX1549" s="141"/>
      <c r="BY1549" s="141"/>
      <c r="BZ1549" s="141"/>
      <c r="CA1549" s="141"/>
      <c r="CB1549" s="141"/>
      <c r="CC1549" s="141"/>
      <c r="CD1549" s="141"/>
      <c r="CE1549" s="141"/>
      <c r="CF1549" s="141"/>
      <c r="CG1549" s="141"/>
      <c r="CH1549" s="141"/>
      <c r="CI1549" s="141"/>
      <c r="CJ1549" s="141"/>
      <c r="CK1549" s="141"/>
      <c r="CL1549" s="141"/>
      <c r="CM1549" s="141"/>
      <c r="CN1549" s="141"/>
      <c r="CO1549" s="141"/>
      <c r="CP1549" s="141"/>
      <c r="CQ1549" s="141"/>
      <c r="CR1549" s="141"/>
      <c r="CS1549" s="141"/>
      <c r="CT1549" s="141"/>
      <c r="CU1549" s="141"/>
      <c r="CV1549" s="141"/>
      <c r="CW1549" s="141"/>
      <c r="CX1549" s="141"/>
      <c r="CY1549" s="141"/>
      <c r="CZ1549" s="141"/>
      <c r="DA1549" s="141"/>
      <c r="DB1549" s="141"/>
      <c r="DC1549" s="141"/>
      <c r="DD1549" s="141"/>
      <c r="DE1549" s="141"/>
      <c r="DF1549" s="141"/>
      <c r="DG1549" s="141"/>
      <c r="DH1549" s="141"/>
      <c r="DI1549" s="141"/>
      <c r="DJ1549" s="141"/>
      <c r="DK1549" s="141"/>
      <c r="DL1549" s="141"/>
      <c r="DM1549" s="141"/>
      <c r="DN1549" s="141"/>
      <c r="DO1549" s="141"/>
      <c r="DP1549" s="141"/>
      <c r="DQ1549" s="141"/>
      <c r="DR1549" s="141"/>
      <c r="DS1549" s="141"/>
      <c r="DT1549" s="141"/>
      <c r="DU1549" s="141"/>
      <c r="DV1549" s="141"/>
      <c r="DW1549" s="141"/>
      <c r="DX1549" s="141"/>
      <c r="DY1549" s="141"/>
      <c r="DZ1549" s="141"/>
      <c r="EA1549" s="141"/>
      <c r="EB1549" s="141"/>
      <c r="EC1549" s="141"/>
      <c r="ED1549" s="141"/>
      <c r="EE1549" s="141"/>
      <c r="EF1549" s="141"/>
      <c r="EG1549" s="141"/>
      <c r="EH1549" s="141"/>
      <c r="EI1549" s="141"/>
      <c r="EJ1549" s="141"/>
      <c r="EK1549" s="141"/>
      <c r="EL1549" s="141"/>
      <c r="EM1549" s="141"/>
      <c r="EN1549" s="141"/>
      <c r="EO1549" s="141"/>
      <c r="EP1549" s="141"/>
      <c r="EQ1549" s="141"/>
      <c r="ER1549" s="141"/>
      <c r="ES1549" s="141"/>
      <c r="ET1549" s="141"/>
      <c r="EU1549" s="141"/>
      <c r="EV1549" s="141"/>
      <c r="EW1549" s="141"/>
      <c r="EX1549" s="141"/>
      <c r="EY1549" s="141"/>
      <c r="EZ1549" s="141"/>
      <c r="FA1549" s="141"/>
      <c r="FB1549" s="141"/>
      <c r="FC1549" s="141"/>
      <c r="FD1549" s="141"/>
      <c r="FE1549" s="141"/>
      <c r="FF1549" s="141"/>
      <c r="FG1549" s="141"/>
      <c r="FH1549" s="141"/>
      <c r="FI1549" s="141"/>
      <c r="FJ1549" s="141"/>
      <c r="FK1549" s="141"/>
      <c r="FL1549" s="141"/>
      <c r="FM1549" s="141"/>
      <c r="FN1549" s="141"/>
      <c r="FO1549" s="141"/>
      <c r="FP1549" s="141"/>
      <c r="FQ1549" s="141"/>
      <c r="FR1549" s="141"/>
      <c r="FS1549" s="141"/>
      <c r="FT1549" s="141"/>
      <c r="FU1549" s="141"/>
      <c r="FV1549" s="141"/>
      <c r="FW1549" s="141"/>
      <c r="FX1549" s="141"/>
      <c r="FY1549" s="141"/>
      <c r="FZ1549" s="141"/>
      <c r="GA1549" s="141"/>
      <c r="GB1549" s="141"/>
      <c r="GC1549" s="141"/>
      <c r="GD1549" s="141"/>
      <c r="GE1549" s="141"/>
      <c r="GF1549" s="141"/>
      <c r="GG1549" s="141"/>
      <c r="GH1549" s="141"/>
      <c r="GI1549" s="141"/>
      <c r="GJ1549" s="141"/>
      <c r="GK1549" s="141"/>
      <c r="GL1549" s="141"/>
      <c r="GM1549" s="141"/>
      <c r="GN1549" s="141"/>
      <c r="GO1549" s="141"/>
      <c r="GP1549" s="141"/>
      <c r="GQ1549" s="141"/>
      <c r="GR1549" s="141"/>
      <c r="GS1549" s="141"/>
      <c r="GT1549" s="141"/>
      <c r="GU1549" s="141"/>
      <c r="GV1549" s="141"/>
      <c r="GW1549" s="141"/>
      <c r="GX1549" s="141"/>
      <c r="GY1549" s="141"/>
      <c r="GZ1549" s="141"/>
      <c r="HA1549" s="141"/>
      <c r="HB1549" s="141"/>
      <c r="HC1549" s="141"/>
      <c r="HD1549" s="141"/>
      <c r="HE1549" s="141"/>
      <c r="HF1549" s="141"/>
      <c r="HG1549" s="141"/>
      <c r="HH1549" s="141"/>
      <c r="HI1549" s="141"/>
      <c r="HJ1549" s="141"/>
      <c r="HK1549" s="141"/>
      <c r="HL1549" s="141"/>
      <c r="HM1549" s="141"/>
      <c r="HN1549" s="141"/>
      <c r="HO1549" s="141"/>
      <c r="HP1549" s="141"/>
      <c r="HQ1549" s="141"/>
      <c r="HR1549" s="141"/>
      <c r="HS1549" s="141"/>
      <c r="HT1549" s="141"/>
      <c r="HU1549" s="141"/>
      <c r="HV1549" s="141"/>
      <c r="HW1549" s="141"/>
      <c r="HX1549" s="141"/>
      <c r="HY1549" s="141"/>
      <c r="HZ1549" s="141"/>
      <c r="IA1549" s="141"/>
      <c r="IB1549" s="141"/>
      <c r="IC1549" s="141"/>
      <c r="ID1549" s="141"/>
      <c r="IE1549" s="141"/>
      <c r="IF1549" s="141"/>
      <c r="IG1549" s="141"/>
      <c r="IH1549" s="141"/>
      <c r="II1549" s="141"/>
      <c r="IJ1549" s="141"/>
      <c r="IK1549" s="141"/>
      <c r="IL1549" s="141"/>
      <c r="IM1549" s="141"/>
      <c r="IN1549" s="141"/>
      <c r="IO1549" s="141"/>
      <c r="IP1549" s="141"/>
      <c r="IQ1549" s="141"/>
      <c r="IR1549" s="141"/>
      <c r="IS1549" s="141"/>
      <c r="IT1549" s="141"/>
      <c r="IU1549" s="141"/>
      <c r="IV1549" s="141"/>
    </row>
    <row r="1550" spans="1:8" s="2" customFormat="1" ht="13.5" customHeight="1" outlineLevel="1">
      <c r="A1550" s="52" t="s">
        <v>51</v>
      </c>
      <c r="B1550" s="53" t="s">
        <v>393</v>
      </c>
      <c r="C1550" s="205">
        <v>700</v>
      </c>
      <c r="D1550" s="206">
        <v>70005</v>
      </c>
      <c r="E1550" s="184">
        <f>SUM(E1551:E1555)</f>
        <v>40000</v>
      </c>
      <c r="F1550" s="54">
        <f>SUM(F1551:F1555)</f>
        <v>39998.55</v>
      </c>
      <c r="G1550" s="55">
        <f aca="true" t="shared" si="172" ref="G1550:G1555">IF(E1550&gt;0,F1550/E1550*100,"-")</f>
        <v>99.996375</v>
      </c>
      <c r="H1550" s="197" t="s">
        <v>598</v>
      </c>
    </row>
    <row r="1551" spans="1:8" s="19" customFormat="1" ht="12" customHeight="1" outlineLevel="1">
      <c r="A1551" s="41" t="s">
        <v>1</v>
      </c>
      <c r="B1551" s="42" t="s">
        <v>27</v>
      </c>
      <c r="C1551" s="205"/>
      <c r="D1551" s="206"/>
      <c r="E1551" s="185">
        <v>40000</v>
      </c>
      <c r="F1551" s="43">
        <v>39998.55</v>
      </c>
      <c r="G1551" s="44">
        <f t="shared" si="172"/>
        <v>99.996375</v>
      </c>
      <c r="H1551" s="197"/>
    </row>
    <row r="1552" spans="1:8" s="19" customFormat="1" ht="12" customHeight="1" hidden="1" outlineLevel="2">
      <c r="A1552" s="41" t="s">
        <v>2</v>
      </c>
      <c r="B1552" s="42" t="s">
        <v>28</v>
      </c>
      <c r="C1552" s="205"/>
      <c r="D1552" s="206"/>
      <c r="E1552" s="185">
        <v>0</v>
      </c>
      <c r="F1552" s="43">
        <v>0</v>
      </c>
      <c r="G1552" s="44" t="str">
        <f t="shared" si="172"/>
        <v>-</v>
      </c>
      <c r="H1552" s="197"/>
    </row>
    <row r="1553" spans="1:8" s="19" customFormat="1" ht="12" customHeight="1" hidden="1" outlineLevel="2">
      <c r="A1553" s="41" t="s">
        <v>3</v>
      </c>
      <c r="B1553" s="42" t="s">
        <v>29</v>
      </c>
      <c r="C1553" s="205"/>
      <c r="D1553" s="206"/>
      <c r="E1553" s="185">
        <v>0</v>
      </c>
      <c r="F1553" s="43">
        <v>0</v>
      </c>
      <c r="G1553" s="44" t="str">
        <f t="shared" si="172"/>
        <v>-</v>
      </c>
      <c r="H1553" s="197"/>
    </row>
    <row r="1554" spans="1:8" s="19" customFormat="1" ht="12" customHeight="1" hidden="1" outlineLevel="2">
      <c r="A1554" s="41" t="s">
        <v>25</v>
      </c>
      <c r="B1554" s="42" t="s">
        <v>149</v>
      </c>
      <c r="C1554" s="205"/>
      <c r="D1554" s="206"/>
      <c r="E1554" s="185">
        <v>0</v>
      </c>
      <c r="F1554" s="43">
        <v>0</v>
      </c>
      <c r="G1554" s="44" t="str">
        <f t="shared" si="172"/>
        <v>-</v>
      </c>
      <c r="H1554" s="197"/>
    </row>
    <row r="1555" spans="1:8" s="132" customFormat="1" ht="12" customHeight="1" hidden="1" outlineLevel="2">
      <c r="A1555" s="41" t="s">
        <v>32</v>
      </c>
      <c r="B1555" s="42" t="s">
        <v>31</v>
      </c>
      <c r="C1555" s="205"/>
      <c r="D1555" s="206"/>
      <c r="E1555" s="185">
        <v>0</v>
      </c>
      <c r="F1555" s="43">
        <v>0</v>
      </c>
      <c r="G1555" s="44" t="str">
        <f t="shared" si="172"/>
        <v>-</v>
      </c>
      <c r="H1555" s="197"/>
    </row>
    <row r="1556" spans="1:8" s="141" customFormat="1" ht="6" customHeight="1" outlineLevel="1" collapsed="1">
      <c r="A1556" s="45"/>
      <c r="B1556" s="46"/>
      <c r="C1556" s="136"/>
      <c r="D1556" s="134"/>
      <c r="E1556" s="186"/>
      <c r="F1556" s="49"/>
      <c r="G1556" s="50"/>
      <c r="H1556" s="198"/>
    </row>
    <row r="1557" spans="1:9" s="77" customFormat="1" ht="16.5" customHeight="1">
      <c r="A1557" s="71" t="s">
        <v>47</v>
      </c>
      <c r="B1557" s="155" t="s">
        <v>133</v>
      </c>
      <c r="C1557" s="72"/>
      <c r="D1557" s="72"/>
      <c r="E1557" s="178">
        <f>SUM(E1558:E1562)</f>
        <v>2322484</v>
      </c>
      <c r="F1557" s="73">
        <f>SUM(F1558:F1562)</f>
        <v>2294443.8499999996</v>
      </c>
      <c r="G1557" s="74">
        <f aca="true" t="shared" si="173" ref="G1557:G1562">IF(E1557&gt;0,F1557/E1557*100,"-")</f>
        <v>98.79266552535991</v>
      </c>
      <c r="H1557" s="75"/>
      <c r="I1557" s="76"/>
    </row>
    <row r="1558" spans="1:8" s="126" customFormat="1" ht="13.5" customHeight="1">
      <c r="A1558" s="120" t="s">
        <v>1</v>
      </c>
      <c r="B1558" s="121" t="s">
        <v>27</v>
      </c>
      <c r="C1558" s="122"/>
      <c r="D1558" s="120"/>
      <c r="E1558" s="179">
        <f>E1568+E1576+E1584+E1592+E1600+E1608+E1616+E1624+E1632+E1640+E1648+E1656+E1664+E1672+E1680+E1688+E1696+E1704+E1712+E1720+E1728+E1736+E1744+E1752+E1760+E1768+E1776+E1784+E1792+E1800+E1808+E1817+E1825+E1833+E1841+E1849+E1857+E1865+E1873+E1883</f>
        <v>2276483</v>
      </c>
      <c r="F1558" s="123">
        <f>F1568+F1576+F1584+F1592+F1600+F1608+F1616+F1624+F1632+F1640+F1648+F1656+F1664+F1672+F1680+F1688+F1696+F1704+F1712+F1720+F1728+F1736+F1744+F1752+F1760+F1768+F1776+F1784+F1792+F1800+F1808+F1817+F1825+F1833+F1841+F1849+F1857+F1865+F1873+F1883</f>
        <v>2249243.8499999996</v>
      </c>
      <c r="G1558" s="124">
        <f t="shared" si="173"/>
        <v>98.80345471501433</v>
      </c>
      <c r="H1558" s="125"/>
    </row>
    <row r="1559" spans="1:8" s="126" customFormat="1" ht="13.5" customHeight="1" hidden="1" outlineLevel="1">
      <c r="A1559" s="120" t="s">
        <v>2</v>
      </c>
      <c r="B1559" s="121" t="s">
        <v>28</v>
      </c>
      <c r="C1559" s="122"/>
      <c r="D1559" s="120"/>
      <c r="E1559" s="179">
        <f aca="true" t="shared" si="174" ref="E1559:F1562">E1569+E1577+E1585+E1593+E1601+E1609+E1617+E1625+E1633+E1641+E1649+E1657+E1665+E1673+E1681+E1689+E1697+E1705+E1713+E1721+E1729+E1737+E1745+E1753+E1761+E1769+E1777+E1785+E1793+E1801+E1809+E1818+E1826+E1834+E1842+E1850+E1858+E1866+E1874+E1884</f>
        <v>0</v>
      </c>
      <c r="F1559" s="123">
        <f t="shared" si="174"/>
        <v>0</v>
      </c>
      <c r="G1559" s="124" t="str">
        <f t="shared" si="173"/>
        <v>-</v>
      </c>
      <c r="H1559" s="125"/>
    </row>
    <row r="1560" spans="1:8" s="126" customFormat="1" ht="13.5" customHeight="1" hidden="1" outlineLevel="1">
      <c r="A1560" s="120" t="s">
        <v>3</v>
      </c>
      <c r="B1560" s="121" t="s">
        <v>29</v>
      </c>
      <c r="C1560" s="122"/>
      <c r="D1560" s="120"/>
      <c r="E1560" s="179">
        <f t="shared" si="174"/>
        <v>0</v>
      </c>
      <c r="F1560" s="123">
        <f t="shared" si="174"/>
        <v>0</v>
      </c>
      <c r="G1560" s="124" t="str">
        <f t="shared" si="173"/>
        <v>-</v>
      </c>
      <c r="H1560" s="125"/>
    </row>
    <row r="1561" spans="1:8" s="126" customFormat="1" ht="13.5" customHeight="1" collapsed="1">
      <c r="A1561" s="120" t="s">
        <v>25</v>
      </c>
      <c r="B1561" s="121" t="s">
        <v>149</v>
      </c>
      <c r="C1561" s="122"/>
      <c r="D1561" s="120"/>
      <c r="E1561" s="179">
        <f t="shared" si="174"/>
        <v>6327</v>
      </c>
      <c r="F1561" s="123">
        <f t="shared" si="174"/>
        <v>6263.4</v>
      </c>
      <c r="G1561" s="124">
        <f t="shared" si="173"/>
        <v>98.99478425794214</v>
      </c>
      <c r="H1561" s="125"/>
    </row>
    <row r="1562" spans="1:8" s="126" customFormat="1" ht="13.5" customHeight="1">
      <c r="A1562" s="120" t="s">
        <v>32</v>
      </c>
      <c r="B1562" s="121" t="s">
        <v>31</v>
      </c>
      <c r="C1562" s="122"/>
      <c r="D1562" s="120"/>
      <c r="E1562" s="179">
        <f t="shared" si="174"/>
        <v>39674</v>
      </c>
      <c r="F1562" s="123">
        <f t="shared" si="174"/>
        <v>38936.6</v>
      </c>
      <c r="G1562" s="124">
        <f t="shared" si="173"/>
        <v>98.14135201895448</v>
      </c>
      <c r="H1562" s="125"/>
    </row>
    <row r="1563" spans="1:8" s="34" customFormat="1" ht="3" customHeight="1">
      <c r="A1563" s="35"/>
      <c r="B1563" s="36"/>
      <c r="C1563" s="37"/>
      <c r="D1563" s="35"/>
      <c r="E1563" s="180"/>
      <c r="F1563" s="38"/>
      <c r="G1563" s="39"/>
      <c r="H1563" s="40"/>
    </row>
    <row r="1564" spans="1:8" s="82" customFormat="1" ht="15.75" customHeight="1" outlineLevel="1">
      <c r="A1564" s="78" t="s">
        <v>56</v>
      </c>
      <c r="B1564" s="79" t="s">
        <v>48</v>
      </c>
      <c r="C1564" s="78"/>
      <c r="D1564" s="78"/>
      <c r="E1564" s="181">
        <f>E1565+E1814</f>
        <v>2316484</v>
      </c>
      <c r="F1564" s="80">
        <f>F1565+F1814</f>
        <v>2288464.8200000003</v>
      </c>
      <c r="G1564" s="81">
        <f aca="true" t="shared" si="175" ref="G1564:G1572">IF(E1564&gt;0,F1564/E1564*100,"-")</f>
        <v>98.79044362059052</v>
      </c>
      <c r="H1564" s="79"/>
    </row>
    <row r="1565" spans="1:8" s="18" customFormat="1" ht="15.75" customHeight="1" outlineLevel="1">
      <c r="A1565" s="14" t="s">
        <v>9</v>
      </c>
      <c r="B1565" s="15" t="s">
        <v>50</v>
      </c>
      <c r="C1565" s="14"/>
      <c r="D1565" s="14"/>
      <c r="E1565" s="182">
        <f>E1567+E1575+E1583+E1591+E1599+E1607+E1615+E1623+E1631+E1639+E1647+E1655+E1663+E1671+E1679+E1687+E1695+E1703+E1711+E1719+E1727+E1735+E1743+E1751+E1759+E1767+E1775+E1783+E1791+E1799+E1807</f>
        <v>2166900</v>
      </c>
      <c r="F1565" s="16">
        <f>F1567+F1575+F1583+F1591+F1599+F1607+F1615+F1623+F1631+F1639+F1647+F1655+F1663+F1671+F1679+F1687+F1695+F1703+F1711+F1719+F1727+F1735+F1743+F1751+F1759+F1767+F1775+F1783+F1791+F1799+F1807</f>
        <v>2140640.64</v>
      </c>
      <c r="G1565" s="17">
        <f t="shared" si="175"/>
        <v>98.78816004430293</v>
      </c>
      <c r="H1565" s="15"/>
    </row>
    <row r="1566" spans="1:8" s="18" customFormat="1" ht="3" customHeight="1" outlineLevel="1">
      <c r="A1566" s="142"/>
      <c r="B1566" s="143"/>
      <c r="C1566" s="142"/>
      <c r="D1566" s="142"/>
      <c r="E1566" s="183"/>
      <c r="F1566" s="144"/>
      <c r="G1566" s="145"/>
      <c r="H1566" s="143"/>
    </row>
    <row r="1567" spans="1:8" s="2" customFormat="1" ht="24.75" customHeight="1" outlineLevel="1">
      <c r="A1567" s="52" t="s">
        <v>26</v>
      </c>
      <c r="B1567" s="53" t="s">
        <v>233</v>
      </c>
      <c r="C1567" s="205">
        <v>801</v>
      </c>
      <c r="D1567" s="206">
        <v>80101</v>
      </c>
      <c r="E1567" s="184">
        <f>SUM(E1568:E1572)</f>
        <v>50000</v>
      </c>
      <c r="F1567" s="54">
        <f>SUM(F1568:F1572)</f>
        <v>50000</v>
      </c>
      <c r="G1567" s="55">
        <f t="shared" si="175"/>
        <v>100</v>
      </c>
      <c r="H1567" s="199" t="s">
        <v>599</v>
      </c>
    </row>
    <row r="1568" spans="1:8" s="19" customFormat="1" ht="12" customHeight="1" outlineLevel="1">
      <c r="A1568" s="41" t="s">
        <v>1</v>
      </c>
      <c r="B1568" s="42" t="s">
        <v>27</v>
      </c>
      <c r="C1568" s="205"/>
      <c r="D1568" s="206"/>
      <c r="E1568" s="185">
        <v>50000</v>
      </c>
      <c r="F1568" s="43">
        <v>50000</v>
      </c>
      <c r="G1568" s="44">
        <f t="shared" si="175"/>
        <v>100</v>
      </c>
      <c r="H1568" s="199"/>
    </row>
    <row r="1569" spans="1:8" s="19" customFormat="1" ht="12" customHeight="1" hidden="1" outlineLevel="2">
      <c r="A1569" s="41" t="s">
        <v>2</v>
      </c>
      <c r="B1569" s="42" t="s">
        <v>28</v>
      </c>
      <c r="C1569" s="205"/>
      <c r="D1569" s="206"/>
      <c r="E1569" s="185">
        <v>0</v>
      </c>
      <c r="F1569" s="43">
        <v>0</v>
      </c>
      <c r="G1569" s="44" t="str">
        <f t="shared" si="175"/>
        <v>-</v>
      </c>
      <c r="H1569" s="199"/>
    </row>
    <row r="1570" spans="1:8" s="19" customFormat="1" ht="12" customHeight="1" hidden="1" outlineLevel="2">
      <c r="A1570" s="41" t="s">
        <v>3</v>
      </c>
      <c r="B1570" s="42" t="s">
        <v>29</v>
      </c>
      <c r="C1570" s="205"/>
      <c r="D1570" s="206"/>
      <c r="E1570" s="185">
        <v>0</v>
      </c>
      <c r="F1570" s="43">
        <v>0</v>
      </c>
      <c r="G1570" s="44" t="str">
        <f t="shared" si="175"/>
        <v>-</v>
      </c>
      <c r="H1570" s="199"/>
    </row>
    <row r="1571" spans="1:8" s="19" customFormat="1" ht="12" customHeight="1" hidden="1" outlineLevel="2">
      <c r="A1571" s="41" t="s">
        <v>25</v>
      </c>
      <c r="B1571" s="42" t="s">
        <v>149</v>
      </c>
      <c r="C1571" s="205"/>
      <c r="D1571" s="206"/>
      <c r="E1571" s="185">
        <v>0</v>
      </c>
      <c r="F1571" s="43">
        <v>0</v>
      </c>
      <c r="G1571" s="44" t="str">
        <f t="shared" si="175"/>
        <v>-</v>
      </c>
      <c r="H1571" s="199"/>
    </row>
    <row r="1572" spans="1:8" s="132" customFormat="1" ht="12" customHeight="1" hidden="1" outlineLevel="2">
      <c r="A1572" s="41" t="s">
        <v>32</v>
      </c>
      <c r="B1572" s="42" t="s">
        <v>31</v>
      </c>
      <c r="C1572" s="205"/>
      <c r="D1572" s="206"/>
      <c r="E1572" s="185">
        <v>0</v>
      </c>
      <c r="F1572" s="43">
        <v>0</v>
      </c>
      <c r="G1572" s="44" t="str">
        <f t="shared" si="175"/>
        <v>-</v>
      </c>
      <c r="H1572" s="199"/>
    </row>
    <row r="1573" spans="1:8" s="141" customFormat="1" ht="3" customHeight="1" outlineLevel="1" collapsed="1">
      <c r="A1573" s="45"/>
      <c r="B1573" s="46"/>
      <c r="C1573" s="136"/>
      <c r="D1573" s="134"/>
      <c r="E1573" s="186"/>
      <c r="F1573" s="49"/>
      <c r="G1573" s="50"/>
      <c r="H1573" s="200"/>
    </row>
    <row r="1574" spans="1:8" s="141" customFormat="1" ht="3" customHeight="1" outlineLevel="1">
      <c r="A1574" s="146"/>
      <c r="B1574" s="147"/>
      <c r="C1574" s="137"/>
      <c r="D1574" s="138"/>
      <c r="E1574" s="187"/>
      <c r="F1574" s="148"/>
      <c r="G1574" s="149"/>
      <c r="H1574" s="139"/>
    </row>
    <row r="1575" spans="1:8" s="2" customFormat="1" ht="24.75" customHeight="1" outlineLevel="1">
      <c r="A1575" s="52" t="s">
        <v>51</v>
      </c>
      <c r="B1575" s="53" t="s">
        <v>234</v>
      </c>
      <c r="C1575" s="205">
        <v>801</v>
      </c>
      <c r="D1575" s="206">
        <v>80101</v>
      </c>
      <c r="E1575" s="184">
        <f>SUM(E1576:E1580)</f>
        <v>40000</v>
      </c>
      <c r="F1575" s="54">
        <f>SUM(F1576:F1580)</f>
        <v>39975</v>
      </c>
      <c r="G1575" s="55">
        <f aca="true" t="shared" si="176" ref="G1575:G1580">IF(E1575&gt;0,F1575/E1575*100,"-")</f>
        <v>99.9375</v>
      </c>
      <c r="H1575" s="199" t="s">
        <v>600</v>
      </c>
    </row>
    <row r="1576" spans="1:8" s="19" customFormat="1" ht="12" customHeight="1" outlineLevel="1">
      <c r="A1576" s="41" t="s">
        <v>1</v>
      </c>
      <c r="B1576" s="42" t="s">
        <v>27</v>
      </c>
      <c r="C1576" s="205"/>
      <c r="D1576" s="206"/>
      <c r="E1576" s="185">
        <v>40000</v>
      </c>
      <c r="F1576" s="43">
        <v>39975</v>
      </c>
      <c r="G1576" s="44">
        <f t="shared" si="176"/>
        <v>99.9375</v>
      </c>
      <c r="H1576" s="199"/>
    </row>
    <row r="1577" spans="1:8" s="19" customFormat="1" ht="12" customHeight="1" hidden="1" outlineLevel="2">
      <c r="A1577" s="41" t="s">
        <v>2</v>
      </c>
      <c r="B1577" s="42" t="s">
        <v>28</v>
      </c>
      <c r="C1577" s="205"/>
      <c r="D1577" s="206"/>
      <c r="E1577" s="185">
        <v>0</v>
      </c>
      <c r="F1577" s="43">
        <v>0</v>
      </c>
      <c r="G1577" s="44" t="str">
        <f t="shared" si="176"/>
        <v>-</v>
      </c>
      <c r="H1577" s="199"/>
    </row>
    <row r="1578" spans="1:8" s="19" customFormat="1" ht="12" customHeight="1" hidden="1" outlineLevel="2">
      <c r="A1578" s="41" t="s">
        <v>3</v>
      </c>
      <c r="B1578" s="42" t="s">
        <v>29</v>
      </c>
      <c r="C1578" s="205"/>
      <c r="D1578" s="206"/>
      <c r="E1578" s="185">
        <v>0</v>
      </c>
      <c r="F1578" s="43">
        <v>0</v>
      </c>
      <c r="G1578" s="44" t="str">
        <f t="shared" si="176"/>
        <v>-</v>
      </c>
      <c r="H1578" s="199"/>
    </row>
    <row r="1579" spans="1:8" s="19" customFormat="1" ht="12" customHeight="1" hidden="1" outlineLevel="2">
      <c r="A1579" s="41" t="s">
        <v>25</v>
      </c>
      <c r="B1579" s="42" t="s">
        <v>149</v>
      </c>
      <c r="C1579" s="205"/>
      <c r="D1579" s="206"/>
      <c r="E1579" s="185">
        <v>0</v>
      </c>
      <c r="F1579" s="43">
        <v>0</v>
      </c>
      <c r="G1579" s="44" t="str">
        <f t="shared" si="176"/>
        <v>-</v>
      </c>
      <c r="H1579" s="199"/>
    </row>
    <row r="1580" spans="1:8" s="132" customFormat="1" ht="12" customHeight="1" hidden="1" outlineLevel="2">
      <c r="A1580" s="41" t="s">
        <v>32</v>
      </c>
      <c r="B1580" s="42" t="s">
        <v>31</v>
      </c>
      <c r="C1580" s="205"/>
      <c r="D1580" s="206"/>
      <c r="E1580" s="185">
        <v>0</v>
      </c>
      <c r="F1580" s="43">
        <v>0</v>
      </c>
      <c r="G1580" s="44" t="str">
        <f t="shared" si="176"/>
        <v>-</v>
      </c>
      <c r="H1580" s="199"/>
    </row>
    <row r="1581" spans="1:8" s="141" customFormat="1" ht="3" customHeight="1" outlineLevel="1" collapsed="1">
      <c r="A1581" s="45"/>
      <c r="B1581" s="46"/>
      <c r="C1581" s="136"/>
      <c r="D1581" s="134"/>
      <c r="E1581" s="186"/>
      <c r="F1581" s="49"/>
      <c r="G1581" s="50"/>
      <c r="H1581" s="200"/>
    </row>
    <row r="1582" spans="1:8" s="141" customFormat="1" ht="3" customHeight="1" outlineLevel="1">
      <c r="A1582" s="146"/>
      <c r="B1582" s="147"/>
      <c r="C1582" s="137"/>
      <c r="D1582" s="138"/>
      <c r="E1582" s="187"/>
      <c r="F1582" s="148"/>
      <c r="G1582" s="149"/>
      <c r="H1582" s="139"/>
    </row>
    <row r="1583" spans="1:8" s="2" customFormat="1" ht="24.75" customHeight="1" outlineLevel="1">
      <c r="A1583" s="52" t="s">
        <v>52</v>
      </c>
      <c r="B1583" s="53" t="s">
        <v>235</v>
      </c>
      <c r="C1583" s="205">
        <v>801</v>
      </c>
      <c r="D1583" s="206">
        <v>80101</v>
      </c>
      <c r="E1583" s="184">
        <f>SUM(E1584:E1588)</f>
        <v>217000</v>
      </c>
      <c r="F1583" s="54">
        <f>SUM(F1584:F1588)</f>
        <v>208963.14</v>
      </c>
      <c r="G1583" s="55">
        <f aca="true" t="shared" si="177" ref="G1583:G1588">IF(E1583&gt;0,F1583/E1583*100,"-")</f>
        <v>96.29637788018434</v>
      </c>
      <c r="H1583" s="199" t="s">
        <v>689</v>
      </c>
    </row>
    <row r="1584" spans="1:8" s="19" customFormat="1" ht="12" customHeight="1" outlineLevel="1">
      <c r="A1584" s="41" t="s">
        <v>1</v>
      </c>
      <c r="B1584" s="42" t="s">
        <v>27</v>
      </c>
      <c r="C1584" s="205"/>
      <c r="D1584" s="206"/>
      <c r="E1584" s="185">
        <v>217000</v>
      </c>
      <c r="F1584" s="43">
        <v>208963.14</v>
      </c>
      <c r="G1584" s="44">
        <f t="shared" si="177"/>
        <v>96.29637788018434</v>
      </c>
      <c r="H1584" s="199"/>
    </row>
    <row r="1585" spans="1:8" s="19" customFormat="1" ht="12" customHeight="1" hidden="1" outlineLevel="2">
      <c r="A1585" s="41" t="s">
        <v>2</v>
      </c>
      <c r="B1585" s="42" t="s">
        <v>28</v>
      </c>
      <c r="C1585" s="205"/>
      <c r="D1585" s="206"/>
      <c r="E1585" s="185">
        <v>0</v>
      </c>
      <c r="F1585" s="43">
        <v>0</v>
      </c>
      <c r="G1585" s="44" t="str">
        <f t="shared" si="177"/>
        <v>-</v>
      </c>
      <c r="H1585" s="199"/>
    </row>
    <row r="1586" spans="1:8" s="19" customFormat="1" ht="12" customHeight="1" hidden="1" outlineLevel="2">
      <c r="A1586" s="41" t="s">
        <v>3</v>
      </c>
      <c r="B1586" s="42" t="s">
        <v>29</v>
      </c>
      <c r="C1586" s="205"/>
      <c r="D1586" s="206"/>
      <c r="E1586" s="185">
        <v>0</v>
      </c>
      <c r="F1586" s="43">
        <v>0</v>
      </c>
      <c r="G1586" s="44" t="str">
        <f t="shared" si="177"/>
        <v>-</v>
      </c>
      <c r="H1586" s="199"/>
    </row>
    <row r="1587" spans="1:8" s="19" customFormat="1" ht="12" customHeight="1" hidden="1" outlineLevel="2">
      <c r="A1587" s="41" t="s">
        <v>25</v>
      </c>
      <c r="B1587" s="42" t="s">
        <v>149</v>
      </c>
      <c r="C1587" s="205"/>
      <c r="D1587" s="206"/>
      <c r="E1587" s="185">
        <v>0</v>
      </c>
      <c r="F1587" s="43">
        <v>0</v>
      </c>
      <c r="G1587" s="44" t="str">
        <f t="shared" si="177"/>
        <v>-</v>
      </c>
      <c r="H1587" s="199"/>
    </row>
    <row r="1588" spans="1:8" s="132" customFormat="1" ht="12" customHeight="1" hidden="1" outlineLevel="2">
      <c r="A1588" s="41" t="s">
        <v>32</v>
      </c>
      <c r="B1588" s="42" t="s">
        <v>31</v>
      </c>
      <c r="C1588" s="205"/>
      <c r="D1588" s="206"/>
      <c r="E1588" s="185">
        <v>0</v>
      </c>
      <c r="F1588" s="43">
        <v>0</v>
      </c>
      <c r="G1588" s="44" t="str">
        <f t="shared" si="177"/>
        <v>-</v>
      </c>
      <c r="H1588" s="199"/>
    </row>
    <row r="1589" spans="1:8" s="141" customFormat="1" ht="3" customHeight="1" outlineLevel="1" collapsed="1">
      <c r="A1589" s="45"/>
      <c r="B1589" s="46"/>
      <c r="C1589" s="136"/>
      <c r="D1589" s="134"/>
      <c r="E1589" s="186"/>
      <c r="F1589" s="49"/>
      <c r="G1589" s="50"/>
      <c r="H1589" s="200"/>
    </row>
    <row r="1590" spans="1:8" s="141" customFormat="1" ht="3" customHeight="1" outlineLevel="1">
      <c r="A1590" s="146"/>
      <c r="B1590" s="147"/>
      <c r="C1590" s="137"/>
      <c r="D1590" s="138"/>
      <c r="E1590" s="187"/>
      <c r="F1590" s="148"/>
      <c r="G1590" s="149"/>
      <c r="H1590" s="139"/>
    </row>
    <row r="1591" spans="1:8" s="2" customFormat="1" ht="13.5" customHeight="1" outlineLevel="1">
      <c r="A1591" s="52" t="s">
        <v>53</v>
      </c>
      <c r="B1591" s="53" t="s">
        <v>236</v>
      </c>
      <c r="C1591" s="205">
        <v>801</v>
      </c>
      <c r="D1591" s="206">
        <v>80101</v>
      </c>
      <c r="E1591" s="184">
        <f>SUM(E1592:E1596)</f>
        <v>20000</v>
      </c>
      <c r="F1591" s="54">
        <f>SUM(F1592:F1596)</f>
        <v>18302.4</v>
      </c>
      <c r="G1591" s="55">
        <f aca="true" t="shared" si="178" ref="G1591:G1596">IF(E1591&gt;0,F1591/E1591*100,"-")</f>
        <v>91.512</v>
      </c>
      <c r="H1591" s="199" t="s">
        <v>601</v>
      </c>
    </row>
    <row r="1592" spans="1:8" s="19" customFormat="1" ht="12" customHeight="1" outlineLevel="1">
      <c r="A1592" s="41" t="s">
        <v>1</v>
      </c>
      <c r="B1592" s="42" t="s">
        <v>27</v>
      </c>
      <c r="C1592" s="205"/>
      <c r="D1592" s="206"/>
      <c r="E1592" s="185">
        <v>20000</v>
      </c>
      <c r="F1592" s="43">
        <v>18302.4</v>
      </c>
      <c r="G1592" s="44">
        <f t="shared" si="178"/>
        <v>91.512</v>
      </c>
      <c r="H1592" s="199"/>
    </row>
    <row r="1593" spans="1:8" s="19" customFormat="1" ht="12" customHeight="1" hidden="1" outlineLevel="2">
      <c r="A1593" s="41" t="s">
        <v>2</v>
      </c>
      <c r="B1593" s="42" t="s">
        <v>28</v>
      </c>
      <c r="C1593" s="205"/>
      <c r="D1593" s="206"/>
      <c r="E1593" s="185">
        <v>0</v>
      </c>
      <c r="F1593" s="43">
        <v>0</v>
      </c>
      <c r="G1593" s="44" t="str">
        <f t="shared" si="178"/>
        <v>-</v>
      </c>
      <c r="H1593" s="199"/>
    </row>
    <row r="1594" spans="1:8" s="19" customFormat="1" ht="12" customHeight="1" hidden="1" outlineLevel="2">
      <c r="A1594" s="41" t="s">
        <v>3</v>
      </c>
      <c r="B1594" s="42" t="s">
        <v>29</v>
      </c>
      <c r="C1594" s="205"/>
      <c r="D1594" s="206"/>
      <c r="E1594" s="185">
        <v>0</v>
      </c>
      <c r="F1594" s="43">
        <v>0</v>
      </c>
      <c r="G1594" s="44" t="str">
        <f t="shared" si="178"/>
        <v>-</v>
      </c>
      <c r="H1594" s="199"/>
    </row>
    <row r="1595" spans="1:8" s="19" customFormat="1" ht="12" customHeight="1" hidden="1" outlineLevel="2">
      <c r="A1595" s="41" t="s">
        <v>25</v>
      </c>
      <c r="B1595" s="42" t="s">
        <v>149</v>
      </c>
      <c r="C1595" s="205"/>
      <c r="D1595" s="206"/>
      <c r="E1595" s="185">
        <v>0</v>
      </c>
      <c r="F1595" s="43">
        <v>0</v>
      </c>
      <c r="G1595" s="44" t="str">
        <f t="shared" si="178"/>
        <v>-</v>
      </c>
      <c r="H1595" s="199"/>
    </row>
    <row r="1596" spans="1:8" s="132" customFormat="1" ht="12" customHeight="1" hidden="1" outlineLevel="2">
      <c r="A1596" s="41" t="s">
        <v>32</v>
      </c>
      <c r="B1596" s="42" t="s">
        <v>31</v>
      </c>
      <c r="C1596" s="205"/>
      <c r="D1596" s="206"/>
      <c r="E1596" s="185">
        <v>0</v>
      </c>
      <c r="F1596" s="43">
        <v>0</v>
      </c>
      <c r="G1596" s="44" t="str">
        <f t="shared" si="178"/>
        <v>-</v>
      </c>
      <c r="H1596" s="199"/>
    </row>
    <row r="1597" spans="1:8" s="141" customFormat="1" ht="3" customHeight="1" outlineLevel="1" collapsed="1">
      <c r="A1597" s="45"/>
      <c r="B1597" s="46"/>
      <c r="C1597" s="136"/>
      <c r="D1597" s="134"/>
      <c r="E1597" s="186"/>
      <c r="F1597" s="49"/>
      <c r="G1597" s="50"/>
      <c r="H1597" s="200"/>
    </row>
    <row r="1598" spans="1:8" s="141" customFormat="1" ht="3" customHeight="1" outlineLevel="1">
      <c r="A1598" s="146"/>
      <c r="B1598" s="147"/>
      <c r="C1598" s="137"/>
      <c r="D1598" s="138"/>
      <c r="E1598" s="187"/>
      <c r="F1598" s="148"/>
      <c r="G1598" s="149"/>
      <c r="H1598" s="139"/>
    </row>
    <row r="1599" spans="1:8" s="2" customFormat="1" ht="24.75" customHeight="1" outlineLevel="1">
      <c r="A1599" s="52" t="s">
        <v>54</v>
      </c>
      <c r="B1599" s="53" t="s">
        <v>237</v>
      </c>
      <c r="C1599" s="205">
        <v>801</v>
      </c>
      <c r="D1599" s="206">
        <v>80101</v>
      </c>
      <c r="E1599" s="184">
        <f>SUM(E1600:E1604)</f>
        <v>37000</v>
      </c>
      <c r="F1599" s="54">
        <f>SUM(F1600:F1604)</f>
        <v>37000</v>
      </c>
      <c r="G1599" s="55">
        <f aca="true" t="shared" si="179" ref="G1599:G1604">IF(E1599&gt;0,F1599/E1599*100,"-")</f>
        <v>100</v>
      </c>
      <c r="H1599" s="199" t="s">
        <v>602</v>
      </c>
    </row>
    <row r="1600" spans="1:8" s="19" customFormat="1" ht="12" customHeight="1" outlineLevel="1">
      <c r="A1600" s="41" t="s">
        <v>1</v>
      </c>
      <c r="B1600" s="42" t="s">
        <v>27</v>
      </c>
      <c r="C1600" s="205"/>
      <c r="D1600" s="206"/>
      <c r="E1600" s="185">
        <v>37000</v>
      </c>
      <c r="F1600" s="43">
        <v>37000</v>
      </c>
      <c r="G1600" s="44">
        <f t="shared" si="179"/>
        <v>100</v>
      </c>
      <c r="H1600" s="199"/>
    </row>
    <row r="1601" spans="1:8" s="19" customFormat="1" ht="12" customHeight="1" hidden="1" outlineLevel="2">
      <c r="A1601" s="41" t="s">
        <v>2</v>
      </c>
      <c r="B1601" s="42" t="s">
        <v>28</v>
      </c>
      <c r="C1601" s="205"/>
      <c r="D1601" s="206"/>
      <c r="E1601" s="185">
        <v>0</v>
      </c>
      <c r="F1601" s="43">
        <v>0</v>
      </c>
      <c r="G1601" s="44" t="str">
        <f t="shared" si="179"/>
        <v>-</v>
      </c>
      <c r="H1601" s="199"/>
    </row>
    <row r="1602" spans="1:8" s="19" customFormat="1" ht="12" customHeight="1" hidden="1" outlineLevel="2">
      <c r="A1602" s="41" t="s">
        <v>3</v>
      </c>
      <c r="B1602" s="42" t="s">
        <v>29</v>
      </c>
      <c r="C1602" s="205"/>
      <c r="D1602" s="206"/>
      <c r="E1602" s="185">
        <v>0</v>
      </c>
      <c r="F1602" s="43">
        <v>0</v>
      </c>
      <c r="G1602" s="44" t="str">
        <f t="shared" si="179"/>
        <v>-</v>
      </c>
      <c r="H1602" s="199"/>
    </row>
    <row r="1603" spans="1:8" s="19" customFormat="1" ht="12" customHeight="1" hidden="1" outlineLevel="2">
      <c r="A1603" s="41" t="s">
        <v>25</v>
      </c>
      <c r="B1603" s="42" t="s">
        <v>149</v>
      </c>
      <c r="C1603" s="205"/>
      <c r="D1603" s="206"/>
      <c r="E1603" s="185">
        <v>0</v>
      </c>
      <c r="F1603" s="43">
        <v>0</v>
      </c>
      <c r="G1603" s="44" t="str">
        <f t="shared" si="179"/>
        <v>-</v>
      </c>
      <c r="H1603" s="199"/>
    </row>
    <row r="1604" spans="1:8" s="132" customFormat="1" ht="12" customHeight="1" hidden="1" outlineLevel="2">
      <c r="A1604" s="41" t="s">
        <v>32</v>
      </c>
      <c r="B1604" s="42" t="s">
        <v>31</v>
      </c>
      <c r="C1604" s="205"/>
      <c r="D1604" s="206"/>
      <c r="E1604" s="185">
        <v>0</v>
      </c>
      <c r="F1604" s="43">
        <v>0</v>
      </c>
      <c r="G1604" s="44" t="str">
        <f t="shared" si="179"/>
        <v>-</v>
      </c>
      <c r="H1604" s="199"/>
    </row>
    <row r="1605" spans="1:8" s="141" customFormat="1" ht="3" customHeight="1" outlineLevel="1" collapsed="1">
      <c r="A1605" s="45"/>
      <c r="B1605" s="46"/>
      <c r="C1605" s="136"/>
      <c r="D1605" s="134"/>
      <c r="E1605" s="186"/>
      <c r="F1605" s="49"/>
      <c r="G1605" s="50"/>
      <c r="H1605" s="200"/>
    </row>
    <row r="1606" spans="1:8" s="141" customFormat="1" ht="3" customHeight="1" outlineLevel="1">
      <c r="A1606" s="146"/>
      <c r="B1606" s="147"/>
      <c r="C1606" s="137"/>
      <c r="D1606" s="138"/>
      <c r="E1606" s="187"/>
      <c r="F1606" s="148"/>
      <c r="G1606" s="149"/>
      <c r="H1606" s="139"/>
    </row>
    <row r="1607" spans="1:8" s="2" customFormat="1" ht="13.5" customHeight="1" outlineLevel="1">
      <c r="A1607" s="52" t="s">
        <v>55</v>
      </c>
      <c r="B1607" s="53" t="s">
        <v>394</v>
      </c>
      <c r="C1607" s="205">
        <v>801</v>
      </c>
      <c r="D1607" s="206">
        <v>80101</v>
      </c>
      <c r="E1607" s="184">
        <f>SUM(E1608:E1612)</f>
        <v>40000</v>
      </c>
      <c r="F1607" s="54">
        <f>SUM(F1608:F1612)</f>
        <v>40000</v>
      </c>
      <c r="G1607" s="55">
        <f aca="true" t="shared" si="180" ref="G1607:G1612">IF(E1607&gt;0,F1607/E1607*100,"-")</f>
        <v>100</v>
      </c>
      <c r="H1607" s="199" t="s">
        <v>603</v>
      </c>
    </row>
    <row r="1608" spans="1:8" s="19" customFormat="1" ht="12" customHeight="1" outlineLevel="1">
      <c r="A1608" s="41" t="s">
        <v>1</v>
      </c>
      <c r="B1608" s="42" t="s">
        <v>27</v>
      </c>
      <c r="C1608" s="205"/>
      <c r="D1608" s="206"/>
      <c r="E1608" s="185">
        <v>40000</v>
      </c>
      <c r="F1608" s="43">
        <v>40000</v>
      </c>
      <c r="G1608" s="44">
        <f t="shared" si="180"/>
        <v>100</v>
      </c>
      <c r="H1608" s="199"/>
    </row>
    <row r="1609" spans="1:8" s="19" customFormat="1" ht="12" customHeight="1" hidden="1" outlineLevel="2">
      <c r="A1609" s="41" t="s">
        <v>2</v>
      </c>
      <c r="B1609" s="42" t="s">
        <v>28</v>
      </c>
      <c r="C1609" s="205"/>
      <c r="D1609" s="206"/>
      <c r="E1609" s="185">
        <v>0</v>
      </c>
      <c r="F1609" s="43">
        <v>0</v>
      </c>
      <c r="G1609" s="44" t="str">
        <f t="shared" si="180"/>
        <v>-</v>
      </c>
      <c r="H1609" s="199"/>
    </row>
    <row r="1610" spans="1:8" s="19" customFormat="1" ht="12" customHeight="1" hidden="1" outlineLevel="2">
      <c r="A1610" s="41" t="s">
        <v>3</v>
      </c>
      <c r="B1610" s="42" t="s">
        <v>29</v>
      </c>
      <c r="C1610" s="205"/>
      <c r="D1610" s="206"/>
      <c r="E1610" s="185">
        <v>0</v>
      </c>
      <c r="F1610" s="43">
        <v>0</v>
      </c>
      <c r="G1610" s="44" t="str">
        <f t="shared" si="180"/>
        <v>-</v>
      </c>
      <c r="H1610" s="199"/>
    </row>
    <row r="1611" spans="1:8" s="19" customFormat="1" ht="12" customHeight="1" hidden="1" outlineLevel="2">
      <c r="A1611" s="41" t="s">
        <v>25</v>
      </c>
      <c r="B1611" s="42" t="s">
        <v>149</v>
      </c>
      <c r="C1611" s="205"/>
      <c r="D1611" s="206"/>
      <c r="E1611" s="185">
        <v>0</v>
      </c>
      <c r="F1611" s="43">
        <v>0</v>
      </c>
      <c r="G1611" s="44" t="str">
        <f t="shared" si="180"/>
        <v>-</v>
      </c>
      <c r="H1611" s="199"/>
    </row>
    <row r="1612" spans="1:8" s="132" customFormat="1" ht="12" customHeight="1" hidden="1" outlineLevel="2">
      <c r="A1612" s="41" t="s">
        <v>32</v>
      </c>
      <c r="B1612" s="42" t="s">
        <v>31</v>
      </c>
      <c r="C1612" s="205"/>
      <c r="D1612" s="206"/>
      <c r="E1612" s="185">
        <v>0</v>
      </c>
      <c r="F1612" s="43">
        <v>0</v>
      </c>
      <c r="G1612" s="44" t="str">
        <f t="shared" si="180"/>
        <v>-</v>
      </c>
      <c r="H1612" s="199"/>
    </row>
    <row r="1613" spans="1:8" s="141" customFormat="1" ht="3" customHeight="1" outlineLevel="1" collapsed="1">
      <c r="A1613" s="45"/>
      <c r="B1613" s="46"/>
      <c r="C1613" s="136"/>
      <c r="D1613" s="134"/>
      <c r="E1613" s="186"/>
      <c r="F1613" s="49"/>
      <c r="G1613" s="50"/>
      <c r="H1613" s="200"/>
    </row>
    <row r="1614" spans="1:8" s="141" customFormat="1" ht="3" customHeight="1" outlineLevel="1">
      <c r="A1614" s="146"/>
      <c r="B1614" s="147"/>
      <c r="C1614" s="137"/>
      <c r="D1614" s="138"/>
      <c r="E1614" s="187"/>
      <c r="F1614" s="148"/>
      <c r="G1614" s="149"/>
      <c r="H1614" s="139"/>
    </row>
    <row r="1615" spans="1:8" s="2" customFormat="1" ht="24.75" customHeight="1" outlineLevel="1">
      <c r="A1615" s="52" t="s">
        <v>60</v>
      </c>
      <c r="B1615" s="53" t="s">
        <v>395</v>
      </c>
      <c r="C1615" s="205">
        <v>801</v>
      </c>
      <c r="D1615" s="206">
        <v>80101</v>
      </c>
      <c r="E1615" s="184">
        <f>SUM(E1616:E1620)</f>
        <v>24000</v>
      </c>
      <c r="F1615" s="54">
        <f>SUM(F1616:F1620)</f>
        <v>24000</v>
      </c>
      <c r="G1615" s="55">
        <f aca="true" t="shared" si="181" ref="G1615:G1620">IF(E1615&gt;0,F1615/E1615*100,"-")</f>
        <v>100</v>
      </c>
      <c r="H1615" s="199" t="s">
        <v>604</v>
      </c>
    </row>
    <row r="1616" spans="1:8" s="19" customFormat="1" ht="12" customHeight="1" outlineLevel="1">
      <c r="A1616" s="41" t="s">
        <v>1</v>
      </c>
      <c r="B1616" s="42" t="s">
        <v>27</v>
      </c>
      <c r="C1616" s="205"/>
      <c r="D1616" s="206"/>
      <c r="E1616" s="185">
        <v>24000</v>
      </c>
      <c r="F1616" s="43">
        <v>24000</v>
      </c>
      <c r="G1616" s="44">
        <f t="shared" si="181"/>
        <v>100</v>
      </c>
      <c r="H1616" s="199"/>
    </row>
    <row r="1617" spans="1:8" s="19" customFormat="1" ht="12" customHeight="1" hidden="1" outlineLevel="2">
      <c r="A1617" s="41" t="s">
        <v>2</v>
      </c>
      <c r="B1617" s="42" t="s">
        <v>28</v>
      </c>
      <c r="C1617" s="205"/>
      <c r="D1617" s="206"/>
      <c r="E1617" s="185">
        <v>0</v>
      </c>
      <c r="F1617" s="43">
        <v>0</v>
      </c>
      <c r="G1617" s="44" t="str">
        <f t="shared" si="181"/>
        <v>-</v>
      </c>
      <c r="H1617" s="199"/>
    </row>
    <row r="1618" spans="1:8" s="19" customFormat="1" ht="12" customHeight="1" hidden="1" outlineLevel="2">
      <c r="A1618" s="41" t="s">
        <v>3</v>
      </c>
      <c r="B1618" s="42" t="s">
        <v>29</v>
      </c>
      <c r="C1618" s="205"/>
      <c r="D1618" s="206"/>
      <c r="E1618" s="185">
        <v>0</v>
      </c>
      <c r="F1618" s="43">
        <v>0</v>
      </c>
      <c r="G1618" s="44" t="str">
        <f t="shared" si="181"/>
        <v>-</v>
      </c>
      <c r="H1618" s="199"/>
    </row>
    <row r="1619" spans="1:8" s="19" customFormat="1" ht="12" customHeight="1" hidden="1" outlineLevel="2">
      <c r="A1619" s="41" t="s">
        <v>25</v>
      </c>
      <c r="B1619" s="42" t="s">
        <v>149</v>
      </c>
      <c r="C1619" s="205"/>
      <c r="D1619" s="206"/>
      <c r="E1619" s="185">
        <v>0</v>
      </c>
      <c r="F1619" s="43">
        <v>0</v>
      </c>
      <c r="G1619" s="44" t="str">
        <f t="shared" si="181"/>
        <v>-</v>
      </c>
      <c r="H1619" s="199"/>
    </row>
    <row r="1620" spans="1:8" s="132" customFormat="1" ht="12" customHeight="1" hidden="1" outlineLevel="2">
      <c r="A1620" s="41" t="s">
        <v>32</v>
      </c>
      <c r="B1620" s="42" t="s">
        <v>31</v>
      </c>
      <c r="C1620" s="205"/>
      <c r="D1620" s="206"/>
      <c r="E1620" s="185">
        <v>0</v>
      </c>
      <c r="F1620" s="43">
        <v>0</v>
      </c>
      <c r="G1620" s="44" t="str">
        <f t="shared" si="181"/>
        <v>-</v>
      </c>
      <c r="H1620" s="199"/>
    </row>
    <row r="1621" spans="1:8" s="141" customFormat="1" ht="3" customHeight="1" outlineLevel="1" collapsed="1">
      <c r="A1621" s="45"/>
      <c r="B1621" s="46"/>
      <c r="C1621" s="136"/>
      <c r="D1621" s="134"/>
      <c r="E1621" s="186"/>
      <c r="F1621" s="49"/>
      <c r="G1621" s="50"/>
      <c r="H1621" s="200"/>
    </row>
    <row r="1622" spans="1:8" s="141" customFormat="1" ht="3" customHeight="1" outlineLevel="1">
      <c r="A1622" s="146"/>
      <c r="B1622" s="147"/>
      <c r="C1622" s="137"/>
      <c r="D1622" s="138"/>
      <c r="E1622" s="187"/>
      <c r="F1622" s="148"/>
      <c r="G1622" s="149"/>
      <c r="H1622" s="139"/>
    </row>
    <row r="1623" spans="1:8" s="2" customFormat="1" ht="24.75" customHeight="1" outlineLevel="1">
      <c r="A1623" s="52" t="s">
        <v>61</v>
      </c>
      <c r="B1623" s="53" t="s">
        <v>396</v>
      </c>
      <c r="C1623" s="205">
        <v>801</v>
      </c>
      <c r="D1623" s="206">
        <v>80101</v>
      </c>
      <c r="E1623" s="184">
        <f>SUM(E1624:E1628)</f>
        <v>50000</v>
      </c>
      <c r="F1623" s="54">
        <f>SUM(F1624:F1628)</f>
        <v>50000</v>
      </c>
      <c r="G1623" s="55">
        <f aca="true" t="shared" si="182" ref="G1623:G1628">IF(E1623&gt;0,F1623/E1623*100,"-")</f>
        <v>100</v>
      </c>
      <c r="H1623" s="199" t="s">
        <v>605</v>
      </c>
    </row>
    <row r="1624" spans="1:8" s="19" customFormat="1" ht="12" customHeight="1" outlineLevel="1">
      <c r="A1624" s="41" t="s">
        <v>1</v>
      </c>
      <c r="B1624" s="42" t="s">
        <v>27</v>
      </c>
      <c r="C1624" s="205"/>
      <c r="D1624" s="206"/>
      <c r="E1624" s="185">
        <v>50000</v>
      </c>
      <c r="F1624" s="43">
        <v>50000</v>
      </c>
      <c r="G1624" s="44">
        <f t="shared" si="182"/>
        <v>100</v>
      </c>
      <c r="H1624" s="199"/>
    </row>
    <row r="1625" spans="1:8" s="19" customFormat="1" ht="12" customHeight="1" hidden="1" outlineLevel="2">
      <c r="A1625" s="41" t="s">
        <v>2</v>
      </c>
      <c r="B1625" s="42" t="s">
        <v>28</v>
      </c>
      <c r="C1625" s="205"/>
      <c r="D1625" s="206"/>
      <c r="E1625" s="185">
        <v>0</v>
      </c>
      <c r="F1625" s="43">
        <v>0</v>
      </c>
      <c r="G1625" s="44" t="str">
        <f t="shared" si="182"/>
        <v>-</v>
      </c>
      <c r="H1625" s="199"/>
    </row>
    <row r="1626" spans="1:8" s="19" customFormat="1" ht="12" customHeight="1" hidden="1" outlineLevel="2">
      <c r="A1626" s="41" t="s">
        <v>3</v>
      </c>
      <c r="B1626" s="42" t="s">
        <v>29</v>
      </c>
      <c r="C1626" s="205"/>
      <c r="D1626" s="206"/>
      <c r="E1626" s="185">
        <v>0</v>
      </c>
      <c r="F1626" s="43">
        <v>0</v>
      </c>
      <c r="G1626" s="44" t="str">
        <f t="shared" si="182"/>
        <v>-</v>
      </c>
      <c r="H1626" s="199"/>
    </row>
    <row r="1627" spans="1:8" s="19" customFormat="1" ht="12" customHeight="1" hidden="1" outlineLevel="2">
      <c r="A1627" s="41" t="s">
        <v>25</v>
      </c>
      <c r="B1627" s="42" t="s">
        <v>149</v>
      </c>
      <c r="C1627" s="205"/>
      <c r="D1627" s="206"/>
      <c r="E1627" s="185">
        <v>0</v>
      </c>
      <c r="F1627" s="43">
        <v>0</v>
      </c>
      <c r="G1627" s="44" t="str">
        <f t="shared" si="182"/>
        <v>-</v>
      </c>
      <c r="H1627" s="199"/>
    </row>
    <row r="1628" spans="1:8" s="132" customFormat="1" ht="12" customHeight="1" hidden="1" outlineLevel="2">
      <c r="A1628" s="41" t="s">
        <v>32</v>
      </c>
      <c r="B1628" s="42" t="s">
        <v>31</v>
      </c>
      <c r="C1628" s="205"/>
      <c r="D1628" s="206"/>
      <c r="E1628" s="185">
        <v>0</v>
      </c>
      <c r="F1628" s="43">
        <v>0</v>
      </c>
      <c r="G1628" s="44" t="str">
        <f t="shared" si="182"/>
        <v>-</v>
      </c>
      <c r="H1628" s="199"/>
    </row>
    <row r="1629" spans="1:8" s="141" customFormat="1" ht="3" customHeight="1" outlineLevel="1" collapsed="1">
      <c r="A1629" s="45"/>
      <c r="B1629" s="46"/>
      <c r="C1629" s="136"/>
      <c r="D1629" s="134"/>
      <c r="E1629" s="186"/>
      <c r="F1629" s="49"/>
      <c r="G1629" s="50"/>
      <c r="H1629" s="200"/>
    </row>
    <row r="1630" spans="1:8" s="141" customFormat="1" ht="3" customHeight="1" outlineLevel="1">
      <c r="A1630" s="146"/>
      <c r="B1630" s="147"/>
      <c r="C1630" s="137"/>
      <c r="D1630" s="138"/>
      <c r="E1630" s="187"/>
      <c r="F1630" s="148"/>
      <c r="G1630" s="149"/>
      <c r="H1630" s="139"/>
    </row>
    <row r="1631" spans="1:8" s="2" customFormat="1" ht="24.75" customHeight="1" outlineLevel="1">
      <c r="A1631" s="52" t="s">
        <v>62</v>
      </c>
      <c r="B1631" s="53" t="s">
        <v>238</v>
      </c>
      <c r="C1631" s="205">
        <v>801</v>
      </c>
      <c r="D1631" s="206">
        <v>80102</v>
      </c>
      <c r="E1631" s="184">
        <f>SUM(E1632:E1636)</f>
        <v>133000</v>
      </c>
      <c r="F1631" s="54">
        <f>SUM(F1632:F1636)</f>
        <v>132140</v>
      </c>
      <c r="G1631" s="55">
        <f aca="true" t="shared" si="183" ref="G1631:G1636">IF(E1631&gt;0,F1631/E1631*100,"-")</f>
        <v>99.35338345864662</v>
      </c>
      <c r="H1631" s="197" t="s">
        <v>606</v>
      </c>
    </row>
    <row r="1632" spans="1:8" s="19" customFormat="1" ht="12" customHeight="1" outlineLevel="1">
      <c r="A1632" s="41" t="s">
        <v>1</v>
      </c>
      <c r="B1632" s="42" t="s">
        <v>27</v>
      </c>
      <c r="C1632" s="205"/>
      <c r="D1632" s="206"/>
      <c r="E1632" s="185">
        <v>133000</v>
      </c>
      <c r="F1632" s="43">
        <v>132140</v>
      </c>
      <c r="G1632" s="44">
        <f t="shared" si="183"/>
        <v>99.35338345864662</v>
      </c>
      <c r="H1632" s="197"/>
    </row>
    <row r="1633" spans="1:8" s="19" customFormat="1" ht="12" customHeight="1" hidden="1" outlineLevel="2">
      <c r="A1633" s="41" t="s">
        <v>2</v>
      </c>
      <c r="B1633" s="42" t="s">
        <v>28</v>
      </c>
      <c r="C1633" s="205"/>
      <c r="D1633" s="206"/>
      <c r="E1633" s="185">
        <v>0</v>
      </c>
      <c r="F1633" s="43">
        <v>0</v>
      </c>
      <c r="G1633" s="44" t="str">
        <f t="shared" si="183"/>
        <v>-</v>
      </c>
      <c r="H1633" s="197"/>
    </row>
    <row r="1634" spans="1:8" s="19" customFormat="1" ht="12" customHeight="1" hidden="1" outlineLevel="2">
      <c r="A1634" s="41" t="s">
        <v>3</v>
      </c>
      <c r="B1634" s="42" t="s">
        <v>29</v>
      </c>
      <c r="C1634" s="205"/>
      <c r="D1634" s="206"/>
      <c r="E1634" s="185">
        <v>0</v>
      </c>
      <c r="F1634" s="43">
        <v>0</v>
      </c>
      <c r="G1634" s="44" t="str">
        <f t="shared" si="183"/>
        <v>-</v>
      </c>
      <c r="H1634" s="197"/>
    </row>
    <row r="1635" spans="1:8" s="19" customFormat="1" ht="12" customHeight="1" hidden="1" outlineLevel="2">
      <c r="A1635" s="41" t="s">
        <v>25</v>
      </c>
      <c r="B1635" s="42" t="s">
        <v>149</v>
      </c>
      <c r="C1635" s="205"/>
      <c r="D1635" s="206"/>
      <c r="E1635" s="185">
        <v>0</v>
      </c>
      <c r="F1635" s="43">
        <v>0</v>
      </c>
      <c r="G1635" s="44" t="str">
        <f t="shared" si="183"/>
        <v>-</v>
      </c>
      <c r="H1635" s="197"/>
    </row>
    <row r="1636" spans="1:8" s="132" customFormat="1" ht="12" customHeight="1" hidden="1" outlineLevel="2">
      <c r="A1636" s="41" t="s">
        <v>32</v>
      </c>
      <c r="B1636" s="42" t="s">
        <v>31</v>
      </c>
      <c r="C1636" s="205"/>
      <c r="D1636" s="206"/>
      <c r="E1636" s="185">
        <v>0</v>
      </c>
      <c r="F1636" s="43">
        <v>0</v>
      </c>
      <c r="G1636" s="44" t="str">
        <f t="shared" si="183"/>
        <v>-</v>
      </c>
      <c r="H1636" s="197"/>
    </row>
    <row r="1637" spans="1:8" s="141" customFormat="1" ht="3" customHeight="1" outlineLevel="1" collapsed="1">
      <c r="A1637" s="45"/>
      <c r="B1637" s="46"/>
      <c r="C1637" s="136"/>
      <c r="D1637" s="134"/>
      <c r="E1637" s="186"/>
      <c r="F1637" s="49"/>
      <c r="G1637" s="50"/>
      <c r="H1637" s="135"/>
    </row>
    <row r="1638" spans="1:8" s="141" customFormat="1" ht="3" customHeight="1" outlineLevel="1">
      <c r="A1638" s="146"/>
      <c r="B1638" s="147"/>
      <c r="C1638" s="137"/>
      <c r="D1638" s="138"/>
      <c r="E1638" s="187"/>
      <c r="F1638" s="148"/>
      <c r="G1638" s="149"/>
      <c r="H1638" s="139"/>
    </row>
    <row r="1639" spans="1:8" s="2" customFormat="1" ht="13.5" customHeight="1" outlineLevel="1">
      <c r="A1639" s="52" t="s">
        <v>63</v>
      </c>
      <c r="B1639" s="53" t="s">
        <v>239</v>
      </c>
      <c r="C1639" s="205">
        <v>801</v>
      </c>
      <c r="D1639" s="206">
        <v>80104</v>
      </c>
      <c r="E1639" s="184">
        <f>SUM(E1640:E1644)</f>
        <v>140000</v>
      </c>
      <c r="F1639" s="54">
        <f>SUM(F1640:F1644)</f>
        <v>140000</v>
      </c>
      <c r="G1639" s="55">
        <f aca="true" t="shared" si="184" ref="G1639:G1644">IF(E1639&gt;0,F1639/E1639*100,"-")</f>
        <v>100</v>
      </c>
      <c r="H1639" s="197" t="s">
        <v>607</v>
      </c>
    </row>
    <row r="1640" spans="1:8" s="19" customFormat="1" ht="12" customHeight="1" outlineLevel="1">
      <c r="A1640" s="41" t="s">
        <v>1</v>
      </c>
      <c r="B1640" s="42" t="s">
        <v>27</v>
      </c>
      <c r="C1640" s="205"/>
      <c r="D1640" s="206"/>
      <c r="E1640" s="185">
        <v>140000</v>
      </c>
      <c r="F1640" s="43">
        <v>140000</v>
      </c>
      <c r="G1640" s="44">
        <f t="shared" si="184"/>
        <v>100</v>
      </c>
      <c r="H1640" s="197"/>
    </row>
    <row r="1641" spans="1:8" s="19" customFormat="1" ht="12" customHeight="1" hidden="1" outlineLevel="2">
      <c r="A1641" s="41" t="s">
        <v>2</v>
      </c>
      <c r="B1641" s="42" t="s">
        <v>28</v>
      </c>
      <c r="C1641" s="205"/>
      <c r="D1641" s="206"/>
      <c r="E1641" s="185">
        <v>0</v>
      </c>
      <c r="F1641" s="43">
        <v>0</v>
      </c>
      <c r="G1641" s="44" t="str">
        <f t="shared" si="184"/>
        <v>-</v>
      </c>
      <c r="H1641" s="197"/>
    </row>
    <row r="1642" spans="1:8" s="19" customFormat="1" ht="12" customHeight="1" hidden="1" outlineLevel="2">
      <c r="A1642" s="41" t="s">
        <v>3</v>
      </c>
      <c r="B1642" s="42" t="s">
        <v>29</v>
      </c>
      <c r="C1642" s="205"/>
      <c r="D1642" s="206"/>
      <c r="E1642" s="185">
        <v>0</v>
      </c>
      <c r="F1642" s="43">
        <v>0</v>
      </c>
      <c r="G1642" s="44" t="str">
        <f t="shared" si="184"/>
        <v>-</v>
      </c>
      <c r="H1642" s="197"/>
    </row>
    <row r="1643" spans="1:8" s="19" customFormat="1" ht="12" customHeight="1" hidden="1" outlineLevel="2">
      <c r="A1643" s="41" t="s">
        <v>25</v>
      </c>
      <c r="B1643" s="42" t="s">
        <v>149</v>
      </c>
      <c r="C1643" s="205"/>
      <c r="D1643" s="206"/>
      <c r="E1643" s="185">
        <v>0</v>
      </c>
      <c r="F1643" s="43">
        <v>0</v>
      </c>
      <c r="G1643" s="44" t="str">
        <f t="shared" si="184"/>
        <v>-</v>
      </c>
      <c r="H1643" s="197"/>
    </row>
    <row r="1644" spans="1:8" s="132" customFormat="1" ht="12" customHeight="1" hidden="1" outlineLevel="2">
      <c r="A1644" s="41" t="s">
        <v>32</v>
      </c>
      <c r="B1644" s="42" t="s">
        <v>31</v>
      </c>
      <c r="C1644" s="205"/>
      <c r="D1644" s="206"/>
      <c r="E1644" s="185">
        <v>0</v>
      </c>
      <c r="F1644" s="43">
        <v>0</v>
      </c>
      <c r="G1644" s="44" t="str">
        <f t="shared" si="184"/>
        <v>-</v>
      </c>
      <c r="H1644" s="197"/>
    </row>
    <row r="1645" spans="1:8" s="141" customFormat="1" ht="3" customHeight="1" outlineLevel="1" collapsed="1">
      <c r="A1645" s="45"/>
      <c r="B1645" s="46"/>
      <c r="C1645" s="136"/>
      <c r="D1645" s="134"/>
      <c r="E1645" s="186"/>
      <c r="F1645" s="49"/>
      <c r="G1645" s="50"/>
      <c r="H1645" s="135"/>
    </row>
    <row r="1646" spans="1:8" s="141" customFormat="1" ht="3" customHeight="1" outlineLevel="1">
      <c r="A1646" s="146"/>
      <c r="B1646" s="147"/>
      <c r="C1646" s="137"/>
      <c r="D1646" s="138"/>
      <c r="E1646" s="187"/>
      <c r="F1646" s="148"/>
      <c r="G1646" s="149"/>
      <c r="H1646" s="139"/>
    </row>
    <row r="1647" spans="1:8" s="2" customFormat="1" ht="13.5" customHeight="1" outlineLevel="1">
      <c r="A1647" s="52" t="s">
        <v>64</v>
      </c>
      <c r="B1647" s="53" t="s">
        <v>240</v>
      </c>
      <c r="C1647" s="205">
        <v>801</v>
      </c>
      <c r="D1647" s="206">
        <v>80104</v>
      </c>
      <c r="E1647" s="184">
        <f>SUM(E1648:E1652)</f>
        <v>169758</v>
      </c>
      <c r="F1647" s="54">
        <f>SUM(F1648:F1652)</f>
        <v>169757.6</v>
      </c>
      <c r="G1647" s="55">
        <f aca="true" t="shared" si="185" ref="G1647:G1652">IF(E1647&gt;0,F1647/E1647*100,"-")</f>
        <v>99.99976437045677</v>
      </c>
      <c r="H1647" s="197" t="s">
        <v>608</v>
      </c>
    </row>
    <row r="1648" spans="1:8" s="19" customFormat="1" ht="12" customHeight="1" outlineLevel="1">
      <c r="A1648" s="41" t="s">
        <v>1</v>
      </c>
      <c r="B1648" s="42" t="s">
        <v>27</v>
      </c>
      <c r="C1648" s="205"/>
      <c r="D1648" s="206"/>
      <c r="E1648" s="185">
        <v>169758</v>
      </c>
      <c r="F1648" s="43">
        <v>169757.6</v>
      </c>
      <c r="G1648" s="44">
        <f t="shared" si="185"/>
        <v>99.99976437045677</v>
      </c>
      <c r="H1648" s="197"/>
    </row>
    <row r="1649" spans="1:8" s="19" customFormat="1" ht="12" customHeight="1" hidden="1" outlineLevel="2">
      <c r="A1649" s="41" t="s">
        <v>2</v>
      </c>
      <c r="B1649" s="42" t="s">
        <v>28</v>
      </c>
      <c r="C1649" s="205"/>
      <c r="D1649" s="206"/>
      <c r="E1649" s="185">
        <v>0</v>
      </c>
      <c r="F1649" s="43">
        <v>0</v>
      </c>
      <c r="G1649" s="44" t="str">
        <f t="shared" si="185"/>
        <v>-</v>
      </c>
      <c r="H1649" s="197"/>
    </row>
    <row r="1650" spans="1:8" s="19" customFormat="1" ht="12" customHeight="1" hidden="1" outlineLevel="2">
      <c r="A1650" s="41" t="s">
        <v>3</v>
      </c>
      <c r="B1650" s="42" t="s">
        <v>29</v>
      </c>
      <c r="C1650" s="205"/>
      <c r="D1650" s="206"/>
      <c r="E1650" s="185">
        <v>0</v>
      </c>
      <c r="F1650" s="43">
        <v>0</v>
      </c>
      <c r="G1650" s="44" t="str">
        <f t="shared" si="185"/>
        <v>-</v>
      </c>
      <c r="H1650" s="197"/>
    </row>
    <row r="1651" spans="1:8" s="19" customFormat="1" ht="12" customHeight="1" hidden="1" outlineLevel="2">
      <c r="A1651" s="41" t="s">
        <v>25</v>
      </c>
      <c r="B1651" s="42" t="s">
        <v>149</v>
      </c>
      <c r="C1651" s="205"/>
      <c r="D1651" s="206"/>
      <c r="E1651" s="185">
        <v>0</v>
      </c>
      <c r="F1651" s="43">
        <v>0</v>
      </c>
      <c r="G1651" s="44" t="str">
        <f t="shared" si="185"/>
        <v>-</v>
      </c>
      <c r="H1651" s="197"/>
    </row>
    <row r="1652" spans="1:8" s="132" customFormat="1" ht="12" customHeight="1" hidden="1" outlineLevel="2">
      <c r="A1652" s="41" t="s">
        <v>32</v>
      </c>
      <c r="B1652" s="42" t="s">
        <v>31</v>
      </c>
      <c r="C1652" s="205"/>
      <c r="D1652" s="206"/>
      <c r="E1652" s="185">
        <v>0</v>
      </c>
      <c r="F1652" s="43">
        <v>0</v>
      </c>
      <c r="G1652" s="44" t="str">
        <f t="shared" si="185"/>
        <v>-</v>
      </c>
      <c r="H1652" s="197"/>
    </row>
    <row r="1653" spans="1:8" s="141" customFormat="1" ht="6" customHeight="1" outlineLevel="1" collapsed="1">
      <c r="A1653" s="45"/>
      <c r="B1653" s="46"/>
      <c r="C1653" s="136"/>
      <c r="D1653" s="134"/>
      <c r="E1653" s="186"/>
      <c r="F1653" s="49"/>
      <c r="G1653" s="50"/>
      <c r="H1653" s="198"/>
    </row>
    <row r="1654" spans="1:8" s="141" customFormat="1" ht="3" customHeight="1" outlineLevel="1">
      <c r="A1654" s="146"/>
      <c r="B1654" s="147"/>
      <c r="C1654" s="137"/>
      <c r="D1654" s="138"/>
      <c r="E1654" s="187"/>
      <c r="F1654" s="148"/>
      <c r="G1654" s="149"/>
      <c r="H1654" s="139"/>
    </row>
    <row r="1655" spans="1:8" s="2" customFormat="1" ht="24.75" customHeight="1" outlineLevel="1">
      <c r="A1655" s="52" t="s">
        <v>65</v>
      </c>
      <c r="B1655" s="53" t="s">
        <v>248</v>
      </c>
      <c r="C1655" s="205">
        <v>801</v>
      </c>
      <c r="D1655" s="206">
        <v>80104</v>
      </c>
      <c r="E1655" s="184">
        <f>SUM(E1656:E1660)</f>
        <v>72379</v>
      </c>
      <c r="F1655" s="54">
        <f>SUM(F1656:F1660)</f>
        <v>72299.49</v>
      </c>
      <c r="G1655" s="55">
        <f aca="true" t="shared" si="186" ref="G1655:G1660">IF(E1655&gt;0,F1655/E1655*100,"-")</f>
        <v>99.89014769477336</v>
      </c>
      <c r="H1655" s="201" t="s">
        <v>609</v>
      </c>
    </row>
    <row r="1656" spans="1:8" s="19" customFormat="1" ht="12" customHeight="1" outlineLevel="1">
      <c r="A1656" s="41" t="s">
        <v>1</v>
      </c>
      <c r="B1656" s="42" t="s">
        <v>27</v>
      </c>
      <c r="C1656" s="205"/>
      <c r="D1656" s="206"/>
      <c r="E1656" s="185">
        <v>72379</v>
      </c>
      <c r="F1656" s="43">
        <v>72299.49</v>
      </c>
      <c r="G1656" s="44">
        <f t="shared" si="186"/>
        <v>99.89014769477336</v>
      </c>
      <c r="H1656" s="201"/>
    </row>
    <row r="1657" spans="1:8" s="19" customFormat="1" ht="12" customHeight="1" hidden="1" outlineLevel="2">
      <c r="A1657" s="41" t="s">
        <v>2</v>
      </c>
      <c r="B1657" s="42" t="s">
        <v>28</v>
      </c>
      <c r="C1657" s="205"/>
      <c r="D1657" s="206"/>
      <c r="E1657" s="185">
        <v>0</v>
      </c>
      <c r="F1657" s="43">
        <v>0</v>
      </c>
      <c r="G1657" s="44" t="str">
        <f t="shared" si="186"/>
        <v>-</v>
      </c>
      <c r="H1657" s="201"/>
    </row>
    <row r="1658" spans="1:8" s="19" customFormat="1" ht="12" customHeight="1" hidden="1" outlineLevel="2">
      <c r="A1658" s="41" t="s">
        <v>3</v>
      </c>
      <c r="B1658" s="42" t="s">
        <v>29</v>
      </c>
      <c r="C1658" s="205"/>
      <c r="D1658" s="206"/>
      <c r="E1658" s="185">
        <v>0</v>
      </c>
      <c r="F1658" s="43">
        <v>0</v>
      </c>
      <c r="G1658" s="44" t="str">
        <f t="shared" si="186"/>
        <v>-</v>
      </c>
      <c r="H1658" s="201"/>
    </row>
    <row r="1659" spans="1:8" s="19" customFormat="1" ht="12" customHeight="1" hidden="1" outlineLevel="2">
      <c r="A1659" s="41" t="s">
        <v>25</v>
      </c>
      <c r="B1659" s="42" t="s">
        <v>149</v>
      </c>
      <c r="C1659" s="205"/>
      <c r="D1659" s="206"/>
      <c r="E1659" s="185">
        <v>0</v>
      </c>
      <c r="F1659" s="43">
        <v>0</v>
      </c>
      <c r="G1659" s="44" t="str">
        <f t="shared" si="186"/>
        <v>-</v>
      </c>
      <c r="H1659" s="201"/>
    </row>
    <row r="1660" spans="1:8" s="132" customFormat="1" ht="12" customHeight="1" hidden="1" outlineLevel="2">
      <c r="A1660" s="41" t="s">
        <v>32</v>
      </c>
      <c r="B1660" s="42" t="s">
        <v>31</v>
      </c>
      <c r="C1660" s="205"/>
      <c r="D1660" s="206"/>
      <c r="E1660" s="185">
        <v>0</v>
      </c>
      <c r="F1660" s="43">
        <v>0</v>
      </c>
      <c r="G1660" s="44" t="str">
        <f t="shared" si="186"/>
        <v>-</v>
      </c>
      <c r="H1660" s="201"/>
    </row>
    <row r="1661" spans="1:8" s="141" customFormat="1" ht="3" customHeight="1" outlineLevel="1" collapsed="1">
      <c r="A1661" s="45"/>
      <c r="B1661" s="46"/>
      <c r="C1661" s="136"/>
      <c r="D1661" s="134"/>
      <c r="E1661" s="186"/>
      <c r="F1661" s="49"/>
      <c r="G1661" s="50"/>
      <c r="H1661" s="202"/>
    </row>
    <row r="1662" spans="1:8" s="141" customFormat="1" ht="3" customHeight="1" outlineLevel="1">
      <c r="A1662" s="146"/>
      <c r="B1662" s="147"/>
      <c r="C1662" s="137"/>
      <c r="D1662" s="138"/>
      <c r="E1662" s="187"/>
      <c r="F1662" s="148"/>
      <c r="G1662" s="149"/>
      <c r="H1662" s="156"/>
    </row>
    <row r="1663" spans="1:8" s="2" customFormat="1" ht="13.5" customHeight="1" outlineLevel="1">
      <c r="A1663" s="52" t="s">
        <v>66</v>
      </c>
      <c r="B1663" s="53" t="s">
        <v>241</v>
      </c>
      <c r="C1663" s="205">
        <v>801</v>
      </c>
      <c r="D1663" s="206">
        <v>80104</v>
      </c>
      <c r="E1663" s="184">
        <f>SUM(E1664:E1668)</f>
        <v>60000</v>
      </c>
      <c r="F1663" s="54">
        <f>SUM(F1664:F1668)</f>
        <v>59992.39</v>
      </c>
      <c r="G1663" s="55">
        <f aca="true" t="shared" si="187" ref="G1663:G1668">IF(E1663&gt;0,F1663/E1663*100,"-")</f>
        <v>99.98731666666667</v>
      </c>
      <c r="H1663" s="199" t="s">
        <v>610</v>
      </c>
    </row>
    <row r="1664" spans="1:8" s="19" customFormat="1" ht="12" customHeight="1" outlineLevel="1">
      <c r="A1664" s="41" t="s">
        <v>1</v>
      </c>
      <c r="B1664" s="42" t="s">
        <v>27</v>
      </c>
      <c r="C1664" s="205"/>
      <c r="D1664" s="206"/>
      <c r="E1664" s="185">
        <v>60000</v>
      </c>
      <c r="F1664" s="43">
        <v>59992.39</v>
      </c>
      <c r="G1664" s="44">
        <f t="shared" si="187"/>
        <v>99.98731666666667</v>
      </c>
      <c r="H1664" s="199"/>
    </row>
    <row r="1665" spans="1:8" s="19" customFormat="1" ht="12" customHeight="1" hidden="1" outlineLevel="2">
      <c r="A1665" s="41" t="s">
        <v>2</v>
      </c>
      <c r="B1665" s="42" t="s">
        <v>28</v>
      </c>
      <c r="C1665" s="205"/>
      <c r="D1665" s="206"/>
      <c r="E1665" s="185">
        <v>0</v>
      </c>
      <c r="F1665" s="43">
        <v>0</v>
      </c>
      <c r="G1665" s="44" t="str">
        <f t="shared" si="187"/>
        <v>-</v>
      </c>
      <c r="H1665" s="199"/>
    </row>
    <row r="1666" spans="1:8" s="19" customFormat="1" ht="12" customHeight="1" hidden="1" outlineLevel="2">
      <c r="A1666" s="41" t="s">
        <v>3</v>
      </c>
      <c r="B1666" s="42" t="s">
        <v>29</v>
      </c>
      <c r="C1666" s="205"/>
      <c r="D1666" s="206"/>
      <c r="E1666" s="185">
        <v>0</v>
      </c>
      <c r="F1666" s="43">
        <v>0</v>
      </c>
      <c r="G1666" s="44" t="str">
        <f t="shared" si="187"/>
        <v>-</v>
      </c>
      <c r="H1666" s="199"/>
    </row>
    <row r="1667" spans="1:8" s="19" customFormat="1" ht="12" customHeight="1" hidden="1" outlineLevel="2">
      <c r="A1667" s="41" t="s">
        <v>25</v>
      </c>
      <c r="B1667" s="42" t="s">
        <v>149</v>
      </c>
      <c r="C1667" s="205"/>
      <c r="D1667" s="206"/>
      <c r="E1667" s="185">
        <v>0</v>
      </c>
      <c r="F1667" s="43">
        <v>0</v>
      </c>
      <c r="G1667" s="44" t="str">
        <f t="shared" si="187"/>
        <v>-</v>
      </c>
      <c r="H1667" s="199"/>
    </row>
    <row r="1668" spans="1:8" s="132" customFormat="1" ht="12" customHeight="1" hidden="1" outlineLevel="2">
      <c r="A1668" s="41" t="s">
        <v>32</v>
      </c>
      <c r="B1668" s="42" t="s">
        <v>31</v>
      </c>
      <c r="C1668" s="205"/>
      <c r="D1668" s="206"/>
      <c r="E1668" s="185">
        <v>0</v>
      </c>
      <c r="F1668" s="43">
        <v>0</v>
      </c>
      <c r="G1668" s="44" t="str">
        <f t="shared" si="187"/>
        <v>-</v>
      </c>
      <c r="H1668" s="199"/>
    </row>
    <row r="1669" spans="1:8" s="141" customFormat="1" ht="3" customHeight="1" outlineLevel="1" collapsed="1">
      <c r="A1669" s="45"/>
      <c r="B1669" s="46"/>
      <c r="C1669" s="136"/>
      <c r="D1669" s="134"/>
      <c r="E1669" s="186"/>
      <c r="F1669" s="49"/>
      <c r="G1669" s="50"/>
      <c r="H1669" s="200"/>
    </row>
    <row r="1670" spans="1:8" s="141" customFormat="1" ht="3" customHeight="1" outlineLevel="1">
      <c r="A1670" s="146"/>
      <c r="B1670" s="147"/>
      <c r="C1670" s="137"/>
      <c r="D1670" s="138"/>
      <c r="E1670" s="187"/>
      <c r="F1670" s="148"/>
      <c r="G1670" s="149"/>
      <c r="H1670" s="156"/>
    </row>
    <row r="1671" spans="1:8" s="2" customFormat="1" ht="13.5" customHeight="1" outlineLevel="1">
      <c r="A1671" s="52" t="s">
        <v>67</v>
      </c>
      <c r="B1671" s="53" t="s">
        <v>397</v>
      </c>
      <c r="C1671" s="205">
        <v>801</v>
      </c>
      <c r="D1671" s="206">
        <v>80104</v>
      </c>
      <c r="E1671" s="184">
        <f>SUM(E1672:E1676)</f>
        <v>35000</v>
      </c>
      <c r="F1671" s="54">
        <f>SUM(F1672:F1676)</f>
        <v>34999.9</v>
      </c>
      <c r="G1671" s="55">
        <f aca="true" t="shared" si="188" ref="G1671:G1676">IF(E1671&gt;0,F1671/E1671*100,"-")</f>
        <v>99.99971428571429</v>
      </c>
      <c r="H1671" s="199" t="s">
        <v>611</v>
      </c>
    </row>
    <row r="1672" spans="1:8" s="19" customFormat="1" ht="12" customHeight="1" outlineLevel="1">
      <c r="A1672" s="41" t="s">
        <v>1</v>
      </c>
      <c r="B1672" s="42" t="s">
        <v>27</v>
      </c>
      <c r="C1672" s="205"/>
      <c r="D1672" s="206"/>
      <c r="E1672" s="185">
        <v>35000</v>
      </c>
      <c r="F1672" s="43">
        <v>34999.9</v>
      </c>
      <c r="G1672" s="44">
        <f t="shared" si="188"/>
        <v>99.99971428571429</v>
      </c>
      <c r="H1672" s="199"/>
    </row>
    <row r="1673" spans="1:8" s="19" customFormat="1" ht="12" customHeight="1" hidden="1" outlineLevel="2">
      <c r="A1673" s="41" t="s">
        <v>2</v>
      </c>
      <c r="B1673" s="42" t="s">
        <v>28</v>
      </c>
      <c r="C1673" s="205"/>
      <c r="D1673" s="206"/>
      <c r="E1673" s="185">
        <v>0</v>
      </c>
      <c r="F1673" s="43">
        <v>0</v>
      </c>
      <c r="G1673" s="44" t="str">
        <f t="shared" si="188"/>
        <v>-</v>
      </c>
      <c r="H1673" s="199"/>
    </row>
    <row r="1674" spans="1:8" s="19" customFormat="1" ht="12" customHeight="1" hidden="1" outlineLevel="2">
      <c r="A1674" s="41" t="s">
        <v>3</v>
      </c>
      <c r="B1674" s="42" t="s">
        <v>29</v>
      </c>
      <c r="C1674" s="205"/>
      <c r="D1674" s="206"/>
      <c r="E1674" s="185">
        <v>0</v>
      </c>
      <c r="F1674" s="43">
        <v>0</v>
      </c>
      <c r="G1674" s="44" t="str">
        <f t="shared" si="188"/>
        <v>-</v>
      </c>
      <c r="H1674" s="199"/>
    </row>
    <row r="1675" spans="1:8" s="19" customFormat="1" ht="12" customHeight="1" hidden="1" outlineLevel="2">
      <c r="A1675" s="41" t="s">
        <v>25</v>
      </c>
      <c r="B1675" s="42" t="s">
        <v>149</v>
      </c>
      <c r="C1675" s="205"/>
      <c r="D1675" s="206"/>
      <c r="E1675" s="185">
        <v>0</v>
      </c>
      <c r="F1675" s="43">
        <v>0</v>
      </c>
      <c r="G1675" s="44" t="str">
        <f t="shared" si="188"/>
        <v>-</v>
      </c>
      <c r="H1675" s="199"/>
    </row>
    <row r="1676" spans="1:8" s="132" customFormat="1" ht="12" customHeight="1" hidden="1" outlineLevel="2">
      <c r="A1676" s="41" t="s">
        <v>32</v>
      </c>
      <c r="B1676" s="42" t="s">
        <v>31</v>
      </c>
      <c r="C1676" s="205"/>
      <c r="D1676" s="206"/>
      <c r="E1676" s="185">
        <v>0</v>
      </c>
      <c r="F1676" s="43">
        <v>0</v>
      </c>
      <c r="G1676" s="44" t="str">
        <f t="shared" si="188"/>
        <v>-</v>
      </c>
      <c r="H1676" s="199"/>
    </row>
    <row r="1677" spans="1:8" s="141" customFormat="1" ht="3" customHeight="1" outlineLevel="1" collapsed="1">
      <c r="A1677" s="45"/>
      <c r="B1677" s="46"/>
      <c r="C1677" s="136"/>
      <c r="D1677" s="134"/>
      <c r="E1677" s="186"/>
      <c r="F1677" s="49"/>
      <c r="G1677" s="50"/>
      <c r="H1677" s="135"/>
    </row>
    <row r="1678" spans="1:8" s="141" customFormat="1" ht="3" customHeight="1" outlineLevel="1">
      <c r="A1678" s="146"/>
      <c r="B1678" s="147"/>
      <c r="C1678" s="137"/>
      <c r="D1678" s="138"/>
      <c r="E1678" s="187"/>
      <c r="F1678" s="148"/>
      <c r="G1678" s="149"/>
      <c r="H1678" s="156"/>
    </row>
    <row r="1679" spans="1:8" s="2" customFormat="1" ht="13.5" customHeight="1" outlineLevel="1">
      <c r="A1679" s="52" t="s">
        <v>68</v>
      </c>
      <c r="B1679" s="53" t="s">
        <v>398</v>
      </c>
      <c r="C1679" s="205">
        <v>801</v>
      </c>
      <c r="D1679" s="206">
        <v>80104</v>
      </c>
      <c r="E1679" s="184">
        <f>SUM(E1680:E1684)</f>
        <v>30000</v>
      </c>
      <c r="F1679" s="54">
        <f>SUM(F1680:F1684)</f>
        <v>30000</v>
      </c>
      <c r="G1679" s="55">
        <f aca="true" t="shared" si="189" ref="G1679:G1684">IF(E1679&gt;0,F1679/E1679*100,"-")</f>
        <v>100</v>
      </c>
      <c r="H1679" s="199" t="s">
        <v>612</v>
      </c>
    </row>
    <row r="1680" spans="1:8" s="19" customFormat="1" ht="12" customHeight="1" outlineLevel="1">
      <c r="A1680" s="41" t="s">
        <v>1</v>
      </c>
      <c r="B1680" s="42" t="s">
        <v>27</v>
      </c>
      <c r="C1680" s="205"/>
      <c r="D1680" s="206"/>
      <c r="E1680" s="185">
        <v>30000</v>
      </c>
      <c r="F1680" s="43">
        <v>30000</v>
      </c>
      <c r="G1680" s="44">
        <f t="shared" si="189"/>
        <v>100</v>
      </c>
      <c r="H1680" s="199"/>
    </row>
    <row r="1681" spans="1:8" s="19" customFormat="1" ht="12" customHeight="1" hidden="1" outlineLevel="2">
      <c r="A1681" s="41" t="s">
        <v>2</v>
      </c>
      <c r="B1681" s="42" t="s">
        <v>28</v>
      </c>
      <c r="C1681" s="205"/>
      <c r="D1681" s="206"/>
      <c r="E1681" s="185">
        <v>0</v>
      </c>
      <c r="F1681" s="43">
        <v>0</v>
      </c>
      <c r="G1681" s="44" t="str">
        <f t="shared" si="189"/>
        <v>-</v>
      </c>
      <c r="H1681" s="199"/>
    </row>
    <row r="1682" spans="1:8" s="19" customFormat="1" ht="12" customHeight="1" hidden="1" outlineLevel="2">
      <c r="A1682" s="41" t="s">
        <v>3</v>
      </c>
      <c r="B1682" s="42" t="s">
        <v>29</v>
      </c>
      <c r="C1682" s="205"/>
      <c r="D1682" s="206"/>
      <c r="E1682" s="185">
        <v>0</v>
      </c>
      <c r="F1682" s="43">
        <v>0</v>
      </c>
      <c r="G1682" s="44" t="str">
        <f t="shared" si="189"/>
        <v>-</v>
      </c>
      <c r="H1682" s="199"/>
    </row>
    <row r="1683" spans="1:8" s="19" customFormat="1" ht="12" customHeight="1" hidden="1" outlineLevel="2">
      <c r="A1683" s="41" t="s">
        <v>25</v>
      </c>
      <c r="B1683" s="42" t="s">
        <v>149</v>
      </c>
      <c r="C1683" s="205"/>
      <c r="D1683" s="206"/>
      <c r="E1683" s="185">
        <v>0</v>
      </c>
      <c r="F1683" s="43">
        <v>0</v>
      </c>
      <c r="G1683" s="44" t="str">
        <f t="shared" si="189"/>
        <v>-</v>
      </c>
      <c r="H1683" s="199"/>
    </row>
    <row r="1684" spans="1:8" s="132" customFormat="1" ht="12" customHeight="1" hidden="1" outlineLevel="2">
      <c r="A1684" s="41" t="s">
        <v>32</v>
      </c>
      <c r="B1684" s="42" t="s">
        <v>31</v>
      </c>
      <c r="C1684" s="205"/>
      <c r="D1684" s="206"/>
      <c r="E1684" s="185">
        <v>0</v>
      </c>
      <c r="F1684" s="43">
        <v>0</v>
      </c>
      <c r="G1684" s="44" t="str">
        <f t="shared" si="189"/>
        <v>-</v>
      </c>
      <c r="H1684" s="199"/>
    </row>
    <row r="1685" spans="1:8" s="141" customFormat="1" ht="3" customHeight="1" outlineLevel="1" collapsed="1">
      <c r="A1685" s="45"/>
      <c r="B1685" s="46"/>
      <c r="C1685" s="136"/>
      <c r="D1685" s="134"/>
      <c r="E1685" s="186"/>
      <c r="F1685" s="49"/>
      <c r="G1685" s="50"/>
      <c r="H1685" s="135"/>
    </row>
    <row r="1686" spans="1:8" s="141" customFormat="1" ht="3" customHeight="1" outlineLevel="1">
      <c r="A1686" s="146"/>
      <c r="B1686" s="147"/>
      <c r="C1686" s="137"/>
      <c r="D1686" s="138"/>
      <c r="E1686" s="187"/>
      <c r="F1686" s="148"/>
      <c r="G1686" s="149"/>
      <c r="H1686" s="156"/>
    </row>
    <row r="1687" spans="1:8" s="2" customFormat="1" ht="13.5" customHeight="1" outlineLevel="1">
      <c r="A1687" s="52" t="s">
        <v>69</v>
      </c>
      <c r="B1687" s="53" t="s">
        <v>399</v>
      </c>
      <c r="C1687" s="205">
        <v>801</v>
      </c>
      <c r="D1687" s="206">
        <v>80104</v>
      </c>
      <c r="E1687" s="184">
        <f>SUM(E1688:E1692)</f>
        <v>10242</v>
      </c>
      <c r="F1687" s="54">
        <f>SUM(F1688:F1692)</f>
        <v>10200</v>
      </c>
      <c r="G1687" s="55">
        <f aca="true" t="shared" si="190" ref="G1687:G1692">IF(E1687&gt;0,F1687/E1687*100,"-")</f>
        <v>99.58992384299941</v>
      </c>
      <c r="H1687" s="199" t="s">
        <v>613</v>
      </c>
    </row>
    <row r="1688" spans="1:8" s="19" customFormat="1" ht="12" customHeight="1" outlineLevel="1">
      <c r="A1688" s="41" t="s">
        <v>1</v>
      </c>
      <c r="B1688" s="42" t="s">
        <v>27</v>
      </c>
      <c r="C1688" s="205"/>
      <c r="D1688" s="206"/>
      <c r="E1688" s="185">
        <v>10242</v>
      </c>
      <c r="F1688" s="43">
        <v>10200</v>
      </c>
      <c r="G1688" s="44">
        <f t="shared" si="190"/>
        <v>99.58992384299941</v>
      </c>
      <c r="H1688" s="199"/>
    </row>
    <row r="1689" spans="1:8" s="19" customFormat="1" ht="12" customHeight="1" hidden="1" outlineLevel="2">
      <c r="A1689" s="41" t="s">
        <v>2</v>
      </c>
      <c r="B1689" s="42" t="s">
        <v>28</v>
      </c>
      <c r="C1689" s="205"/>
      <c r="D1689" s="206"/>
      <c r="E1689" s="185">
        <v>0</v>
      </c>
      <c r="F1689" s="43">
        <v>0</v>
      </c>
      <c r="G1689" s="44" t="str">
        <f t="shared" si="190"/>
        <v>-</v>
      </c>
      <c r="H1689" s="199"/>
    </row>
    <row r="1690" spans="1:8" s="19" customFormat="1" ht="12" customHeight="1" hidden="1" outlineLevel="2">
      <c r="A1690" s="41" t="s">
        <v>3</v>
      </c>
      <c r="B1690" s="42" t="s">
        <v>29</v>
      </c>
      <c r="C1690" s="205"/>
      <c r="D1690" s="206"/>
      <c r="E1690" s="185">
        <v>0</v>
      </c>
      <c r="F1690" s="43">
        <v>0</v>
      </c>
      <c r="G1690" s="44" t="str">
        <f t="shared" si="190"/>
        <v>-</v>
      </c>
      <c r="H1690" s="199"/>
    </row>
    <row r="1691" spans="1:8" s="19" customFormat="1" ht="12" customHeight="1" hidden="1" outlineLevel="2">
      <c r="A1691" s="41" t="s">
        <v>25</v>
      </c>
      <c r="B1691" s="42" t="s">
        <v>149</v>
      </c>
      <c r="C1691" s="205"/>
      <c r="D1691" s="206"/>
      <c r="E1691" s="185">
        <v>0</v>
      </c>
      <c r="F1691" s="43">
        <v>0</v>
      </c>
      <c r="G1691" s="44" t="str">
        <f t="shared" si="190"/>
        <v>-</v>
      </c>
      <c r="H1691" s="199"/>
    </row>
    <row r="1692" spans="1:8" s="132" customFormat="1" ht="12" customHeight="1" hidden="1" outlineLevel="2">
      <c r="A1692" s="41" t="s">
        <v>32</v>
      </c>
      <c r="B1692" s="42" t="s">
        <v>31</v>
      </c>
      <c r="C1692" s="205"/>
      <c r="D1692" s="206"/>
      <c r="E1692" s="185">
        <v>0</v>
      </c>
      <c r="F1692" s="43">
        <v>0</v>
      </c>
      <c r="G1692" s="44" t="str">
        <f t="shared" si="190"/>
        <v>-</v>
      </c>
      <c r="H1692" s="199"/>
    </row>
    <row r="1693" spans="1:8" s="141" customFormat="1" ht="3" customHeight="1" outlineLevel="1" collapsed="1">
      <c r="A1693" s="45"/>
      <c r="B1693" s="46"/>
      <c r="C1693" s="136"/>
      <c r="D1693" s="134"/>
      <c r="E1693" s="186"/>
      <c r="F1693" s="49"/>
      <c r="G1693" s="50"/>
      <c r="H1693" s="135"/>
    </row>
    <row r="1694" spans="1:8" s="141" customFormat="1" ht="3" customHeight="1" outlineLevel="1">
      <c r="A1694" s="146"/>
      <c r="B1694" s="147"/>
      <c r="C1694" s="137"/>
      <c r="D1694" s="138"/>
      <c r="E1694" s="187"/>
      <c r="F1694" s="148"/>
      <c r="G1694" s="149"/>
      <c r="H1694" s="156"/>
    </row>
    <row r="1695" spans="1:8" s="2" customFormat="1" ht="24.75" customHeight="1" outlineLevel="1">
      <c r="A1695" s="52" t="s">
        <v>70</v>
      </c>
      <c r="B1695" s="53" t="s">
        <v>400</v>
      </c>
      <c r="C1695" s="205">
        <v>801</v>
      </c>
      <c r="D1695" s="206">
        <v>80104</v>
      </c>
      <c r="E1695" s="184">
        <f>SUM(E1696:E1700)</f>
        <v>15600</v>
      </c>
      <c r="F1695" s="54">
        <f>SUM(F1696:F1700)</f>
        <v>15582.87</v>
      </c>
      <c r="G1695" s="55">
        <f aca="true" t="shared" si="191" ref="G1695:G1700">IF(E1695&gt;0,F1695/E1695*100,"-")</f>
        <v>99.89019230769232</v>
      </c>
      <c r="H1695" s="199" t="s">
        <v>614</v>
      </c>
    </row>
    <row r="1696" spans="1:8" s="19" customFormat="1" ht="12" customHeight="1" outlineLevel="1">
      <c r="A1696" s="41" t="s">
        <v>1</v>
      </c>
      <c r="B1696" s="42" t="s">
        <v>27</v>
      </c>
      <c r="C1696" s="205"/>
      <c r="D1696" s="206"/>
      <c r="E1696" s="185">
        <v>15600</v>
      </c>
      <c r="F1696" s="43">
        <v>15582.87</v>
      </c>
      <c r="G1696" s="44">
        <f t="shared" si="191"/>
        <v>99.89019230769232</v>
      </c>
      <c r="H1696" s="199"/>
    </row>
    <row r="1697" spans="1:8" s="19" customFormat="1" ht="12" customHeight="1" hidden="1" outlineLevel="2">
      <c r="A1697" s="41" t="s">
        <v>2</v>
      </c>
      <c r="B1697" s="42" t="s">
        <v>28</v>
      </c>
      <c r="C1697" s="205"/>
      <c r="D1697" s="206"/>
      <c r="E1697" s="185">
        <v>0</v>
      </c>
      <c r="F1697" s="43">
        <v>0</v>
      </c>
      <c r="G1697" s="44" t="str">
        <f t="shared" si="191"/>
        <v>-</v>
      </c>
      <c r="H1697" s="199"/>
    </row>
    <row r="1698" spans="1:8" s="19" customFormat="1" ht="12" customHeight="1" hidden="1" outlineLevel="2">
      <c r="A1698" s="41" t="s">
        <v>3</v>
      </c>
      <c r="B1698" s="42" t="s">
        <v>29</v>
      </c>
      <c r="C1698" s="205"/>
      <c r="D1698" s="206"/>
      <c r="E1698" s="185">
        <v>0</v>
      </c>
      <c r="F1698" s="43">
        <v>0</v>
      </c>
      <c r="G1698" s="44" t="str">
        <f t="shared" si="191"/>
        <v>-</v>
      </c>
      <c r="H1698" s="199"/>
    </row>
    <row r="1699" spans="1:8" s="19" customFormat="1" ht="12" customHeight="1" hidden="1" outlineLevel="2">
      <c r="A1699" s="41" t="s">
        <v>25</v>
      </c>
      <c r="B1699" s="42" t="s">
        <v>149</v>
      </c>
      <c r="C1699" s="205"/>
      <c r="D1699" s="206"/>
      <c r="E1699" s="185">
        <v>0</v>
      </c>
      <c r="F1699" s="43">
        <v>0</v>
      </c>
      <c r="G1699" s="44" t="str">
        <f t="shared" si="191"/>
        <v>-</v>
      </c>
      <c r="H1699" s="199"/>
    </row>
    <row r="1700" spans="1:8" s="132" customFormat="1" ht="12" customHeight="1" hidden="1" outlineLevel="2">
      <c r="A1700" s="41" t="s">
        <v>32</v>
      </c>
      <c r="B1700" s="42" t="s">
        <v>31</v>
      </c>
      <c r="C1700" s="205"/>
      <c r="D1700" s="206"/>
      <c r="E1700" s="185">
        <v>0</v>
      </c>
      <c r="F1700" s="43">
        <v>0</v>
      </c>
      <c r="G1700" s="44" t="str">
        <f t="shared" si="191"/>
        <v>-</v>
      </c>
      <c r="H1700" s="199"/>
    </row>
    <row r="1701" spans="1:8" s="141" customFormat="1" ht="3" customHeight="1" outlineLevel="1" collapsed="1">
      <c r="A1701" s="45"/>
      <c r="B1701" s="46"/>
      <c r="C1701" s="136"/>
      <c r="D1701" s="134"/>
      <c r="E1701" s="186"/>
      <c r="F1701" s="49"/>
      <c r="G1701" s="50"/>
      <c r="H1701" s="135"/>
    </row>
    <row r="1702" spans="1:8" s="141" customFormat="1" ht="3" customHeight="1" outlineLevel="1">
      <c r="A1702" s="146"/>
      <c r="B1702" s="147"/>
      <c r="C1702" s="137"/>
      <c r="D1702" s="138"/>
      <c r="E1702" s="187"/>
      <c r="F1702" s="148"/>
      <c r="G1702" s="149"/>
      <c r="H1702" s="156"/>
    </row>
    <row r="1703" spans="1:8" s="2" customFormat="1" ht="13.5" customHeight="1" outlineLevel="1">
      <c r="A1703" s="52" t="s">
        <v>71</v>
      </c>
      <c r="B1703" s="53" t="s">
        <v>401</v>
      </c>
      <c r="C1703" s="205">
        <v>801</v>
      </c>
      <c r="D1703" s="206">
        <v>80104</v>
      </c>
      <c r="E1703" s="184">
        <f>SUM(E1704:E1708)</f>
        <v>20000</v>
      </c>
      <c r="F1703" s="54">
        <f>SUM(F1704:F1708)</f>
        <v>19999.8</v>
      </c>
      <c r="G1703" s="55">
        <f aca="true" t="shared" si="192" ref="G1703:G1708">IF(E1703&gt;0,F1703/E1703*100,"-")</f>
        <v>99.999</v>
      </c>
      <c r="H1703" s="199" t="s">
        <v>615</v>
      </c>
    </row>
    <row r="1704" spans="1:8" s="19" customFormat="1" ht="12" customHeight="1" outlineLevel="1">
      <c r="A1704" s="41" t="s">
        <v>1</v>
      </c>
      <c r="B1704" s="42" t="s">
        <v>27</v>
      </c>
      <c r="C1704" s="205"/>
      <c r="D1704" s="206"/>
      <c r="E1704" s="185">
        <v>20000</v>
      </c>
      <c r="F1704" s="43">
        <v>19999.8</v>
      </c>
      <c r="G1704" s="44">
        <f t="shared" si="192"/>
        <v>99.999</v>
      </c>
      <c r="H1704" s="199"/>
    </row>
    <row r="1705" spans="1:8" s="19" customFormat="1" ht="12" customHeight="1" hidden="1" outlineLevel="2">
      <c r="A1705" s="41" t="s">
        <v>2</v>
      </c>
      <c r="B1705" s="42" t="s">
        <v>28</v>
      </c>
      <c r="C1705" s="205"/>
      <c r="D1705" s="206"/>
      <c r="E1705" s="185">
        <v>0</v>
      </c>
      <c r="F1705" s="43">
        <v>0</v>
      </c>
      <c r="G1705" s="44" t="str">
        <f t="shared" si="192"/>
        <v>-</v>
      </c>
      <c r="H1705" s="199"/>
    </row>
    <row r="1706" spans="1:8" s="19" customFormat="1" ht="12" customHeight="1" hidden="1" outlineLevel="2">
      <c r="A1706" s="41" t="s">
        <v>3</v>
      </c>
      <c r="B1706" s="42" t="s">
        <v>29</v>
      </c>
      <c r="C1706" s="205"/>
      <c r="D1706" s="206"/>
      <c r="E1706" s="185">
        <v>0</v>
      </c>
      <c r="F1706" s="43">
        <v>0</v>
      </c>
      <c r="G1706" s="44" t="str">
        <f t="shared" si="192"/>
        <v>-</v>
      </c>
      <c r="H1706" s="199"/>
    </row>
    <row r="1707" spans="1:8" s="19" customFormat="1" ht="12" customHeight="1" hidden="1" outlineLevel="2">
      <c r="A1707" s="41" t="s">
        <v>25</v>
      </c>
      <c r="B1707" s="42" t="s">
        <v>149</v>
      </c>
      <c r="C1707" s="205"/>
      <c r="D1707" s="206"/>
      <c r="E1707" s="185">
        <v>0</v>
      </c>
      <c r="F1707" s="43">
        <v>0</v>
      </c>
      <c r="G1707" s="44" t="str">
        <f t="shared" si="192"/>
        <v>-</v>
      </c>
      <c r="H1707" s="199"/>
    </row>
    <row r="1708" spans="1:8" s="132" customFormat="1" ht="12" customHeight="1" hidden="1" outlineLevel="2">
      <c r="A1708" s="41" t="s">
        <v>32</v>
      </c>
      <c r="B1708" s="42" t="s">
        <v>31</v>
      </c>
      <c r="C1708" s="205"/>
      <c r="D1708" s="206"/>
      <c r="E1708" s="185">
        <v>0</v>
      </c>
      <c r="F1708" s="43">
        <v>0</v>
      </c>
      <c r="G1708" s="44" t="str">
        <f t="shared" si="192"/>
        <v>-</v>
      </c>
      <c r="H1708" s="199"/>
    </row>
    <row r="1709" spans="1:8" s="141" customFormat="1" ht="3" customHeight="1" outlineLevel="1" collapsed="1">
      <c r="A1709" s="45"/>
      <c r="B1709" s="46"/>
      <c r="C1709" s="136"/>
      <c r="D1709" s="134"/>
      <c r="E1709" s="186"/>
      <c r="F1709" s="49"/>
      <c r="G1709" s="50"/>
      <c r="H1709" s="135"/>
    </row>
    <row r="1710" spans="1:8" s="141" customFormat="1" ht="3" customHeight="1" outlineLevel="1">
      <c r="A1710" s="146"/>
      <c r="B1710" s="147"/>
      <c r="C1710" s="137"/>
      <c r="D1710" s="138"/>
      <c r="E1710" s="187"/>
      <c r="F1710" s="148"/>
      <c r="G1710" s="149"/>
      <c r="H1710" s="156"/>
    </row>
    <row r="1711" spans="1:8" s="2" customFormat="1" ht="24.75" customHeight="1" outlineLevel="1">
      <c r="A1711" s="52" t="s">
        <v>134</v>
      </c>
      <c r="B1711" s="53" t="s">
        <v>402</v>
      </c>
      <c r="C1711" s="205">
        <v>801</v>
      </c>
      <c r="D1711" s="206">
        <v>80104</v>
      </c>
      <c r="E1711" s="184">
        <f>SUM(E1712:E1716)</f>
        <v>100000</v>
      </c>
      <c r="F1711" s="54">
        <f>SUM(F1712:F1716)</f>
        <v>100000</v>
      </c>
      <c r="G1711" s="55">
        <f aca="true" t="shared" si="193" ref="G1711:G1716">IF(E1711&gt;0,F1711/E1711*100,"-")</f>
        <v>100</v>
      </c>
      <c r="H1711" s="199" t="s">
        <v>616</v>
      </c>
    </row>
    <row r="1712" spans="1:8" s="19" customFormat="1" ht="12" customHeight="1" outlineLevel="1">
      <c r="A1712" s="41" t="s">
        <v>1</v>
      </c>
      <c r="B1712" s="42" t="s">
        <v>27</v>
      </c>
      <c r="C1712" s="205"/>
      <c r="D1712" s="206"/>
      <c r="E1712" s="185">
        <v>100000</v>
      </c>
      <c r="F1712" s="43">
        <v>100000</v>
      </c>
      <c r="G1712" s="44">
        <f t="shared" si="193"/>
        <v>100</v>
      </c>
      <c r="H1712" s="199"/>
    </row>
    <row r="1713" spans="1:8" s="19" customFormat="1" ht="12" customHeight="1" hidden="1" outlineLevel="2">
      <c r="A1713" s="41" t="s">
        <v>2</v>
      </c>
      <c r="B1713" s="42" t="s">
        <v>28</v>
      </c>
      <c r="C1713" s="205"/>
      <c r="D1713" s="206"/>
      <c r="E1713" s="185">
        <v>0</v>
      </c>
      <c r="F1713" s="43">
        <v>0</v>
      </c>
      <c r="G1713" s="44" t="str">
        <f t="shared" si="193"/>
        <v>-</v>
      </c>
      <c r="H1713" s="199"/>
    </row>
    <row r="1714" spans="1:8" s="19" customFormat="1" ht="12" customHeight="1" hidden="1" outlineLevel="2">
      <c r="A1714" s="41" t="s">
        <v>3</v>
      </c>
      <c r="B1714" s="42" t="s">
        <v>29</v>
      </c>
      <c r="C1714" s="205"/>
      <c r="D1714" s="206"/>
      <c r="E1714" s="185">
        <v>0</v>
      </c>
      <c r="F1714" s="43">
        <v>0</v>
      </c>
      <c r="G1714" s="44" t="str">
        <f t="shared" si="193"/>
        <v>-</v>
      </c>
      <c r="H1714" s="199"/>
    </row>
    <row r="1715" spans="1:8" s="19" customFormat="1" ht="12" customHeight="1" hidden="1" outlineLevel="2">
      <c r="A1715" s="41" t="s">
        <v>25</v>
      </c>
      <c r="B1715" s="42" t="s">
        <v>149</v>
      </c>
      <c r="C1715" s="205"/>
      <c r="D1715" s="206"/>
      <c r="E1715" s="185">
        <v>0</v>
      </c>
      <c r="F1715" s="43">
        <v>0</v>
      </c>
      <c r="G1715" s="44" t="str">
        <f t="shared" si="193"/>
        <v>-</v>
      </c>
      <c r="H1715" s="199"/>
    </row>
    <row r="1716" spans="1:8" s="132" customFormat="1" ht="12" customHeight="1" hidden="1" outlineLevel="2">
      <c r="A1716" s="41" t="s">
        <v>32</v>
      </c>
      <c r="B1716" s="42" t="s">
        <v>31</v>
      </c>
      <c r="C1716" s="205"/>
      <c r="D1716" s="206"/>
      <c r="E1716" s="185">
        <v>0</v>
      </c>
      <c r="F1716" s="43">
        <v>0</v>
      </c>
      <c r="G1716" s="44" t="str">
        <f t="shared" si="193"/>
        <v>-</v>
      </c>
      <c r="H1716" s="199"/>
    </row>
    <row r="1717" spans="1:8" s="141" customFormat="1" ht="3" customHeight="1" outlineLevel="1" collapsed="1">
      <c r="A1717" s="45"/>
      <c r="B1717" s="46"/>
      <c r="C1717" s="136"/>
      <c r="D1717" s="134"/>
      <c r="E1717" s="186"/>
      <c r="F1717" s="49"/>
      <c r="G1717" s="50"/>
      <c r="H1717" s="135"/>
    </row>
    <row r="1718" spans="1:8" s="141" customFormat="1" ht="3" customHeight="1" outlineLevel="1">
      <c r="A1718" s="146"/>
      <c r="B1718" s="147"/>
      <c r="C1718" s="137"/>
      <c r="D1718" s="138"/>
      <c r="E1718" s="187"/>
      <c r="F1718" s="148"/>
      <c r="G1718" s="149"/>
      <c r="H1718" s="156"/>
    </row>
    <row r="1719" spans="1:8" s="2" customFormat="1" ht="36" customHeight="1" outlineLevel="1">
      <c r="A1719" s="52" t="s">
        <v>135</v>
      </c>
      <c r="B1719" s="53" t="s">
        <v>403</v>
      </c>
      <c r="C1719" s="205">
        <v>801</v>
      </c>
      <c r="D1719" s="206">
        <v>80110</v>
      </c>
      <c r="E1719" s="184">
        <f>SUM(E1720:E1724)</f>
        <v>12437</v>
      </c>
      <c r="F1719" s="54">
        <f>SUM(F1720:F1724)</f>
        <v>7000</v>
      </c>
      <c r="G1719" s="55">
        <f aca="true" t="shared" si="194" ref="G1719:G1724">IF(E1719&gt;0,F1719/E1719*100,"-")</f>
        <v>56.28366969526412</v>
      </c>
      <c r="H1719" s="199" t="s">
        <v>617</v>
      </c>
    </row>
    <row r="1720" spans="1:8" s="19" customFormat="1" ht="12" customHeight="1" outlineLevel="1">
      <c r="A1720" s="41" t="s">
        <v>1</v>
      </c>
      <c r="B1720" s="42" t="s">
        <v>27</v>
      </c>
      <c r="C1720" s="205"/>
      <c r="D1720" s="206"/>
      <c r="E1720" s="185">
        <v>12437</v>
      </c>
      <c r="F1720" s="43">
        <v>7000</v>
      </c>
      <c r="G1720" s="44">
        <f t="shared" si="194"/>
        <v>56.28366969526412</v>
      </c>
      <c r="H1720" s="199"/>
    </row>
    <row r="1721" spans="1:8" s="19" customFormat="1" ht="12" customHeight="1" hidden="1" outlineLevel="2">
      <c r="A1721" s="41" t="s">
        <v>2</v>
      </c>
      <c r="B1721" s="42" t="s">
        <v>28</v>
      </c>
      <c r="C1721" s="205"/>
      <c r="D1721" s="206"/>
      <c r="E1721" s="185">
        <v>0</v>
      </c>
      <c r="F1721" s="43">
        <v>0</v>
      </c>
      <c r="G1721" s="44" t="str">
        <f t="shared" si="194"/>
        <v>-</v>
      </c>
      <c r="H1721" s="199"/>
    </row>
    <row r="1722" spans="1:8" s="19" customFormat="1" ht="12" customHeight="1" hidden="1" outlineLevel="2">
      <c r="A1722" s="41" t="s">
        <v>3</v>
      </c>
      <c r="B1722" s="42" t="s">
        <v>29</v>
      </c>
      <c r="C1722" s="205"/>
      <c r="D1722" s="206"/>
      <c r="E1722" s="185">
        <v>0</v>
      </c>
      <c r="F1722" s="43">
        <v>0</v>
      </c>
      <c r="G1722" s="44" t="str">
        <f t="shared" si="194"/>
        <v>-</v>
      </c>
      <c r="H1722" s="199"/>
    </row>
    <row r="1723" spans="1:8" s="19" customFormat="1" ht="12" customHeight="1" hidden="1" outlineLevel="2">
      <c r="A1723" s="41" t="s">
        <v>25</v>
      </c>
      <c r="B1723" s="42" t="s">
        <v>149</v>
      </c>
      <c r="C1723" s="205"/>
      <c r="D1723" s="206"/>
      <c r="E1723" s="185">
        <v>0</v>
      </c>
      <c r="F1723" s="43">
        <v>0</v>
      </c>
      <c r="G1723" s="44" t="str">
        <f t="shared" si="194"/>
        <v>-</v>
      </c>
      <c r="H1723" s="199"/>
    </row>
    <row r="1724" spans="1:8" s="132" customFormat="1" ht="12" customHeight="1" hidden="1" outlineLevel="2">
      <c r="A1724" s="41" t="s">
        <v>32</v>
      </c>
      <c r="B1724" s="42" t="s">
        <v>31</v>
      </c>
      <c r="C1724" s="205"/>
      <c r="D1724" s="206"/>
      <c r="E1724" s="185">
        <v>0</v>
      </c>
      <c r="F1724" s="43">
        <v>0</v>
      </c>
      <c r="G1724" s="44" t="str">
        <f t="shared" si="194"/>
        <v>-</v>
      </c>
      <c r="H1724" s="199"/>
    </row>
    <row r="1725" spans="1:8" s="141" customFormat="1" ht="3" customHeight="1" outlineLevel="1" collapsed="1">
      <c r="A1725" s="45"/>
      <c r="B1725" s="46"/>
      <c r="C1725" s="136"/>
      <c r="D1725" s="134"/>
      <c r="E1725" s="186"/>
      <c r="F1725" s="49"/>
      <c r="G1725" s="50"/>
      <c r="H1725" s="135"/>
    </row>
    <row r="1726" spans="1:8" s="141" customFormat="1" ht="3" customHeight="1" outlineLevel="1">
      <c r="A1726" s="146"/>
      <c r="B1726" s="147"/>
      <c r="C1726" s="137"/>
      <c r="D1726" s="138"/>
      <c r="E1726" s="187"/>
      <c r="F1726" s="148"/>
      <c r="G1726" s="149"/>
      <c r="H1726" s="156"/>
    </row>
    <row r="1727" spans="1:8" s="2" customFormat="1" ht="13.5" customHeight="1" outlineLevel="1">
      <c r="A1727" s="52" t="s">
        <v>208</v>
      </c>
      <c r="B1727" s="53" t="s">
        <v>247</v>
      </c>
      <c r="C1727" s="205">
        <v>801</v>
      </c>
      <c r="D1727" s="206">
        <v>80120</v>
      </c>
      <c r="E1727" s="184">
        <f>SUM(E1728:E1732)</f>
        <v>400000</v>
      </c>
      <c r="F1727" s="54">
        <f>SUM(F1728:F1732)</f>
        <v>400000</v>
      </c>
      <c r="G1727" s="55">
        <f aca="true" t="shared" si="195" ref="G1727:G1732">IF(E1727&gt;0,F1727/E1727*100,"-")</f>
        <v>100</v>
      </c>
      <c r="H1727" s="199" t="s">
        <v>618</v>
      </c>
    </row>
    <row r="1728" spans="1:8" s="19" customFormat="1" ht="12" customHeight="1" outlineLevel="1">
      <c r="A1728" s="41" t="s">
        <v>1</v>
      </c>
      <c r="B1728" s="42" t="s">
        <v>27</v>
      </c>
      <c r="C1728" s="205"/>
      <c r="D1728" s="206"/>
      <c r="E1728" s="185">
        <v>400000</v>
      </c>
      <c r="F1728" s="43">
        <v>400000</v>
      </c>
      <c r="G1728" s="44">
        <f t="shared" si="195"/>
        <v>100</v>
      </c>
      <c r="H1728" s="199"/>
    </row>
    <row r="1729" spans="1:8" s="19" customFormat="1" ht="12" customHeight="1" hidden="1" outlineLevel="2">
      <c r="A1729" s="41" t="s">
        <v>2</v>
      </c>
      <c r="B1729" s="42" t="s">
        <v>28</v>
      </c>
      <c r="C1729" s="205"/>
      <c r="D1729" s="206"/>
      <c r="E1729" s="185">
        <v>0</v>
      </c>
      <c r="F1729" s="43">
        <v>0</v>
      </c>
      <c r="G1729" s="44" t="str">
        <f t="shared" si="195"/>
        <v>-</v>
      </c>
      <c r="H1729" s="199"/>
    </row>
    <row r="1730" spans="1:8" s="19" customFormat="1" ht="12" customHeight="1" hidden="1" outlineLevel="2">
      <c r="A1730" s="41" t="s">
        <v>3</v>
      </c>
      <c r="B1730" s="42" t="s">
        <v>29</v>
      </c>
      <c r="C1730" s="205"/>
      <c r="D1730" s="206"/>
      <c r="E1730" s="185">
        <v>0</v>
      </c>
      <c r="F1730" s="43">
        <v>0</v>
      </c>
      <c r="G1730" s="44" t="str">
        <f t="shared" si="195"/>
        <v>-</v>
      </c>
      <c r="H1730" s="199"/>
    </row>
    <row r="1731" spans="1:8" s="19" customFormat="1" ht="12" customHeight="1" hidden="1" outlineLevel="2">
      <c r="A1731" s="41" t="s">
        <v>25</v>
      </c>
      <c r="B1731" s="42" t="s">
        <v>149</v>
      </c>
      <c r="C1731" s="205"/>
      <c r="D1731" s="206"/>
      <c r="E1731" s="185">
        <v>0</v>
      </c>
      <c r="F1731" s="43">
        <v>0</v>
      </c>
      <c r="G1731" s="44" t="str">
        <f t="shared" si="195"/>
        <v>-</v>
      </c>
      <c r="H1731" s="199"/>
    </row>
    <row r="1732" spans="1:8" s="132" customFormat="1" ht="12" customHeight="1" hidden="1" outlineLevel="2">
      <c r="A1732" s="41" t="s">
        <v>32</v>
      </c>
      <c r="B1732" s="42" t="s">
        <v>31</v>
      </c>
      <c r="C1732" s="205"/>
      <c r="D1732" s="206"/>
      <c r="E1732" s="185">
        <v>0</v>
      </c>
      <c r="F1732" s="43">
        <v>0</v>
      </c>
      <c r="G1732" s="44" t="str">
        <f t="shared" si="195"/>
        <v>-</v>
      </c>
      <c r="H1732" s="199"/>
    </row>
    <row r="1733" spans="1:8" s="141" customFormat="1" ht="6" customHeight="1" outlineLevel="1" collapsed="1">
      <c r="A1733" s="45"/>
      <c r="B1733" s="46"/>
      <c r="C1733" s="136"/>
      <c r="D1733" s="134"/>
      <c r="E1733" s="186"/>
      <c r="F1733" s="49"/>
      <c r="G1733" s="50"/>
      <c r="H1733" s="200"/>
    </row>
    <row r="1734" spans="1:8" s="141" customFormat="1" ht="3" customHeight="1" outlineLevel="1">
      <c r="A1734" s="146"/>
      <c r="B1734" s="147"/>
      <c r="C1734" s="137"/>
      <c r="D1734" s="138"/>
      <c r="E1734" s="187"/>
      <c r="F1734" s="148"/>
      <c r="G1734" s="149"/>
      <c r="H1734" s="156"/>
    </row>
    <row r="1735" spans="1:8" s="2" customFormat="1" ht="24.75" customHeight="1" outlineLevel="1">
      <c r="A1735" s="52" t="s">
        <v>209</v>
      </c>
      <c r="B1735" s="53" t="s">
        <v>404</v>
      </c>
      <c r="C1735" s="205">
        <v>801</v>
      </c>
      <c r="D1735" s="206">
        <v>80120</v>
      </c>
      <c r="E1735" s="184">
        <f>SUM(E1736:E1740)</f>
        <v>26000</v>
      </c>
      <c r="F1735" s="54">
        <f>SUM(F1736:F1740)</f>
        <v>26000</v>
      </c>
      <c r="G1735" s="55">
        <f aca="true" t="shared" si="196" ref="G1735:G1740">IF(E1735&gt;0,F1735/E1735*100,"-")</f>
        <v>100</v>
      </c>
      <c r="H1735" s="199" t="s">
        <v>619</v>
      </c>
    </row>
    <row r="1736" spans="1:8" s="19" customFormat="1" ht="12" customHeight="1" outlineLevel="1">
      <c r="A1736" s="41" t="s">
        <v>1</v>
      </c>
      <c r="B1736" s="42" t="s">
        <v>27</v>
      </c>
      <c r="C1736" s="205"/>
      <c r="D1736" s="206"/>
      <c r="E1736" s="185">
        <v>26000</v>
      </c>
      <c r="F1736" s="43">
        <v>26000</v>
      </c>
      <c r="G1736" s="44">
        <f t="shared" si="196"/>
        <v>100</v>
      </c>
      <c r="H1736" s="199"/>
    </row>
    <row r="1737" spans="1:8" s="19" customFormat="1" ht="12" customHeight="1" hidden="1" outlineLevel="2">
      <c r="A1737" s="41" t="s">
        <v>2</v>
      </c>
      <c r="B1737" s="42" t="s">
        <v>28</v>
      </c>
      <c r="C1737" s="205"/>
      <c r="D1737" s="206"/>
      <c r="E1737" s="185">
        <v>0</v>
      </c>
      <c r="F1737" s="43">
        <v>0</v>
      </c>
      <c r="G1737" s="44" t="str">
        <f t="shared" si="196"/>
        <v>-</v>
      </c>
      <c r="H1737" s="199"/>
    </row>
    <row r="1738" spans="1:8" s="19" customFormat="1" ht="12" customHeight="1" hidden="1" outlineLevel="2">
      <c r="A1738" s="41" t="s">
        <v>3</v>
      </c>
      <c r="B1738" s="42" t="s">
        <v>29</v>
      </c>
      <c r="C1738" s="205"/>
      <c r="D1738" s="206"/>
      <c r="E1738" s="185">
        <v>0</v>
      </c>
      <c r="F1738" s="43">
        <v>0</v>
      </c>
      <c r="G1738" s="44" t="str">
        <f t="shared" si="196"/>
        <v>-</v>
      </c>
      <c r="H1738" s="199"/>
    </row>
    <row r="1739" spans="1:8" s="19" customFormat="1" ht="12" customHeight="1" hidden="1" outlineLevel="2">
      <c r="A1739" s="41" t="s">
        <v>25</v>
      </c>
      <c r="B1739" s="42" t="s">
        <v>149</v>
      </c>
      <c r="C1739" s="205"/>
      <c r="D1739" s="206"/>
      <c r="E1739" s="185">
        <v>0</v>
      </c>
      <c r="F1739" s="43">
        <v>0</v>
      </c>
      <c r="G1739" s="44" t="str">
        <f t="shared" si="196"/>
        <v>-</v>
      </c>
      <c r="H1739" s="199"/>
    </row>
    <row r="1740" spans="1:8" s="132" customFormat="1" ht="12" customHeight="1" hidden="1" outlineLevel="2">
      <c r="A1740" s="41" t="s">
        <v>32</v>
      </c>
      <c r="B1740" s="42" t="s">
        <v>31</v>
      </c>
      <c r="C1740" s="205"/>
      <c r="D1740" s="206"/>
      <c r="E1740" s="185">
        <v>0</v>
      </c>
      <c r="F1740" s="43">
        <v>0</v>
      </c>
      <c r="G1740" s="44" t="str">
        <f t="shared" si="196"/>
        <v>-</v>
      </c>
      <c r="H1740" s="199"/>
    </row>
    <row r="1741" spans="1:8" s="141" customFormat="1" ht="3" customHeight="1" outlineLevel="1" collapsed="1">
      <c r="A1741" s="45"/>
      <c r="B1741" s="46"/>
      <c r="C1741" s="136"/>
      <c r="D1741" s="134"/>
      <c r="E1741" s="186"/>
      <c r="F1741" s="49"/>
      <c r="G1741" s="50"/>
      <c r="H1741" s="135"/>
    </row>
    <row r="1742" spans="1:8" s="141" customFormat="1" ht="3" customHeight="1" outlineLevel="1">
      <c r="A1742" s="146"/>
      <c r="B1742" s="147"/>
      <c r="C1742" s="137"/>
      <c r="D1742" s="138"/>
      <c r="E1742" s="187"/>
      <c r="F1742" s="148"/>
      <c r="G1742" s="149"/>
      <c r="H1742" s="156"/>
    </row>
    <row r="1743" spans="1:8" s="2" customFormat="1" ht="13.5" customHeight="1" outlineLevel="1">
      <c r="A1743" s="52" t="s">
        <v>350</v>
      </c>
      <c r="B1743" s="53" t="s">
        <v>405</v>
      </c>
      <c r="C1743" s="205">
        <v>801</v>
      </c>
      <c r="D1743" s="206">
        <v>80120</v>
      </c>
      <c r="E1743" s="184">
        <f>SUM(E1744:E1748)</f>
        <v>40000</v>
      </c>
      <c r="F1743" s="54">
        <f>SUM(F1744:F1748)</f>
        <v>40000</v>
      </c>
      <c r="G1743" s="55">
        <f aca="true" t="shared" si="197" ref="G1743:G1748">IF(E1743&gt;0,F1743/E1743*100,"-")</f>
        <v>100</v>
      </c>
      <c r="H1743" s="199" t="s">
        <v>620</v>
      </c>
    </row>
    <row r="1744" spans="1:8" s="19" customFormat="1" ht="12" customHeight="1" outlineLevel="1">
      <c r="A1744" s="41" t="s">
        <v>1</v>
      </c>
      <c r="B1744" s="42" t="s">
        <v>27</v>
      </c>
      <c r="C1744" s="205"/>
      <c r="D1744" s="206"/>
      <c r="E1744" s="185">
        <v>40000</v>
      </c>
      <c r="F1744" s="43">
        <v>40000</v>
      </c>
      <c r="G1744" s="44">
        <f t="shared" si="197"/>
        <v>100</v>
      </c>
      <c r="H1744" s="199"/>
    </row>
    <row r="1745" spans="1:8" s="19" customFormat="1" ht="12" customHeight="1" hidden="1" outlineLevel="2">
      <c r="A1745" s="41" t="s">
        <v>2</v>
      </c>
      <c r="B1745" s="42" t="s">
        <v>28</v>
      </c>
      <c r="C1745" s="205"/>
      <c r="D1745" s="206"/>
      <c r="E1745" s="185">
        <v>0</v>
      </c>
      <c r="F1745" s="43">
        <v>0</v>
      </c>
      <c r="G1745" s="44" t="str">
        <f t="shared" si="197"/>
        <v>-</v>
      </c>
      <c r="H1745" s="199"/>
    </row>
    <row r="1746" spans="1:8" s="19" customFormat="1" ht="12" customHeight="1" hidden="1" outlineLevel="2">
      <c r="A1746" s="41" t="s">
        <v>3</v>
      </c>
      <c r="B1746" s="42" t="s">
        <v>29</v>
      </c>
      <c r="C1746" s="205"/>
      <c r="D1746" s="206"/>
      <c r="E1746" s="185">
        <v>0</v>
      </c>
      <c r="F1746" s="43">
        <v>0</v>
      </c>
      <c r="G1746" s="44" t="str">
        <f t="shared" si="197"/>
        <v>-</v>
      </c>
      <c r="H1746" s="199"/>
    </row>
    <row r="1747" spans="1:8" s="19" customFormat="1" ht="12" customHeight="1" hidden="1" outlineLevel="2">
      <c r="A1747" s="41" t="s">
        <v>25</v>
      </c>
      <c r="B1747" s="42" t="s">
        <v>149</v>
      </c>
      <c r="C1747" s="205"/>
      <c r="D1747" s="206"/>
      <c r="E1747" s="185">
        <v>0</v>
      </c>
      <c r="F1747" s="43">
        <v>0</v>
      </c>
      <c r="G1747" s="44" t="str">
        <f t="shared" si="197"/>
        <v>-</v>
      </c>
      <c r="H1747" s="199"/>
    </row>
    <row r="1748" spans="1:8" s="132" customFormat="1" ht="12" customHeight="1" hidden="1" outlineLevel="2">
      <c r="A1748" s="41" t="s">
        <v>32</v>
      </c>
      <c r="B1748" s="42" t="s">
        <v>31</v>
      </c>
      <c r="C1748" s="205"/>
      <c r="D1748" s="206"/>
      <c r="E1748" s="185">
        <v>0</v>
      </c>
      <c r="F1748" s="43">
        <v>0</v>
      </c>
      <c r="G1748" s="44" t="str">
        <f t="shared" si="197"/>
        <v>-</v>
      </c>
      <c r="H1748" s="199"/>
    </row>
    <row r="1749" spans="1:8" s="141" customFormat="1" ht="3" customHeight="1" outlineLevel="1" collapsed="1">
      <c r="A1749" s="45"/>
      <c r="B1749" s="46"/>
      <c r="C1749" s="136"/>
      <c r="D1749" s="134"/>
      <c r="E1749" s="186"/>
      <c r="F1749" s="49"/>
      <c r="G1749" s="50"/>
      <c r="H1749" s="135"/>
    </row>
    <row r="1750" spans="1:8" s="141" customFormat="1" ht="3" customHeight="1" outlineLevel="1">
      <c r="A1750" s="146"/>
      <c r="B1750" s="147"/>
      <c r="C1750" s="137"/>
      <c r="D1750" s="138"/>
      <c r="E1750" s="187"/>
      <c r="F1750" s="148"/>
      <c r="G1750" s="149"/>
      <c r="H1750" s="156"/>
    </row>
    <row r="1751" spans="1:8" s="2" customFormat="1" ht="13.5" customHeight="1" outlineLevel="1">
      <c r="A1751" s="52" t="s">
        <v>351</v>
      </c>
      <c r="B1751" s="53" t="s">
        <v>406</v>
      </c>
      <c r="C1751" s="205">
        <v>801</v>
      </c>
      <c r="D1751" s="206">
        <v>80120</v>
      </c>
      <c r="E1751" s="184">
        <f>SUM(E1752:E1756)</f>
        <v>180000</v>
      </c>
      <c r="F1751" s="54">
        <f>SUM(F1752:F1756)</f>
        <v>179999.29</v>
      </c>
      <c r="G1751" s="55">
        <f aca="true" t="shared" si="198" ref="G1751:G1756">IF(E1751&gt;0,F1751/E1751*100,"-")</f>
        <v>99.99960555555556</v>
      </c>
      <c r="H1751" s="199" t="s">
        <v>621</v>
      </c>
    </row>
    <row r="1752" spans="1:8" s="19" customFormat="1" ht="12" customHeight="1" outlineLevel="1">
      <c r="A1752" s="41" t="s">
        <v>1</v>
      </c>
      <c r="B1752" s="42" t="s">
        <v>27</v>
      </c>
      <c r="C1752" s="205"/>
      <c r="D1752" s="206"/>
      <c r="E1752" s="185">
        <v>180000</v>
      </c>
      <c r="F1752" s="43">
        <v>179999.29</v>
      </c>
      <c r="G1752" s="44">
        <f t="shared" si="198"/>
        <v>99.99960555555556</v>
      </c>
      <c r="H1752" s="199"/>
    </row>
    <row r="1753" spans="1:8" s="19" customFormat="1" ht="12" customHeight="1" hidden="1" outlineLevel="2">
      <c r="A1753" s="41" t="s">
        <v>2</v>
      </c>
      <c r="B1753" s="42" t="s">
        <v>28</v>
      </c>
      <c r="C1753" s="205"/>
      <c r="D1753" s="206"/>
      <c r="E1753" s="185">
        <v>0</v>
      </c>
      <c r="F1753" s="43">
        <v>0</v>
      </c>
      <c r="G1753" s="44" t="str">
        <f t="shared" si="198"/>
        <v>-</v>
      </c>
      <c r="H1753" s="199"/>
    </row>
    <row r="1754" spans="1:8" s="19" customFormat="1" ht="12" customHeight="1" hidden="1" outlineLevel="2">
      <c r="A1754" s="41" t="s">
        <v>3</v>
      </c>
      <c r="B1754" s="42" t="s">
        <v>29</v>
      </c>
      <c r="C1754" s="205"/>
      <c r="D1754" s="206"/>
      <c r="E1754" s="185">
        <v>0</v>
      </c>
      <c r="F1754" s="43">
        <v>0</v>
      </c>
      <c r="G1754" s="44" t="str">
        <f t="shared" si="198"/>
        <v>-</v>
      </c>
      <c r="H1754" s="199"/>
    </row>
    <row r="1755" spans="1:8" s="19" customFormat="1" ht="12" customHeight="1" hidden="1" outlineLevel="2">
      <c r="A1755" s="41" t="s">
        <v>25</v>
      </c>
      <c r="B1755" s="42" t="s">
        <v>149</v>
      </c>
      <c r="C1755" s="205"/>
      <c r="D1755" s="206"/>
      <c r="E1755" s="185">
        <v>0</v>
      </c>
      <c r="F1755" s="43">
        <v>0</v>
      </c>
      <c r="G1755" s="44" t="str">
        <f t="shared" si="198"/>
        <v>-</v>
      </c>
      <c r="H1755" s="199"/>
    </row>
    <row r="1756" spans="1:8" s="132" customFormat="1" ht="12" customHeight="1" hidden="1" outlineLevel="2">
      <c r="A1756" s="41" t="s">
        <v>32</v>
      </c>
      <c r="B1756" s="42" t="s">
        <v>31</v>
      </c>
      <c r="C1756" s="205"/>
      <c r="D1756" s="206"/>
      <c r="E1756" s="185">
        <v>0</v>
      </c>
      <c r="F1756" s="43">
        <v>0</v>
      </c>
      <c r="G1756" s="44" t="str">
        <f t="shared" si="198"/>
        <v>-</v>
      </c>
      <c r="H1756" s="199"/>
    </row>
    <row r="1757" spans="1:8" s="141" customFormat="1" ht="3" customHeight="1" outlineLevel="1" collapsed="1">
      <c r="A1757" s="45"/>
      <c r="B1757" s="46"/>
      <c r="C1757" s="136"/>
      <c r="D1757" s="134"/>
      <c r="E1757" s="186"/>
      <c r="F1757" s="49"/>
      <c r="G1757" s="50"/>
      <c r="H1757" s="135"/>
    </row>
    <row r="1758" spans="1:8" s="141" customFormat="1" ht="3" customHeight="1" outlineLevel="1">
      <c r="A1758" s="146"/>
      <c r="B1758" s="147"/>
      <c r="C1758" s="137"/>
      <c r="D1758" s="138"/>
      <c r="E1758" s="187"/>
      <c r="F1758" s="148"/>
      <c r="G1758" s="149"/>
      <c r="H1758" s="156"/>
    </row>
    <row r="1759" spans="1:8" s="2" customFormat="1" ht="24.75" customHeight="1" outlineLevel="1">
      <c r="A1759" s="52" t="s">
        <v>380</v>
      </c>
      <c r="B1759" s="53" t="s">
        <v>407</v>
      </c>
      <c r="C1759" s="205">
        <v>853</v>
      </c>
      <c r="D1759" s="206">
        <v>85305</v>
      </c>
      <c r="E1759" s="184">
        <f>SUM(E1760:E1764)</f>
        <v>39000</v>
      </c>
      <c r="F1759" s="54">
        <f>SUM(F1760:F1764)</f>
        <v>38893.76</v>
      </c>
      <c r="G1759" s="55">
        <f aca="true" t="shared" si="199" ref="G1759:G1764">IF(E1759&gt;0,F1759/E1759*100,"-")</f>
        <v>99.72758974358975</v>
      </c>
      <c r="H1759" s="199" t="s">
        <v>622</v>
      </c>
    </row>
    <row r="1760" spans="1:8" s="19" customFormat="1" ht="12" customHeight="1" outlineLevel="1">
      <c r="A1760" s="41" t="s">
        <v>1</v>
      </c>
      <c r="B1760" s="42" t="s">
        <v>27</v>
      </c>
      <c r="C1760" s="205"/>
      <c r="D1760" s="206"/>
      <c r="E1760" s="185">
        <v>39000</v>
      </c>
      <c r="F1760" s="43">
        <v>38893.76</v>
      </c>
      <c r="G1760" s="44">
        <f t="shared" si="199"/>
        <v>99.72758974358975</v>
      </c>
      <c r="H1760" s="199"/>
    </row>
    <row r="1761" spans="1:8" s="19" customFormat="1" ht="12" customHeight="1" hidden="1" outlineLevel="2">
      <c r="A1761" s="41" t="s">
        <v>2</v>
      </c>
      <c r="B1761" s="42" t="s">
        <v>28</v>
      </c>
      <c r="C1761" s="205"/>
      <c r="D1761" s="206"/>
      <c r="E1761" s="185">
        <v>0</v>
      </c>
      <c r="F1761" s="43">
        <v>0</v>
      </c>
      <c r="G1761" s="44" t="str">
        <f t="shared" si="199"/>
        <v>-</v>
      </c>
      <c r="H1761" s="199"/>
    </row>
    <row r="1762" spans="1:8" s="19" customFormat="1" ht="12" customHeight="1" hidden="1" outlineLevel="2">
      <c r="A1762" s="41" t="s">
        <v>3</v>
      </c>
      <c r="B1762" s="42" t="s">
        <v>29</v>
      </c>
      <c r="C1762" s="205"/>
      <c r="D1762" s="206"/>
      <c r="E1762" s="185">
        <v>0</v>
      </c>
      <c r="F1762" s="43">
        <v>0</v>
      </c>
      <c r="G1762" s="44" t="str">
        <f t="shared" si="199"/>
        <v>-</v>
      </c>
      <c r="H1762" s="199"/>
    </row>
    <row r="1763" spans="1:8" s="19" customFormat="1" ht="12" customHeight="1" hidden="1" outlineLevel="2">
      <c r="A1763" s="41" t="s">
        <v>25</v>
      </c>
      <c r="B1763" s="42" t="s">
        <v>149</v>
      </c>
      <c r="C1763" s="205"/>
      <c r="D1763" s="206"/>
      <c r="E1763" s="185">
        <v>0</v>
      </c>
      <c r="F1763" s="43">
        <v>0</v>
      </c>
      <c r="G1763" s="44" t="str">
        <f t="shared" si="199"/>
        <v>-</v>
      </c>
      <c r="H1763" s="199"/>
    </row>
    <row r="1764" spans="1:8" s="132" customFormat="1" ht="12" customHeight="1" hidden="1" outlineLevel="2">
      <c r="A1764" s="41" t="s">
        <v>32</v>
      </c>
      <c r="B1764" s="42" t="s">
        <v>31</v>
      </c>
      <c r="C1764" s="205"/>
      <c r="D1764" s="206"/>
      <c r="E1764" s="185">
        <v>0</v>
      </c>
      <c r="F1764" s="43">
        <v>0</v>
      </c>
      <c r="G1764" s="44" t="str">
        <f t="shared" si="199"/>
        <v>-</v>
      </c>
      <c r="H1764" s="199"/>
    </row>
    <row r="1765" spans="1:8" s="141" customFormat="1" ht="3" customHeight="1" outlineLevel="1" collapsed="1">
      <c r="A1765" s="45"/>
      <c r="B1765" s="46"/>
      <c r="C1765" s="136"/>
      <c r="D1765" s="134"/>
      <c r="E1765" s="186"/>
      <c r="F1765" s="49"/>
      <c r="G1765" s="50"/>
      <c r="H1765" s="135"/>
    </row>
    <row r="1766" spans="1:8" s="141" customFormat="1" ht="3" customHeight="1" outlineLevel="1">
      <c r="A1766" s="146"/>
      <c r="B1766" s="147"/>
      <c r="C1766" s="137"/>
      <c r="D1766" s="138"/>
      <c r="E1766" s="187"/>
      <c r="F1766" s="148"/>
      <c r="G1766" s="149"/>
      <c r="H1766" s="156"/>
    </row>
    <row r="1767" spans="1:8" s="2" customFormat="1" ht="24.75" customHeight="1" outlineLevel="1">
      <c r="A1767" s="52" t="s">
        <v>381</v>
      </c>
      <c r="B1767" s="53" t="s">
        <v>408</v>
      </c>
      <c r="C1767" s="205">
        <v>853</v>
      </c>
      <c r="D1767" s="206">
        <v>85305</v>
      </c>
      <c r="E1767" s="184">
        <f>SUM(E1768:E1772)</f>
        <v>36000</v>
      </c>
      <c r="F1767" s="54">
        <f>SUM(F1768:F1772)</f>
        <v>36000</v>
      </c>
      <c r="G1767" s="55">
        <f aca="true" t="shared" si="200" ref="G1767:G1772">IF(E1767&gt;0,F1767/E1767*100,"-")</f>
        <v>100</v>
      </c>
      <c r="H1767" s="199" t="s">
        <v>623</v>
      </c>
    </row>
    <row r="1768" spans="1:8" s="19" customFormat="1" ht="12" customHeight="1" outlineLevel="1">
      <c r="A1768" s="41" t="s">
        <v>1</v>
      </c>
      <c r="B1768" s="42" t="s">
        <v>27</v>
      </c>
      <c r="C1768" s="205"/>
      <c r="D1768" s="206"/>
      <c r="E1768" s="185">
        <v>36000</v>
      </c>
      <c r="F1768" s="43">
        <v>36000</v>
      </c>
      <c r="G1768" s="44">
        <f t="shared" si="200"/>
        <v>100</v>
      </c>
      <c r="H1768" s="199"/>
    </row>
    <row r="1769" spans="1:8" s="19" customFormat="1" ht="12" customHeight="1" hidden="1" outlineLevel="2">
      <c r="A1769" s="41" t="s">
        <v>2</v>
      </c>
      <c r="B1769" s="42" t="s">
        <v>28</v>
      </c>
      <c r="C1769" s="205"/>
      <c r="D1769" s="206"/>
      <c r="E1769" s="185">
        <v>0</v>
      </c>
      <c r="F1769" s="43">
        <v>0</v>
      </c>
      <c r="G1769" s="44" t="str">
        <f t="shared" si="200"/>
        <v>-</v>
      </c>
      <c r="H1769" s="199"/>
    </row>
    <row r="1770" spans="1:8" s="19" customFormat="1" ht="12" customHeight="1" hidden="1" outlineLevel="2">
      <c r="A1770" s="41" t="s">
        <v>3</v>
      </c>
      <c r="B1770" s="42" t="s">
        <v>29</v>
      </c>
      <c r="C1770" s="205"/>
      <c r="D1770" s="206"/>
      <c r="E1770" s="185">
        <v>0</v>
      </c>
      <c r="F1770" s="43">
        <v>0</v>
      </c>
      <c r="G1770" s="44" t="str">
        <f t="shared" si="200"/>
        <v>-</v>
      </c>
      <c r="H1770" s="199"/>
    </row>
    <row r="1771" spans="1:8" s="19" customFormat="1" ht="12" customHeight="1" hidden="1" outlineLevel="2">
      <c r="A1771" s="41" t="s">
        <v>25</v>
      </c>
      <c r="B1771" s="42" t="s">
        <v>149</v>
      </c>
      <c r="C1771" s="205"/>
      <c r="D1771" s="206"/>
      <c r="E1771" s="185">
        <v>0</v>
      </c>
      <c r="F1771" s="43">
        <v>0</v>
      </c>
      <c r="G1771" s="44" t="str">
        <f t="shared" si="200"/>
        <v>-</v>
      </c>
      <c r="H1771" s="199"/>
    </row>
    <row r="1772" spans="1:8" s="132" customFormat="1" ht="12" customHeight="1" hidden="1" outlineLevel="2">
      <c r="A1772" s="41" t="s">
        <v>32</v>
      </c>
      <c r="B1772" s="42" t="s">
        <v>31</v>
      </c>
      <c r="C1772" s="205"/>
      <c r="D1772" s="206"/>
      <c r="E1772" s="185">
        <v>0</v>
      </c>
      <c r="F1772" s="43">
        <v>0</v>
      </c>
      <c r="G1772" s="44" t="str">
        <f t="shared" si="200"/>
        <v>-</v>
      </c>
      <c r="H1772" s="199"/>
    </row>
    <row r="1773" spans="1:8" s="141" customFormat="1" ht="3" customHeight="1" outlineLevel="1" collapsed="1">
      <c r="A1773" s="45"/>
      <c r="B1773" s="46"/>
      <c r="C1773" s="136"/>
      <c r="D1773" s="134"/>
      <c r="E1773" s="186"/>
      <c r="F1773" s="49"/>
      <c r="G1773" s="50"/>
      <c r="H1773" s="135"/>
    </row>
    <row r="1774" spans="1:8" s="141" customFormat="1" ht="3" customHeight="1" outlineLevel="1">
      <c r="A1774" s="146"/>
      <c r="B1774" s="147"/>
      <c r="C1774" s="137"/>
      <c r="D1774" s="138"/>
      <c r="E1774" s="187"/>
      <c r="F1774" s="148"/>
      <c r="G1774" s="149"/>
      <c r="H1774" s="156"/>
    </row>
    <row r="1775" spans="1:8" s="2" customFormat="1" ht="24.75" customHeight="1" outlineLevel="1">
      <c r="A1775" s="52" t="s">
        <v>382</v>
      </c>
      <c r="B1775" s="53" t="s">
        <v>409</v>
      </c>
      <c r="C1775" s="205">
        <v>853</v>
      </c>
      <c r="D1775" s="206">
        <v>85305</v>
      </c>
      <c r="E1775" s="184">
        <f>SUM(E1776:E1780)</f>
        <v>25000</v>
      </c>
      <c r="F1775" s="54">
        <f>SUM(F1776:F1780)</f>
        <v>17835</v>
      </c>
      <c r="G1775" s="55">
        <f aca="true" t="shared" si="201" ref="G1775:G1780">IF(E1775&gt;0,F1775/E1775*100,"-")</f>
        <v>71.34</v>
      </c>
      <c r="H1775" s="201" t="s">
        <v>624</v>
      </c>
    </row>
    <row r="1776" spans="1:8" s="19" customFormat="1" ht="12" customHeight="1" outlineLevel="1">
      <c r="A1776" s="41" t="s">
        <v>1</v>
      </c>
      <c r="B1776" s="42" t="s">
        <v>27</v>
      </c>
      <c r="C1776" s="205"/>
      <c r="D1776" s="206"/>
      <c r="E1776" s="185">
        <v>25000</v>
      </c>
      <c r="F1776" s="43">
        <v>17835</v>
      </c>
      <c r="G1776" s="44">
        <f t="shared" si="201"/>
        <v>71.34</v>
      </c>
      <c r="H1776" s="201"/>
    </row>
    <row r="1777" spans="1:8" s="19" customFormat="1" ht="12" customHeight="1" hidden="1" outlineLevel="2">
      <c r="A1777" s="41" t="s">
        <v>2</v>
      </c>
      <c r="B1777" s="42" t="s">
        <v>28</v>
      </c>
      <c r="C1777" s="205"/>
      <c r="D1777" s="206"/>
      <c r="E1777" s="185">
        <v>0</v>
      </c>
      <c r="F1777" s="43">
        <v>0</v>
      </c>
      <c r="G1777" s="44" t="str">
        <f t="shared" si="201"/>
        <v>-</v>
      </c>
      <c r="H1777" s="201"/>
    </row>
    <row r="1778" spans="1:8" s="19" customFormat="1" ht="12" customHeight="1" hidden="1" outlineLevel="2">
      <c r="A1778" s="41" t="s">
        <v>3</v>
      </c>
      <c r="B1778" s="42" t="s">
        <v>29</v>
      </c>
      <c r="C1778" s="205"/>
      <c r="D1778" s="206"/>
      <c r="E1778" s="185">
        <v>0</v>
      </c>
      <c r="F1778" s="43">
        <v>0</v>
      </c>
      <c r="G1778" s="44" t="str">
        <f t="shared" si="201"/>
        <v>-</v>
      </c>
      <c r="H1778" s="201"/>
    </row>
    <row r="1779" spans="1:8" s="19" customFormat="1" ht="12" customHeight="1" hidden="1" outlineLevel="2">
      <c r="A1779" s="41" t="s">
        <v>25</v>
      </c>
      <c r="B1779" s="42" t="s">
        <v>149</v>
      </c>
      <c r="C1779" s="205"/>
      <c r="D1779" s="206"/>
      <c r="E1779" s="185">
        <v>0</v>
      </c>
      <c r="F1779" s="43">
        <v>0</v>
      </c>
      <c r="G1779" s="44" t="str">
        <f t="shared" si="201"/>
        <v>-</v>
      </c>
      <c r="H1779" s="201"/>
    </row>
    <row r="1780" spans="1:8" s="132" customFormat="1" ht="12" customHeight="1" hidden="1" outlineLevel="2">
      <c r="A1780" s="41" t="s">
        <v>32</v>
      </c>
      <c r="B1780" s="42" t="s">
        <v>31</v>
      </c>
      <c r="C1780" s="205"/>
      <c r="D1780" s="206"/>
      <c r="E1780" s="185">
        <v>0</v>
      </c>
      <c r="F1780" s="43">
        <v>0</v>
      </c>
      <c r="G1780" s="44" t="str">
        <f t="shared" si="201"/>
        <v>-</v>
      </c>
      <c r="H1780" s="201"/>
    </row>
    <row r="1781" spans="1:8" s="141" customFormat="1" ht="3" customHeight="1" outlineLevel="1" collapsed="1">
      <c r="A1781" s="45"/>
      <c r="B1781" s="46"/>
      <c r="C1781" s="136"/>
      <c r="D1781" s="134"/>
      <c r="E1781" s="186"/>
      <c r="F1781" s="49"/>
      <c r="G1781" s="50"/>
      <c r="H1781" s="135"/>
    </row>
    <row r="1782" spans="1:8" s="141" customFormat="1" ht="3" customHeight="1" outlineLevel="1">
      <c r="A1782" s="146"/>
      <c r="B1782" s="147"/>
      <c r="C1782" s="137"/>
      <c r="D1782" s="138"/>
      <c r="E1782" s="187"/>
      <c r="F1782" s="148"/>
      <c r="G1782" s="149"/>
      <c r="H1782" s="139"/>
    </row>
    <row r="1783" spans="1:8" s="2" customFormat="1" ht="24.75" customHeight="1" outlineLevel="1">
      <c r="A1783" s="52" t="s">
        <v>383</v>
      </c>
      <c r="B1783" s="53" t="s">
        <v>410</v>
      </c>
      <c r="C1783" s="205">
        <v>853</v>
      </c>
      <c r="D1783" s="206">
        <v>85395</v>
      </c>
      <c r="E1783" s="184">
        <f>SUM(E1784:E1788)</f>
        <v>4001</v>
      </c>
      <c r="F1783" s="54">
        <f>SUM(F1784:F1788)</f>
        <v>3600</v>
      </c>
      <c r="G1783" s="55">
        <f aca="true" t="shared" si="202" ref="G1783:G1788">IF(E1783&gt;0,F1783/E1783*100,"-")</f>
        <v>89.9775056235941</v>
      </c>
      <c r="H1783" s="199" t="s">
        <v>625</v>
      </c>
    </row>
    <row r="1784" spans="1:8" s="19" customFormat="1" ht="12" customHeight="1" hidden="1" outlineLevel="2">
      <c r="A1784" s="41" t="s">
        <v>1</v>
      </c>
      <c r="B1784" s="42" t="s">
        <v>27</v>
      </c>
      <c r="C1784" s="205"/>
      <c r="D1784" s="206"/>
      <c r="E1784" s="185">
        <v>0</v>
      </c>
      <c r="F1784" s="43">
        <v>0</v>
      </c>
      <c r="G1784" s="44" t="str">
        <f t="shared" si="202"/>
        <v>-</v>
      </c>
      <c r="H1784" s="199"/>
    </row>
    <row r="1785" spans="1:8" s="19" customFormat="1" ht="12" customHeight="1" hidden="1" outlineLevel="2">
      <c r="A1785" s="41" t="s">
        <v>2</v>
      </c>
      <c r="B1785" s="42" t="s">
        <v>28</v>
      </c>
      <c r="C1785" s="205"/>
      <c r="D1785" s="206"/>
      <c r="E1785" s="185">
        <v>0</v>
      </c>
      <c r="F1785" s="43">
        <v>0</v>
      </c>
      <c r="G1785" s="44" t="str">
        <f t="shared" si="202"/>
        <v>-</v>
      </c>
      <c r="H1785" s="199"/>
    </row>
    <row r="1786" spans="1:8" s="19" customFormat="1" ht="12" customHeight="1" hidden="1" outlineLevel="2">
      <c r="A1786" s="41" t="s">
        <v>3</v>
      </c>
      <c r="B1786" s="42" t="s">
        <v>29</v>
      </c>
      <c r="C1786" s="205"/>
      <c r="D1786" s="206"/>
      <c r="E1786" s="185">
        <v>0</v>
      </c>
      <c r="F1786" s="43">
        <v>0</v>
      </c>
      <c r="G1786" s="44" t="str">
        <f t="shared" si="202"/>
        <v>-</v>
      </c>
      <c r="H1786" s="199"/>
    </row>
    <row r="1787" spans="1:8" s="19" customFormat="1" ht="12" customHeight="1" outlineLevel="1" collapsed="1">
      <c r="A1787" s="41" t="s">
        <v>25</v>
      </c>
      <c r="B1787" s="42" t="s">
        <v>149</v>
      </c>
      <c r="C1787" s="205"/>
      <c r="D1787" s="206"/>
      <c r="E1787" s="185">
        <v>27</v>
      </c>
      <c r="F1787" s="43">
        <v>23.4</v>
      </c>
      <c r="G1787" s="44">
        <f t="shared" si="202"/>
        <v>86.66666666666666</v>
      </c>
      <c r="H1787" s="199"/>
    </row>
    <row r="1788" spans="1:8" s="132" customFormat="1" ht="12" customHeight="1" outlineLevel="1">
      <c r="A1788" s="41" t="s">
        <v>32</v>
      </c>
      <c r="B1788" s="42" t="s">
        <v>31</v>
      </c>
      <c r="C1788" s="205"/>
      <c r="D1788" s="206"/>
      <c r="E1788" s="185">
        <v>3974</v>
      </c>
      <c r="F1788" s="43">
        <v>3576.6</v>
      </c>
      <c r="G1788" s="44">
        <f t="shared" si="202"/>
        <v>90</v>
      </c>
      <c r="H1788" s="199"/>
    </row>
    <row r="1789" spans="1:8" s="141" customFormat="1" ht="3" customHeight="1" outlineLevel="1">
      <c r="A1789" s="45"/>
      <c r="B1789" s="46"/>
      <c r="C1789" s="136"/>
      <c r="D1789" s="134"/>
      <c r="E1789" s="186"/>
      <c r="F1789" s="49"/>
      <c r="G1789" s="50"/>
      <c r="H1789" s="135"/>
    </row>
    <row r="1790" spans="1:8" s="141" customFormat="1" ht="3" customHeight="1" outlineLevel="1">
      <c r="A1790" s="146"/>
      <c r="B1790" s="147"/>
      <c r="C1790" s="137"/>
      <c r="D1790" s="138"/>
      <c r="E1790" s="187"/>
      <c r="F1790" s="148"/>
      <c r="G1790" s="149"/>
      <c r="H1790" s="139"/>
    </row>
    <row r="1791" spans="1:8" s="2" customFormat="1" ht="24.75" customHeight="1" outlineLevel="1">
      <c r="A1791" s="52" t="s">
        <v>384</v>
      </c>
      <c r="B1791" s="53" t="s">
        <v>242</v>
      </c>
      <c r="C1791" s="205">
        <v>854</v>
      </c>
      <c r="D1791" s="206">
        <v>85403</v>
      </c>
      <c r="E1791" s="184">
        <f>SUM(E1792:E1796)</f>
        <v>50000</v>
      </c>
      <c r="F1791" s="54">
        <f>SUM(F1792:F1796)</f>
        <v>50000</v>
      </c>
      <c r="G1791" s="55">
        <f aca="true" t="shared" si="203" ref="G1791:G1796">IF(E1791&gt;0,F1791/E1791*100,"-")</f>
        <v>100</v>
      </c>
      <c r="H1791" s="197" t="s">
        <v>626</v>
      </c>
    </row>
    <row r="1792" spans="1:8" s="19" customFormat="1" ht="12" customHeight="1" outlineLevel="1">
      <c r="A1792" s="41" t="s">
        <v>1</v>
      </c>
      <c r="B1792" s="42" t="s">
        <v>27</v>
      </c>
      <c r="C1792" s="205"/>
      <c r="D1792" s="206"/>
      <c r="E1792" s="185">
        <v>50000</v>
      </c>
      <c r="F1792" s="43">
        <v>50000</v>
      </c>
      <c r="G1792" s="44">
        <f t="shared" si="203"/>
        <v>100</v>
      </c>
      <c r="H1792" s="197"/>
    </row>
    <row r="1793" spans="1:8" s="19" customFormat="1" ht="12" customHeight="1" hidden="1" outlineLevel="2">
      <c r="A1793" s="41" t="s">
        <v>2</v>
      </c>
      <c r="B1793" s="42" t="s">
        <v>28</v>
      </c>
      <c r="C1793" s="205"/>
      <c r="D1793" s="206"/>
      <c r="E1793" s="185">
        <v>0</v>
      </c>
      <c r="F1793" s="43">
        <v>0</v>
      </c>
      <c r="G1793" s="44" t="str">
        <f t="shared" si="203"/>
        <v>-</v>
      </c>
      <c r="H1793" s="197"/>
    </row>
    <row r="1794" spans="1:8" s="19" customFormat="1" ht="12" customHeight="1" hidden="1" outlineLevel="2">
      <c r="A1794" s="41" t="s">
        <v>3</v>
      </c>
      <c r="B1794" s="42" t="s">
        <v>29</v>
      </c>
      <c r="C1794" s="205"/>
      <c r="D1794" s="206"/>
      <c r="E1794" s="185">
        <v>0</v>
      </c>
      <c r="F1794" s="43">
        <v>0</v>
      </c>
      <c r="G1794" s="44" t="str">
        <f t="shared" si="203"/>
        <v>-</v>
      </c>
      <c r="H1794" s="197"/>
    </row>
    <row r="1795" spans="1:8" s="19" customFormat="1" ht="12" customHeight="1" hidden="1" outlineLevel="2">
      <c r="A1795" s="41" t="s">
        <v>25</v>
      </c>
      <c r="B1795" s="42" t="s">
        <v>149</v>
      </c>
      <c r="C1795" s="205"/>
      <c r="D1795" s="206"/>
      <c r="E1795" s="185">
        <v>0</v>
      </c>
      <c r="F1795" s="43">
        <v>0</v>
      </c>
      <c r="G1795" s="44" t="str">
        <f t="shared" si="203"/>
        <v>-</v>
      </c>
      <c r="H1795" s="197"/>
    </row>
    <row r="1796" spans="1:8" s="132" customFormat="1" ht="12" customHeight="1" hidden="1" outlineLevel="2">
      <c r="A1796" s="41" t="s">
        <v>32</v>
      </c>
      <c r="B1796" s="42" t="s">
        <v>31</v>
      </c>
      <c r="C1796" s="205"/>
      <c r="D1796" s="206"/>
      <c r="E1796" s="185">
        <v>0</v>
      </c>
      <c r="F1796" s="43">
        <v>0</v>
      </c>
      <c r="G1796" s="44" t="str">
        <f t="shared" si="203"/>
        <v>-</v>
      </c>
      <c r="H1796" s="197"/>
    </row>
    <row r="1797" spans="1:8" s="141" customFormat="1" ht="3" customHeight="1" outlineLevel="1" collapsed="1">
      <c r="A1797" s="45"/>
      <c r="B1797" s="46"/>
      <c r="C1797" s="136"/>
      <c r="D1797" s="134"/>
      <c r="E1797" s="186"/>
      <c r="F1797" s="49"/>
      <c r="G1797" s="50"/>
      <c r="H1797" s="135"/>
    </row>
    <row r="1798" spans="1:8" s="141" customFormat="1" ht="3" customHeight="1" outlineLevel="1">
      <c r="A1798" s="146"/>
      <c r="B1798" s="147"/>
      <c r="C1798" s="137"/>
      <c r="D1798" s="138"/>
      <c r="E1798" s="187"/>
      <c r="F1798" s="148"/>
      <c r="G1798" s="149"/>
      <c r="H1798" s="139"/>
    </row>
    <row r="1799" spans="1:8" s="2" customFormat="1" ht="24.75" customHeight="1" outlineLevel="1">
      <c r="A1799" s="52" t="s">
        <v>411</v>
      </c>
      <c r="B1799" s="53" t="s">
        <v>243</v>
      </c>
      <c r="C1799" s="205">
        <v>854</v>
      </c>
      <c r="D1799" s="206">
        <v>85410</v>
      </c>
      <c r="E1799" s="184">
        <f>SUM(E1800:E1804)</f>
        <v>80000</v>
      </c>
      <c r="F1799" s="54">
        <f>SUM(F1800:F1804)</f>
        <v>80000</v>
      </c>
      <c r="G1799" s="55">
        <f aca="true" t="shared" si="204" ref="G1799:G1804">IF(E1799&gt;0,F1799/E1799*100,"-")</f>
        <v>100</v>
      </c>
      <c r="H1799" s="197" t="s">
        <v>627</v>
      </c>
    </row>
    <row r="1800" spans="1:8" s="19" customFormat="1" ht="12" customHeight="1" outlineLevel="1">
      <c r="A1800" s="41" t="s">
        <v>1</v>
      </c>
      <c r="B1800" s="42" t="s">
        <v>27</v>
      </c>
      <c r="C1800" s="205"/>
      <c r="D1800" s="206"/>
      <c r="E1800" s="185">
        <v>80000</v>
      </c>
      <c r="F1800" s="43">
        <v>80000</v>
      </c>
      <c r="G1800" s="44">
        <f t="shared" si="204"/>
        <v>100</v>
      </c>
      <c r="H1800" s="197"/>
    </row>
    <row r="1801" spans="1:8" s="19" customFormat="1" ht="12" customHeight="1" hidden="1" outlineLevel="2">
      <c r="A1801" s="41" t="s">
        <v>2</v>
      </c>
      <c r="B1801" s="42" t="s">
        <v>28</v>
      </c>
      <c r="C1801" s="205"/>
      <c r="D1801" s="206"/>
      <c r="E1801" s="185">
        <v>0</v>
      </c>
      <c r="F1801" s="43">
        <v>0</v>
      </c>
      <c r="G1801" s="44" t="str">
        <f t="shared" si="204"/>
        <v>-</v>
      </c>
      <c r="H1801" s="197"/>
    </row>
    <row r="1802" spans="1:8" s="19" customFormat="1" ht="12" customHeight="1" hidden="1" outlineLevel="2">
      <c r="A1802" s="41" t="s">
        <v>3</v>
      </c>
      <c r="B1802" s="42" t="s">
        <v>29</v>
      </c>
      <c r="C1802" s="205"/>
      <c r="D1802" s="206"/>
      <c r="E1802" s="185">
        <v>0</v>
      </c>
      <c r="F1802" s="43">
        <v>0</v>
      </c>
      <c r="G1802" s="44" t="str">
        <f t="shared" si="204"/>
        <v>-</v>
      </c>
      <c r="H1802" s="197"/>
    </row>
    <row r="1803" spans="1:8" s="19" customFormat="1" ht="12" customHeight="1" hidden="1" outlineLevel="2">
      <c r="A1803" s="41" t="s">
        <v>25</v>
      </c>
      <c r="B1803" s="42" t="s">
        <v>30</v>
      </c>
      <c r="C1803" s="205"/>
      <c r="D1803" s="206"/>
      <c r="E1803" s="185">
        <v>0</v>
      </c>
      <c r="F1803" s="43">
        <v>0</v>
      </c>
      <c r="G1803" s="44" t="str">
        <f t="shared" si="204"/>
        <v>-</v>
      </c>
      <c r="H1803" s="197"/>
    </row>
    <row r="1804" spans="1:8" s="132" customFormat="1" ht="12" customHeight="1" hidden="1" outlineLevel="2">
      <c r="A1804" s="41" t="s">
        <v>32</v>
      </c>
      <c r="B1804" s="42" t="s">
        <v>31</v>
      </c>
      <c r="C1804" s="205"/>
      <c r="D1804" s="206"/>
      <c r="E1804" s="185">
        <v>0</v>
      </c>
      <c r="F1804" s="43">
        <v>0</v>
      </c>
      <c r="G1804" s="44" t="str">
        <f t="shared" si="204"/>
        <v>-</v>
      </c>
      <c r="H1804" s="197"/>
    </row>
    <row r="1805" spans="1:8" s="141" customFormat="1" ht="3" customHeight="1" outlineLevel="1" collapsed="1">
      <c r="A1805" s="45"/>
      <c r="B1805" s="46"/>
      <c r="C1805" s="136"/>
      <c r="D1805" s="134"/>
      <c r="E1805" s="186"/>
      <c r="F1805" s="49"/>
      <c r="G1805" s="50"/>
      <c r="H1805" s="135"/>
    </row>
    <row r="1806" spans="1:8" s="141" customFormat="1" ht="3" customHeight="1" outlineLevel="1">
      <c r="A1806" s="146"/>
      <c r="B1806" s="147"/>
      <c r="C1806" s="137"/>
      <c r="D1806" s="138"/>
      <c r="E1806" s="187"/>
      <c r="F1806" s="148"/>
      <c r="G1806" s="149"/>
      <c r="H1806" s="139"/>
    </row>
    <row r="1807" spans="1:8" s="2" customFormat="1" ht="24.75" customHeight="1" outlineLevel="1">
      <c r="A1807" s="52" t="s">
        <v>412</v>
      </c>
      <c r="B1807" s="53" t="s">
        <v>244</v>
      </c>
      <c r="C1807" s="205">
        <v>854</v>
      </c>
      <c r="D1807" s="206">
        <v>85420</v>
      </c>
      <c r="E1807" s="184">
        <f>SUM(E1808:E1812)</f>
        <v>10483</v>
      </c>
      <c r="F1807" s="54">
        <f>SUM(F1808:F1812)</f>
        <v>8100</v>
      </c>
      <c r="G1807" s="55">
        <f aca="true" t="shared" si="205" ref="G1807:G1812">IF(E1807&gt;0,F1807/E1807*100,"-")</f>
        <v>77.2679576457121</v>
      </c>
      <c r="H1807" s="199" t="s">
        <v>628</v>
      </c>
    </row>
    <row r="1808" spans="1:8" s="19" customFormat="1" ht="12" customHeight="1" outlineLevel="1">
      <c r="A1808" s="41" t="s">
        <v>1</v>
      </c>
      <c r="B1808" s="42" t="s">
        <v>27</v>
      </c>
      <c r="C1808" s="205"/>
      <c r="D1808" s="206"/>
      <c r="E1808" s="185">
        <v>10483</v>
      </c>
      <c r="F1808" s="43">
        <v>8100</v>
      </c>
      <c r="G1808" s="44">
        <f t="shared" si="205"/>
        <v>77.2679576457121</v>
      </c>
      <c r="H1808" s="199"/>
    </row>
    <row r="1809" spans="1:8" s="19" customFormat="1" ht="12" customHeight="1" hidden="1" outlineLevel="2">
      <c r="A1809" s="41" t="s">
        <v>2</v>
      </c>
      <c r="B1809" s="42" t="s">
        <v>28</v>
      </c>
      <c r="C1809" s="205"/>
      <c r="D1809" s="206"/>
      <c r="E1809" s="185">
        <v>0</v>
      </c>
      <c r="F1809" s="43">
        <v>0</v>
      </c>
      <c r="G1809" s="44" t="str">
        <f t="shared" si="205"/>
        <v>-</v>
      </c>
      <c r="H1809" s="199"/>
    </row>
    <row r="1810" spans="1:8" s="19" customFormat="1" ht="12" customHeight="1" hidden="1" outlineLevel="2">
      <c r="A1810" s="41" t="s">
        <v>3</v>
      </c>
      <c r="B1810" s="42" t="s">
        <v>29</v>
      </c>
      <c r="C1810" s="205"/>
      <c r="D1810" s="206"/>
      <c r="E1810" s="185">
        <v>0</v>
      </c>
      <c r="F1810" s="43">
        <v>0</v>
      </c>
      <c r="G1810" s="44" t="str">
        <f t="shared" si="205"/>
        <v>-</v>
      </c>
      <c r="H1810" s="199"/>
    </row>
    <row r="1811" spans="1:8" s="19" customFormat="1" ht="12" customHeight="1" hidden="1" outlineLevel="2">
      <c r="A1811" s="41" t="s">
        <v>25</v>
      </c>
      <c r="B1811" s="42" t="s">
        <v>149</v>
      </c>
      <c r="C1811" s="205"/>
      <c r="D1811" s="206"/>
      <c r="E1811" s="185">
        <v>0</v>
      </c>
      <c r="F1811" s="43">
        <v>0</v>
      </c>
      <c r="G1811" s="44" t="str">
        <f t="shared" si="205"/>
        <v>-</v>
      </c>
      <c r="H1811" s="199"/>
    </row>
    <row r="1812" spans="1:8" s="132" customFormat="1" ht="12" customHeight="1" hidden="1" outlineLevel="2">
      <c r="A1812" s="41" t="s">
        <v>32</v>
      </c>
      <c r="B1812" s="42" t="s">
        <v>31</v>
      </c>
      <c r="C1812" s="205"/>
      <c r="D1812" s="206"/>
      <c r="E1812" s="185">
        <v>0</v>
      </c>
      <c r="F1812" s="43">
        <v>0</v>
      </c>
      <c r="G1812" s="44" t="str">
        <f t="shared" si="205"/>
        <v>-</v>
      </c>
      <c r="H1812" s="199"/>
    </row>
    <row r="1813" spans="1:8" s="141" customFormat="1" ht="3" customHeight="1" outlineLevel="1" collapsed="1">
      <c r="A1813" s="45"/>
      <c r="B1813" s="46"/>
      <c r="C1813" s="136"/>
      <c r="D1813" s="134"/>
      <c r="E1813" s="186"/>
      <c r="F1813" s="49"/>
      <c r="G1813" s="50"/>
      <c r="H1813" s="135"/>
    </row>
    <row r="1814" spans="1:8" s="18" customFormat="1" ht="15.75" customHeight="1" outlineLevel="1">
      <c r="A1814" s="14">
        <v>2</v>
      </c>
      <c r="B1814" s="15" t="s">
        <v>117</v>
      </c>
      <c r="C1814" s="14"/>
      <c r="D1814" s="14"/>
      <c r="E1814" s="182">
        <f>E1816+E1824+E1832+E1840+E1848+E1856+E1864+E1872</f>
        <v>149584</v>
      </c>
      <c r="F1814" s="16">
        <f>F1816+F1824+F1832+F1840+F1848+F1856+F1864+F1872</f>
        <v>147824.18</v>
      </c>
      <c r="G1814" s="17">
        <f>IF(E1814&gt;0,F1814/E1814*100,"-")</f>
        <v>98.82352390630014</v>
      </c>
      <c r="H1814" s="15"/>
    </row>
    <row r="1815" spans="1:8" s="18" customFormat="1" ht="3" customHeight="1" outlineLevel="1">
      <c r="A1815" s="142"/>
      <c r="B1815" s="143"/>
      <c r="C1815" s="142"/>
      <c r="D1815" s="142"/>
      <c r="E1815" s="183"/>
      <c r="F1815" s="144"/>
      <c r="G1815" s="145"/>
      <c r="H1815" s="143"/>
    </row>
    <row r="1816" spans="1:8" s="2" customFormat="1" ht="13.5" customHeight="1" outlineLevel="1">
      <c r="A1816" s="52" t="s">
        <v>72</v>
      </c>
      <c r="B1816" s="53" t="s">
        <v>246</v>
      </c>
      <c r="C1816" s="205">
        <v>801</v>
      </c>
      <c r="D1816" s="206">
        <v>80101</v>
      </c>
      <c r="E1816" s="184">
        <f>SUM(E1817:E1821)</f>
        <v>7000</v>
      </c>
      <c r="F1816" s="54">
        <f>SUM(F1817:F1821)</f>
        <v>5980</v>
      </c>
      <c r="G1816" s="55">
        <f aca="true" t="shared" si="206" ref="G1816:G1821">IF(E1816&gt;0,F1816/E1816*100,"-")</f>
        <v>85.42857142857143</v>
      </c>
      <c r="H1816" s="197" t="s">
        <v>629</v>
      </c>
    </row>
    <row r="1817" spans="1:8" s="19" customFormat="1" ht="12" customHeight="1" outlineLevel="1">
      <c r="A1817" s="41" t="s">
        <v>1</v>
      </c>
      <c r="B1817" s="42" t="s">
        <v>27</v>
      </c>
      <c r="C1817" s="205"/>
      <c r="D1817" s="206"/>
      <c r="E1817" s="185">
        <v>7000</v>
      </c>
      <c r="F1817" s="43">
        <v>5980</v>
      </c>
      <c r="G1817" s="44">
        <f t="shared" si="206"/>
        <v>85.42857142857143</v>
      </c>
      <c r="H1817" s="197"/>
    </row>
    <row r="1818" spans="1:8" s="19" customFormat="1" ht="12" customHeight="1" hidden="1" outlineLevel="2">
      <c r="A1818" s="41" t="s">
        <v>2</v>
      </c>
      <c r="B1818" s="42" t="s">
        <v>28</v>
      </c>
      <c r="C1818" s="205"/>
      <c r="D1818" s="206"/>
      <c r="E1818" s="185">
        <v>0</v>
      </c>
      <c r="F1818" s="43">
        <v>0</v>
      </c>
      <c r="G1818" s="44" t="str">
        <f t="shared" si="206"/>
        <v>-</v>
      </c>
      <c r="H1818" s="197"/>
    </row>
    <row r="1819" spans="1:8" s="19" customFormat="1" ht="12" customHeight="1" hidden="1" outlineLevel="2">
      <c r="A1819" s="41" t="s">
        <v>3</v>
      </c>
      <c r="B1819" s="42" t="s">
        <v>29</v>
      </c>
      <c r="C1819" s="205"/>
      <c r="D1819" s="206"/>
      <c r="E1819" s="185">
        <v>0</v>
      </c>
      <c r="F1819" s="43">
        <v>0</v>
      </c>
      <c r="G1819" s="44" t="str">
        <f t="shared" si="206"/>
        <v>-</v>
      </c>
      <c r="H1819" s="197"/>
    </row>
    <row r="1820" spans="1:8" s="19" customFormat="1" ht="12" customHeight="1" hidden="1" outlineLevel="2">
      <c r="A1820" s="41" t="s">
        <v>25</v>
      </c>
      <c r="B1820" s="42" t="s">
        <v>149</v>
      </c>
      <c r="C1820" s="205"/>
      <c r="D1820" s="206"/>
      <c r="E1820" s="185">
        <v>0</v>
      </c>
      <c r="F1820" s="43">
        <v>0</v>
      </c>
      <c r="G1820" s="44" t="str">
        <f t="shared" si="206"/>
        <v>-</v>
      </c>
      <c r="H1820" s="197"/>
    </row>
    <row r="1821" spans="1:8" s="132" customFormat="1" ht="12" customHeight="1" hidden="1" outlineLevel="2">
      <c r="A1821" s="41" t="s">
        <v>32</v>
      </c>
      <c r="B1821" s="42" t="s">
        <v>31</v>
      </c>
      <c r="C1821" s="205"/>
      <c r="D1821" s="206"/>
      <c r="E1821" s="185">
        <v>0</v>
      </c>
      <c r="F1821" s="43">
        <v>0</v>
      </c>
      <c r="G1821" s="44" t="str">
        <f t="shared" si="206"/>
        <v>-</v>
      </c>
      <c r="H1821" s="197"/>
    </row>
    <row r="1822" spans="1:8" s="141" customFormat="1" ht="3" customHeight="1" outlineLevel="1" collapsed="1">
      <c r="A1822" s="45"/>
      <c r="B1822" s="46"/>
      <c r="C1822" s="136"/>
      <c r="D1822" s="134"/>
      <c r="E1822" s="186"/>
      <c r="F1822" s="49"/>
      <c r="G1822" s="50"/>
      <c r="H1822" s="135"/>
    </row>
    <row r="1823" spans="1:8" s="18" customFormat="1" ht="3" customHeight="1" outlineLevel="1">
      <c r="A1823" s="142"/>
      <c r="B1823" s="143"/>
      <c r="C1823" s="142"/>
      <c r="D1823" s="142"/>
      <c r="E1823" s="183"/>
      <c r="F1823" s="144"/>
      <c r="G1823" s="145"/>
      <c r="H1823" s="143"/>
    </row>
    <row r="1824" spans="1:8" s="2" customFormat="1" ht="24.75" customHeight="1" outlineLevel="1">
      <c r="A1824" s="52" t="s">
        <v>73</v>
      </c>
      <c r="B1824" s="53" t="s">
        <v>442</v>
      </c>
      <c r="C1824" s="205">
        <v>801</v>
      </c>
      <c r="D1824" s="206">
        <v>80102</v>
      </c>
      <c r="E1824" s="184">
        <f>SUM(E1825:E1829)</f>
        <v>9963</v>
      </c>
      <c r="F1824" s="54">
        <f>SUM(F1825:F1829)</f>
        <v>9963</v>
      </c>
      <c r="G1824" s="55">
        <f aca="true" t="shared" si="207" ref="G1824:G1829">IF(E1824&gt;0,F1824/E1824*100,"-")</f>
        <v>100</v>
      </c>
      <c r="H1824" s="197" t="s">
        <v>630</v>
      </c>
    </row>
    <row r="1825" spans="1:8" s="19" customFormat="1" ht="12" customHeight="1" outlineLevel="1">
      <c r="A1825" s="41" t="s">
        <v>1</v>
      </c>
      <c r="B1825" s="42" t="s">
        <v>27</v>
      </c>
      <c r="C1825" s="205"/>
      <c r="D1825" s="206"/>
      <c r="E1825" s="185">
        <v>9963</v>
      </c>
      <c r="F1825" s="43">
        <v>9963</v>
      </c>
      <c r="G1825" s="44">
        <f t="shared" si="207"/>
        <v>100</v>
      </c>
      <c r="H1825" s="197"/>
    </row>
    <row r="1826" spans="1:8" s="19" customFormat="1" ht="12" customHeight="1" hidden="1" outlineLevel="2">
      <c r="A1826" s="41" t="s">
        <v>2</v>
      </c>
      <c r="B1826" s="42" t="s">
        <v>28</v>
      </c>
      <c r="C1826" s="205"/>
      <c r="D1826" s="206"/>
      <c r="E1826" s="185">
        <v>0</v>
      </c>
      <c r="F1826" s="43">
        <v>0</v>
      </c>
      <c r="G1826" s="44" t="str">
        <f t="shared" si="207"/>
        <v>-</v>
      </c>
      <c r="H1826" s="197"/>
    </row>
    <row r="1827" spans="1:8" s="19" customFormat="1" ht="12" customHeight="1" hidden="1" outlineLevel="2">
      <c r="A1827" s="41" t="s">
        <v>3</v>
      </c>
      <c r="B1827" s="42" t="s">
        <v>29</v>
      </c>
      <c r="C1827" s="205"/>
      <c r="D1827" s="206"/>
      <c r="E1827" s="185">
        <v>0</v>
      </c>
      <c r="F1827" s="43">
        <v>0</v>
      </c>
      <c r="G1827" s="44" t="str">
        <f t="shared" si="207"/>
        <v>-</v>
      </c>
      <c r="H1827" s="197"/>
    </row>
    <row r="1828" spans="1:8" s="19" customFormat="1" ht="12" customHeight="1" hidden="1" outlineLevel="2">
      <c r="A1828" s="41" t="s">
        <v>25</v>
      </c>
      <c r="B1828" s="42" t="s">
        <v>149</v>
      </c>
      <c r="C1828" s="205"/>
      <c r="D1828" s="206"/>
      <c r="E1828" s="185">
        <v>0</v>
      </c>
      <c r="F1828" s="43">
        <v>0</v>
      </c>
      <c r="G1828" s="44" t="str">
        <f t="shared" si="207"/>
        <v>-</v>
      </c>
      <c r="H1828" s="197"/>
    </row>
    <row r="1829" spans="1:8" s="132" customFormat="1" ht="12" customHeight="1" hidden="1" outlineLevel="2">
      <c r="A1829" s="41" t="s">
        <v>32</v>
      </c>
      <c r="B1829" s="42" t="s">
        <v>31</v>
      </c>
      <c r="C1829" s="205"/>
      <c r="D1829" s="206"/>
      <c r="E1829" s="185">
        <v>0</v>
      </c>
      <c r="F1829" s="43">
        <v>0</v>
      </c>
      <c r="G1829" s="44" t="str">
        <f t="shared" si="207"/>
        <v>-</v>
      </c>
      <c r="H1829" s="197"/>
    </row>
    <row r="1830" spans="1:8" s="141" customFormat="1" ht="3" customHeight="1" outlineLevel="1" collapsed="1">
      <c r="A1830" s="45"/>
      <c r="B1830" s="46"/>
      <c r="C1830" s="136"/>
      <c r="D1830" s="134"/>
      <c r="E1830" s="186"/>
      <c r="F1830" s="49"/>
      <c r="G1830" s="50"/>
      <c r="H1830" s="135"/>
    </row>
    <row r="1831" spans="1:8" s="141" customFormat="1" ht="3" customHeight="1" outlineLevel="1">
      <c r="A1831" s="146"/>
      <c r="B1831" s="147"/>
      <c r="C1831" s="137"/>
      <c r="D1831" s="138"/>
      <c r="E1831" s="187"/>
      <c r="F1831" s="148"/>
      <c r="G1831" s="149"/>
      <c r="H1831" s="139"/>
    </row>
    <row r="1832" spans="1:8" s="2" customFormat="1" ht="13.5" customHeight="1" outlineLevel="1">
      <c r="A1832" s="52" t="s">
        <v>74</v>
      </c>
      <c r="B1832" s="53" t="s">
        <v>245</v>
      </c>
      <c r="C1832" s="205">
        <v>801</v>
      </c>
      <c r="D1832" s="206">
        <v>80104</v>
      </c>
      <c r="E1832" s="184">
        <f>SUM(E1833:E1837)</f>
        <v>40000</v>
      </c>
      <c r="F1832" s="54">
        <f>SUM(F1833:F1837)</f>
        <v>39989.98</v>
      </c>
      <c r="G1832" s="55">
        <f aca="true" t="shared" si="208" ref="G1832:G1837">IF(E1832&gt;0,F1832/E1832*100,"-")</f>
        <v>99.97495</v>
      </c>
      <c r="H1832" s="197" t="s">
        <v>631</v>
      </c>
    </row>
    <row r="1833" spans="1:8" s="19" customFormat="1" ht="12" customHeight="1" outlineLevel="1">
      <c r="A1833" s="41" t="s">
        <v>1</v>
      </c>
      <c r="B1833" s="42" t="s">
        <v>27</v>
      </c>
      <c r="C1833" s="205"/>
      <c r="D1833" s="206"/>
      <c r="E1833" s="185">
        <v>40000</v>
      </c>
      <c r="F1833" s="43">
        <v>39989.98</v>
      </c>
      <c r="G1833" s="44">
        <f t="shared" si="208"/>
        <v>99.97495</v>
      </c>
      <c r="H1833" s="197"/>
    </row>
    <row r="1834" spans="1:8" s="19" customFormat="1" ht="12" customHeight="1" hidden="1" outlineLevel="2">
      <c r="A1834" s="41" t="s">
        <v>2</v>
      </c>
      <c r="B1834" s="42" t="s">
        <v>28</v>
      </c>
      <c r="C1834" s="205"/>
      <c r="D1834" s="206"/>
      <c r="E1834" s="185">
        <v>0</v>
      </c>
      <c r="F1834" s="43">
        <v>0</v>
      </c>
      <c r="G1834" s="44" t="str">
        <f t="shared" si="208"/>
        <v>-</v>
      </c>
      <c r="H1834" s="197"/>
    </row>
    <row r="1835" spans="1:8" s="19" customFormat="1" ht="12" customHeight="1" hidden="1" outlineLevel="2">
      <c r="A1835" s="41" t="s">
        <v>3</v>
      </c>
      <c r="B1835" s="42" t="s">
        <v>29</v>
      </c>
      <c r="C1835" s="205"/>
      <c r="D1835" s="206"/>
      <c r="E1835" s="185">
        <v>0</v>
      </c>
      <c r="F1835" s="43">
        <v>0</v>
      </c>
      <c r="G1835" s="44" t="str">
        <f t="shared" si="208"/>
        <v>-</v>
      </c>
      <c r="H1835" s="197"/>
    </row>
    <row r="1836" spans="1:8" s="19" customFormat="1" ht="12" customHeight="1" hidden="1" outlineLevel="2">
      <c r="A1836" s="41" t="s">
        <v>25</v>
      </c>
      <c r="B1836" s="42" t="s">
        <v>149</v>
      </c>
      <c r="C1836" s="205"/>
      <c r="D1836" s="206"/>
      <c r="E1836" s="185">
        <v>0</v>
      </c>
      <c r="F1836" s="43">
        <v>0</v>
      </c>
      <c r="G1836" s="44" t="str">
        <f t="shared" si="208"/>
        <v>-</v>
      </c>
      <c r="H1836" s="197"/>
    </row>
    <row r="1837" spans="1:8" s="132" customFormat="1" ht="12" customHeight="1" hidden="1" outlineLevel="2">
      <c r="A1837" s="41" t="s">
        <v>32</v>
      </c>
      <c r="B1837" s="42" t="s">
        <v>31</v>
      </c>
      <c r="C1837" s="205"/>
      <c r="D1837" s="206"/>
      <c r="E1837" s="185">
        <v>0</v>
      </c>
      <c r="F1837" s="43">
        <v>0</v>
      </c>
      <c r="G1837" s="44" t="str">
        <f t="shared" si="208"/>
        <v>-</v>
      </c>
      <c r="H1837" s="197"/>
    </row>
    <row r="1838" spans="1:8" s="141" customFormat="1" ht="6" customHeight="1" outlineLevel="1" collapsed="1">
      <c r="A1838" s="45"/>
      <c r="B1838" s="46"/>
      <c r="C1838" s="136"/>
      <c r="D1838" s="134"/>
      <c r="E1838" s="186"/>
      <c r="F1838" s="49"/>
      <c r="G1838" s="50"/>
      <c r="H1838" s="198"/>
    </row>
    <row r="1839" spans="1:8" s="141" customFormat="1" ht="3" customHeight="1" outlineLevel="1">
      <c r="A1839" s="146"/>
      <c r="B1839" s="147"/>
      <c r="C1839" s="137"/>
      <c r="D1839" s="138"/>
      <c r="E1839" s="187"/>
      <c r="F1839" s="148"/>
      <c r="G1839" s="149"/>
      <c r="H1839" s="139"/>
    </row>
    <row r="1840" spans="1:8" s="2" customFormat="1" ht="24.75" customHeight="1" outlineLevel="1">
      <c r="A1840" s="52" t="s">
        <v>75</v>
      </c>
      <c r="B1840" s="53" t="s">
        <v>443</v>
      </c>
      <c r="C1840" s="205">
        <v>801</v>
      </c>
      <c r="D1840" s="206">
        <v>80130</v>
      </c>
      <c r="E1840" s="184">
        <f>SUM(E1841:E1845)</f>
        <v>7000</v>
      </c>
      <c r="F1840" s="54">
        <f>SUM(F1841:F1845)</f>
        <v>6986.4</v>
      </c>
      <c r="G1840" s="55">
        <f aca="true" t="shared" si="209" ref="G1840:G1845">IF(E1840&gt;0,F1840/E1840*100,"-")</f>
        <v>99.80571428571427</v>
      </c>
      <c r="H1840" s="197" t="s">
        <v>632</v>
      </c>
    </row>
    <row r="1841" spans="1:8" s="19" customFormat="1" ht="12" customHeight="1" outlineLevel="1">
      <c r="A1841" s="41" t="s">
        <v>1</v>
      </c>
      <c r="B1841" s="42" t="s">
        <v>27</v>
      </c>
      <c r="C1841" s="205"/>
      <c r="D1841" s="206"/>
      <c r="E1841" s="185">
        <v>7000</v>
      </c>
      <c r="F1841" s="43">
        <v>6986.4</v>
      </c>
      <c r="G1841" s="44">
        <f t="shared" si="209"/>
        <v>99.80571428571427</v>
      </c>
      <c r="H1841" s="197"/>
    </row>
    <row r="1842" spans="1:8" s="19" customFormat="1" ht="12" customHeight="1" hidden="1" outlineLevel="2">
      <c r="A1842" s="41" t="s">
        <v>2</v>
      </c>
      <c r="B1842" s="42" t="s">
        <v>28</v>
      </c>
      <c r="C1842" s="205"/>
      <c r="D1842" s="206"/>
      <c r="E1842" s="185">
        <v>0</v>
      </c>
      <c r="F1842" s="43">
        <v>0</v>
      </c>
      <c r="G1842" s="44" t="str">
        <f t="shared" si="209"/>
        <v>-</v>
      </c>
      <c r="H1842" s="197"/>
    </row>
    <row r="1843" spans="1:8" s="19" customFormat="1" ht="12" customHeight="1" hidden="1" outlineLevel="2">
      <c r="A1843" s="41" t="s">
        <v>3</v>
      </c>
      <c r="B1843" s="42" t="s">
        <v>29</v>
      </c>
      <c r="C1843" s="205"/>
      <c r="D1843" s="206"/>
      <c r="E1843" s="185">
        <v>0</v>
      </c>
      <c r="F1843" s="43">
        <v>0</v>
      </c>
      <c r="G1843" s="44" t="str">
        <f t="shared" si="209"/>
        <v>-</v>
      </c>
      <c r="H1843" s="197"/>
    </row>
    <row r="1844" spans="1:8" s="19" customFormat="1" ht="12" customHeight="1" hidden="1" outlineLevel="2">
      <c r="A1844" s="41" t="s">
        <v>25</v>
      </c>
      <c r="B1844" s="42" t="s">
        <v>149</v>
      </c>
      <c r="C1844" s="205"/>
      <c r="D1844" s="206"/>
      <c r="E1844" s="185">
        <v>0</v>
      </c>
      <c r="F1844" s="43">
        <v>0</v>
      </c>
      <c r="G1844" s="44" t="str">
        <f t="shared" si="209"/>
        <v>-</v>
      </c>
      <c r="H1844" s="197"/>
    </row>
    <row r="1845" spans="1:8" s="132" customFormat="1" ht="12" customHeight="1" hidden="1" outlineLevel="2">
      <c r="A1845" s="41" t="s">
        <v>32</v>
      </c>
      <c r="B1845" s="42" t="s">
        <v>31</v>
      </c>
      <c r="C1845" s="205"/>
      <c r="D1845" s="206"/>
      <c r="E1845" s="185">
        <v>0</v>
      </c>
      <c r="F1845" s="43">
        <v>0</v>
      </c>
      <c r="G1845" s="44" t="str">
        <f t="shared" si="209"/>
        <v>-</v>
      </c>
      <c r="H1845" s="197"/>
    </row>
    <row r="1846" spans="1:8" s="141" customFormat="1" ht="3" customHeight="1" outlineLevel="1" collapsed="1">
      <c r="A1846" s="45"/>
      <c r="B1846" s="46"/>
      <c r="C1846" s="136"/>
      <c r="D1846" s="134"/>
      <c r="E1846" s="186"/>
      <c r="F1846" s="49"/>
      <c r="G1846" s="50"/>
      <c r="H1846" s="135"/>
    </row>
    <row r="1847" spans="1:8" s="141" customFormat="1" ht="3" customHeight="1" outlineLevel="1">
      <c r="A1847" s="146"/>
      <c r="B1847" s="147"/>
      <c r="C1847" s="137"/>
      <c r="D1847" s="138"/>
      <c r="E1847" s="187"/>
      <c r="F1847" s="148"/>
      <c r="G1847" s="149"/>
      <c r="H1847" s="139"/>
    </row>
    <row r="1848" spans="1:8" s="2" customFormat="1" ht="13.5" customHeight="1" outlineLevel="1">
      <c r="A1848" s="52" t="s">
        <v>76</v>
      </c>
      <c r="B1848" s="53" t="s">
        <v>413</v>
      </c>
      <c r="C1848" s="205">
        <v>801</v>
      </c>
      <c r="D1848" s="206">
        <v>80148</v>
      </c>
      <c r="E1848" s="184">
        <f>SUM(E1849:E1853)</f>
        <v>27621</v>
      </c>
      <c r="F1848" s="54">
        <f>SUM(F1849:F1853)</f>
        <v>27621</v>
      </c>
      <c r="G1848" s="55">
        <f>IF(E1848&gt;0,F1848/E1848*100,"-")</f>
        <v>100</v>
      </c>
      <c r="H1848" s="197" t="s">
        <v>633</v>
      </c>
    </row>
    <row r="1849" spans="1:8" s="19" customFormat="1" ht="12" customHeight="1" outlineLevel="1">
      <c r="A1849" s="41" t="s">
        <v>1</v>
      </c>
      <c r="B1849" s="42" t="s">
        <v>27</v>
      </c>
      <c r="C1849" s="205"/>
      <c r="D1849" s="206"/>
      <c r="E1849" s="185">
        <v>27621</v>
      </c>
      <c r="F1849" s="43">
        <v>27621</v>
      </c>
      <c r="G1849" s="44">
        <f>IF(E1849&gt;0,F1849/E1849*100,"-")</f>
        <v>100</v>
      </c>
      <c r="H1849" s="197"/>
    </row>
    <row r="1850" spans="1:8" s="19" customFormat="1" ht="12" customHeight="1" hidden="1" outlineLevel="2">
      <c r="A1850" s="41" t="s">
        <v>2</v>
      </c>
      <c r="B1850" s="42" t="s">
        <v>28</v>
      </c>
      <c r="C1850" s="205"/>
      <c r="D1850" s="206"/>
      <c r="E1850" s="185">
        <v>0</v>
      </c>
      <c r="F1850" s="43">
        <v>0</v>
      </c>
      <c r="G1850" s="44" t="str">
        <f aca="true" t="shared" si="210" ref="G1850:G1877">IF(E1850&gt;0,F1850/E1850*100,"-")</f>
        <v>-</v>
      </c>
      <c r="H1850" s="197"/>
    </row>
    <row r="1851" spans="1:8" s="19" customFormat="1" ht="12" customHeight="1" hidden="1" outlineLevel="2">
      <c r="A1851" s="41" t="s">
        <v>3</v>
      </c>
      <c r="B1851" s="42" t="s">
        <v>29</v>
      </c>
      <c r="C1851" s="205"/>
      <c r="D1851" s="206"/>
      <c r="E1851" s="185">
        <v>0</v>
      </c>
      <c r="F1851" s="43">
        <v>0</v>
      </c>
      <c r="G1851" s="44" t="str">
        <f t="shared" si="210"/>
        <v>-</v>
      </c>
      <c r="H1851" s="197"/>
    </row>
    <row r="1852" spans="1:8" s="19" customFormat="1" ht="12" customHeight="1" hidden="1" outlineLevel="2">
      <c r="A1852" s="41" t="s">
        <v>25</v>
      </c>
      <c r="B1852" s="42" t="s">
        <v>149</v>
      </c>
      <c r="C1852" s="205"/>
      <c r="D1852" s="206"/>
      <c r="E1852" s="185">
        <v>0</v>
      </c>
      <c r="F1852" s="43">
        <v>0</v>
      </c>
      <c r="G1852" s="44" t="str">
        <f t="shared" si="210"/>
        <v>-</v>
      </c>
      <c r="H1852" s="197"/>
    </row>
    <row r="1853" spans="1:8" s="132" customFormat="1" ht="12" customHeight="1" hidden="1" outlineLevel="2">
      <c r="A1853" s="41" t="s">
        <v>32</v>
      </c>
      <c r="B1853" s="42" t="s">
        <v>31</v>
      </c>
      <c r="C1853" s="205"/>
      <c r="D1853" s="206"/>
      <c r="E1853" s="185">
        <v>0</v>
      </c>
      <c r="F1853" s="43">
        <v>0</v>
      </c>
      <c r="G1853" s="44" t="str">
        <f t="shared" si="210"/>
        <v>-</v>
      </c>
      <c r="H1853" s="197"/>
    </row>
    <row r="1854" spans="1:8" s="141" customFormat="1" ht="3" customHeight="1" outlineLevel="1" collapsed="1">
      <c r="A1854" s="45"/>
      <c r="B1854" s="46"/>
      <c r="C1854" s="136"/>
      <c r="D1854" s="134"/>
      <c r="E1854" s="186"/>
      <c r="F1854" s="49"/>
      <c r="G1854" s="50"/>
      <c r="H1854" s="135"/>
    </row>
    <row r="1855" spans="1:8" s="141" customFormat="1" ht="3" customHeight="1" outlineLevel="1">
      <c r="A1855" s="146"/>
      <c r="B1855" s="147"/>
      <c r="C1855" s="137"/>
      <c r="D1855" s="138"/>
      <c r="E1855" s="187"/>
      <c r="F1855" s="148"/>
      <c r="G1855" s="149"/>
      <c r="H1855" s="139"/>
    </row>
    <row r="1856" spans="1:8" s="2" customFormat="1" ht="13.5" customHeight="1" outlineLevel="1">
      <c r="A1856" s="52" t="s">
        <v>77</v>
      </c>
      <c r="B1856" s="53" t="s">
        <v>414</v>
      </c>
      <c r="C1856" s="205">
        <v>801</v>
      </c>
      <c r="D1856" s="206">
        <v>80148</v>
      </c>
      <c r="E1856" s="184">
        <f>SUM(E1857:E1861)</f>
        <v>7000</v>
      </c>
      <c r="F1856" s="54">
        <f>SUM(F1857:F1861)</f>
        <v>7000</v>
      </c>
      <c r="G1856" s="55">
        <f t="shared" si="210"/>
        <v>100</v>
      </c>
      <c r="H1856" s="197" t="s">
        <v>634</v>
      </c>
    </row>
    <row r="1857" spans="1:8" s="19" customFormat="1" ht="12" customHeight="1" outlineLevel="1">
      <c r="A1857" s="41" t="s">
        <v>1</v>
      </c>
      <c r="B1857" s="42" t="s">
        <v>27</v>
      </c>
      <c r="C1857" s="205"/>
      <c r="D1857" s="206"/>
      <c r="E1857" s="185">
        <v>7000</v>
      </c>
      <c r="F1857" s="43">
        <v>7000</v>
      </c>
      <c r="G1857" s="44">
        <f t="shared" si="210"/>
        <v>100</v>
      </c>
      <c r="H1857" s="197"/>
    </row>
    <row r="1858" spans="1:8" s="19" customFormat="1" ht="12" customHeight="1" hidden="1" outlineLevel="2">
      <c r="A1858" s="41" t="s">
        <v>2</v>
      </c>
      <c r="B1858" s="42" t="s">
        <v>28</v>
      </c>
      <c r="C1858" s="205"/>
      <c r="D1858" s="206"/>
      <c r="E1858" s="185">
        <v>0</v>
      </c>
      <c r="F1858" s="43">
        <v>0</v>
      </c>
      <c r="G1858" s="44" t="str">
        <f t="shared" si="210"/>
        <v>-</v>
      </c>
      <c r="H1858" s="197"/>
    </row>
    <row r="1859" spans="1:8" s="19" customFormat="1" ht="12" customHeight="1" hidden="1" outlineLevel="2">
      <c r="A1859" s="41" t="s">
        <v>3</v>
      </c>
      <c r="B1859" s="42" t="s">
        <v>29</v>
      </c>
      <c r="C1859" s="205"/>
      <c r="D1859" s="206"/>
      <c r="E1859" s="185">
        <v>0</v>
      </c>
      <c r="F1859" s="43">
        <v>0</v>
      </c>
      <c r="G1859" s="44" t="str">
        <f t="shared" si="210"/>
        <v>-</v>
      </c>
      <c r="H1859" s="197"/>
    </row>
    <row r="1860" spans="1:8" s="19" customFormat="1" ht="12" customHeight="1" hidden="1" outlineLevel="2">
      <c r="A1860" s="41" t="s">
        <v>25</v>
      </c>
      <c r="B1860" s="42" t="s">
        <v>149</v>
      </c>
      <c r="C1860" s="205"/>
      <c r="D1860" s="206"/>
      <c r="E1860" s="185">
        <v>0</v>
      </c>
      <c r="F1860" s="43">
        <v>0</v>
      </c>
      <c r="G1860" s="44" t="str">
        <f t="shared" si="210"/>
        <v>-</v>
      </c>
      <c r="H1860" s="197"/>
    </row>
    <row r="1861" spans="1:8" s="132" customFormat="1" ht="12" customHeight="1" hidden="1" outlineLevel="2">
      <c r="A1861" s="41" t="s">
        <v>32</v>
      </c>
      <c r="B1861" s="42" t="s">
        <v>31</v>
      </c>
      <c r="C1861" s="205"/>
      <c r="D1861" s="206"/>
      <c r="E1861" s="185">
        <v>0</v>
      </c>
      <c r="F1861" s="43">
        <v>0</v>
      </c>
      <c r="G1861" s="44" t="str">
        <f t="shared" si="210"/>
        <v>-</v>
      </c>
      <c r="H1861" s="197"/>
    </row>
    <row r="1862" spans="1:8" s="141" customFormat="1" ht="3" customHeight="1" outlineLevel="1" collapsed="1">
      <c r="A1862" s="45"/>
      <c r="B1862" s="46"/>
      <c r="C1862" s="136"/>
      <c r="D1862" s="134"/>
      <c r="E1862" s="186"/>
      <c r="F1862" s="49"/>
      <c r="G1862" s="50"/>
      <c r="H1862" s="135"/>
    </row>
    <row r="1863" spans="1:8" s="141" customFormat="1" ht="3" customHeight="1" outlineLevel="1">
      <c r="A1863" s="146"/>
      <c r="B1863" s="147"/>
      <c r="C1863" s="137"/>
      <c r="D1863" s="138"/>
      <c r="E1863" s="187"/>
      <c r="F1863" s="148"/>
      <c r="G1863" s="149"/>
      <c r="H1863" s="139"/>
    </row>
    <row r="1864" spans="1:8" s="2" customFormat="1" ht="13.5" customHeight="1" outlineLevel="1">
      <c r="A1864" s="52" t="s">
        <v>78</v>
      </c>
      <c r="B1864" s="53" t="s">
        <v>415</v>
      </c>
      <c r="C1864" s="205">
        <v>853</v>
      </c>
      <c r="D1864" s="206">
        <v>85305</v>
      </c>
      <c r="E1864" s="184">
        <f>SUM(E1865:E1869)</f>
        <v>9000</v>
      </c>
      <c r="F1864" s="54">
        <f>SUM(F1865:F1869)</f>
        <v>8683.8</v>
      </c>
      <c r="G1864" s="55">
        <f aca="true" t="shared" si="211" ref="G1864:G1869">IF(E1864&gt;0,F1864/E1864*100,"-")</f>
        <v>96.48666666666665</v>
      </c>
      <c r="H1864" s="197" t="s">
        <v>635</v>
      </c>
    </row>
    <row r="1865" spans="1:8" s="19" customFormat="1" ht="12" customHeight="1" outlineLevel="1">
      <c r="A1865" s="41" t="s">
        <v>1</v>
      </c>
      <c r="B1865" s="42" t="s">
        <v>27</v>
      </c>
      <c r="C1865" s="205"/>
      <c r="D1865" s="206"/>
      <c r="E1865" s="185">
        <v>9000</v>
      </c>
      <c r="F1865" s="43">
        <v>8683.8</v>
      </c>
      <c r="G1865" s="44">
        <f t="shared" si="211"/>
        <v>96.48666666666665</v>
      </c>
      <c r="H1865" s="197"/>
    </row>
    <row r="1866" spans="1:8" s="19" customFormat="1" ht="12" customHeight="1" hidden="1" outlineLevel="2">
      <c r="A1866" s="41" t="s">
        <v>2</v>
      </c>
      <c r="B1866" s="42" t="s">
        <v>28</v>
      </c>
      <c r="C1866" s="205"/>
      <c r="D1866" s="206"/>
      <c r="E1866" s="185">
        <v>0</v>
      </c>
      <c r="F1866" s="43">
        <v>0</v>
      </c>
      <c r="G1866" s="44" t="str">
        <f t="shared" si="211"/>
        <v>-</v>
      </c>
      <c r="H1866" s="197"/>
    </row>
    <row r="1867" spans="1:8" s="19" customFormat="1" ht="12" customHeight="1" hidden="1" outlineLevel="2">
      <c r="A1867" s="41" t="s">
        <v>3</v>
      </c>
      <c r="B1867" s="42" t="s">
        <v>29</v>
      </c>
      <c r="C1867" s="205"/>
      <c r="D1867" s="206"/>
      <c r="E1867" s="185">
        <v>0</v>
      </c>
      <c r="F1867" s="43">
        <v>0</v>
      </c>
      <c r="G1867" s="44" t="str">
        <f t="shared" si="211"/>
        <v>-</v>
      </c>
      <c r="H1867" s="197"/>
    </row>
    <row r="1868" spans="1:8" s="19" customFormat="1" ht="12" customHeight="1" hidden="1" outlineLevel="2">
      <c r="A1868" s="41" t="s">
        <v>25</v>
      </c>
      <c r="B1868" s="42" t="s">
        <v>149</v>
      </c>
      <c r="C1868" s="205"/>
      <c r="D1868" s="206"/>
      <c r="E1868" s="185">
        <v>0</v>
      </c>
      <c r="F1868" s="43">
        <v>0</v>
      </c>
      <c r="G1868" s="44" t="str">
        <f t="shared" si="211"/>
        <v>-</v>
      </c>
      <c r="H1868" s="197"/>
    </row>
    <row r="1869" spans="1:8" s="132" customFormat="1" ht="12" customHeight="1" hidden="1" outlineLevel="2">
      <c r="A1869" s="41" t="s">
        <v>32</v>
      </c>
      <c r="B1869" s="42" t="s">
        <v>31</v>
      </c>
      <c r="C1869" s="205"/>
      <c r="D1869" s="206"/>
      <c r="E1869" s="185">
        <v>0</v>
      </c>
      <c r="F1869" s="43">
        <v>0</v>
      </c>
      <c r="G1869" s="44" t="str">
        <f t="shared" si="211"/>
        <v>-</v>
      </c>
      <c r="H1869" s="197"/>
    </row>
    <row r="1870" spans="1:8" s="141" customFormat="1" ht="3" customHeight="1" outlineLevel="1" collapsed="1">
      <c r="A1870" s="45"/>
      <c r="B1870" s="46"/>
      <c r="C1870" s="136"/>
      <c r="D1870" s="134"/>
      <c r="E1870" s="186"/>
      <c r="F1870" s="49"/>
      <c r="G1870" s="50"/>
      <c r="H1870" s="135"/>
    </row>
    <row r="1871" spans="1:8" s="141" customFormat="1" ht="3" customHeight="1" outlineLevel="1">
      <c r="A1871" s="146"/>
      <c r="B1871" s="147"/>
      <c r="C1871" s="137"/>
      <c r="D1871" s="138"/>
      <c r="E1871" s="187"/>
      <c r="F1871" s="148"/>
      <c r="G1871" s="149"/>
      <c r="H1871" s="139"/>
    </row>
    <row r="1872" spans="1:8" s="2" customFormat="1" ht="13.5" customHeight="1" outlineLevel="1">
      <c r="A1872" s="52" t="s">
        <v>79</v>
      </c>
      <c r="B1872" s="53" t="s">
        <v>343</v>
      </c>
      <c r="C1872" s="205">
        <v>853</v>
      </c>
      <c r="D1872" s="206">
        <v>85395</v>
      </c>
      <c r="E1872" s="184">
        <f>SUM(E1873:E1877)</f>
        <v>42000</v>
      </c>
      <c r="F1872" s="54">
        <f>SUM(F1873:F1877)</f>
        <v>41600</v>
      </c>
      <c r="G1872" s="55">
        <f t="shared" si="210"/>
        <v>99.04761904761905</v>
      </c>
      <c r="H1872" s="197" t="s">
        <v>636</v>
      </c>
    </row>
    <row r="1873" spans="1:8" s="19" customFormat="1" ht="12" customHeight="1" hidden="1" outlineLevel="2">
      <c r="A1873" s="41" t="s">
        <v>1</v>
      </c>
      <c r="B1873" s="42" t="s">
        <v>27</v>
      </c>
      <c r="C1873" s="205"/>
      <c r="D1873" s="206"/>
      <c r="E1873" s="185">
        <v>0</v>
      </c>
      <c r="F1873" s="43">
        <v>0</v>
      </c>
      <c r="G1873" s="44" t="str">
        <f t="shared" si="210"/>
        <v>-</v>
      </c>
      <c r="H1873" s="197"/>
    </row>
    <row r="1874" spans="1:8" s="19" customFormat="1" ht="12" customHeight="1" hidden="1" outlineLevel="2">
      <c r="A1874" s="41" t="s">
        <v>2</v>
      </c>
      <c r="B1874" s="42" t="s">
        <v>28</v>
      </c>
      <c r="C1874" s="205"/>
      <c r="D1874" s="206"/>
      <c r="E1874" s="185">
        <v>0</v>
      </c>
      <c r="F1874" s="43">
        <v>0</v>
      </c>
      <c r="G1874" s="44" t="str">
        <f t="shared" si="210"/>
        <v>-</v>
      </c>
      <c r="H1874" s="197"/>
    </row>
    <row r="1875" spans="1:8" s="19" customFormat="1" ht="12" customHeight="1" hidden="1" outlineLevel="2">
      <c r="A1875" s="41" t="s">
        <v>3</v>
      </c>
      <c r="B1875" s="42" t="s">
        <v>29</v>
      </c>
      <c r="C1875" s="205"/>
      <c r="D1875" s="206"/>
      <c r="E1875" s="185">
        <v>0</v>
      </c>
      <c r="F1875" s="43">
        <v>0</v>
      </c>
      <c r="G1875" s="44" t="str">
        <f t="shared" si="210"/>
        <v>-</v>
      </c>
      <c r="H1875" s="197"/>
    </row>
    <row r="1876" spans="1:8" s="19" customFormat="1" ht="12" customHeight="1" outlineLevel="1" collapsed="1">
      <c r="A1876" s="41" t="s">
        <v>25</v>
      </c>
      <c r="B1876" s="42" t="s">
        <v>149</v>
      </c>
      <c r="C1876" s="205"/>
      <c r="D1876" s="206"/>
      <c r="E1876" s="185">
        <v>6300</v>
      </c>
      <c r="F1876" s="43">
        <v>6240</v>
      </c>
      <c r="G1876" s="44">
        <f t="shared" si="210"/>
        <v>99.04761904761905</v>
      </c>
      <c r="H1876" s="197"/>
    </row>
    <row r="1877" spans="1:8" s="132" customFormat="1" ht="12" customHeight="1" outlineLevel="1">
      <c r="A1877" s="41" t="s">
        <v>32</v>
      </c>
      <c r="B1877" s="42" t="s">
        <v>31</v>
      </c>
      <c r="C1877" s="205"/>
      <c r="D1877" s="206"/>
      <c r="E1877" s="185">
        <v>35700</v>
      </c>
      <c r="F1877" s="43">
        <v>35360</v>
      </c>
      <c r="G1877" s="44">
        <f t="shared" si="210"/>
        <v>99.04761904761905</v>
      </c>
      <c r="H1877" s="197"/>
    </row>
    <row r="1878" spans="1:8" s="141" customFormat="1" ht="3" customHeight="1" outlineLevel="1">
      <c r="A1878" s="45"/>
      <c r="B1878" s="46"/>
      <c r="C1878" s="136"/>
      <c r="D1878" s="134"/>
      <c r="E1878" s="186"/>
      <c r="F1878" s="49"/>
      <c r="G1878" s="50"/>
      <c r="H1878" s="135"/>
    </row>
    <row r="1879" spans="1:8" s="82" customFormat="1" ht="15.75" customHeight="1" outlineLevel="1">
      <c r="A1879" s="78" t="s">
        <v>113</v>
      </c>
      <c r="B1879" s="79" t="s">
        <v>416</v>
      </c>
      <c r="C1879" s="78"/>
      <c r="D1879" s="78"/>
      <c r="E1879" s="181">
        <f>E1880</f>
        <v>6000</v>
      </c>
      <c r="F1879" s="80">
        <f>F1880</f>
        <v>5979.03</v>
      </c>
      <c r="G1879" s="81">
        <f>IF(E1879&gt;0,F1879/E1879*100,"-")</f>
        <v>99.6505</v>
      </c>
      <c r="H1879" s="79"/>
    </row>
    <row r="1880" spans="1:8" s="18" customFormat="1" ht="15.75" customHeight="1" outlineLevel="1">
      <c r="A1880" s="14" t="s">
        <v>9</v>
      </c>
      <c r="B1880" s="15" t="s">
        <v>50</v>
      </c>
      <c r="C1880" s="14"/>
      <c r="D1880" s="14"/>
      <c r="E1880" s="182">
        <f>E1882</f>
        <v>6000</v>
      </c>
      <c r="F1880" s="16">
        <f>F1882</f>
        <v>5979.03</v>
      </c>
      <c r="G1880" s="17">
        <f>IF(E1880&gt;0,F1880/E1880*100,"-")</f>
        <v>99.6505</v>
      </c>
      <c r="H1880" s="15"/>
    </row>
    <row r="1881" spans="1:8" s="141" customFormat="1" ht="3" customHeight="1" outlineLevel="1">
      <c r="A1881" s="146"/>
      <c r="B1881" s="147"/>
      <c r="C1881" s="137"/>
      <c r="D1881" s="138"/>
      <c r="E1881" s="187"/>
      <c r="F1881" s="148"/>
      <c r="G1881" s="149"/>
      <c r="H1881" s="139"/>
    </row>
    <row r="1882" spans="1:8" s="2" customFormat="1" ht="24.75" customHeight="1" outlineLevel="1">
      <c r="A1882" s="52" t="s">
        <v>26</v>
      </c>
      <c r="B1882" s="53" t="s">
        <v>444</v>
      </c>
      <c r="C1882" s="205">
        <v>854</v>
      </c>
      <c r="D1882" s="206">
        <v>85406</v>
      </c>
      <c r="E1882" s="184">
        <f>SUM(E1883:E1887)</f>
        <v>6000</v>
      </c>
      <c r="F1882" s="54">
        <f>SUM(F1883:F1887)</f>
        <v>5979.03</v>
      </c>
      <c r="G1882" s="55">
        <f aca="true" t="shared" si="212" ref="G1882:G1887">IF(E1882&gt;0,F1882/E1882*100,"-")</f>
        <v>99.6505</v>
      </c>
      <c r="H1882" s="197" t="s">
        <v>637</v>
      </c>
    </row>
    <row r="1883" spans="1:8" s="19" customFormat="1" ht="12" customHeight="1" outlineLevel="1">
      <c r="A1883" s="41" t="s">
        <v>1</v>
      </c>
      <c r="B1883" s="42" t="s">
        <v>27</v>
      </c>
      <c r="C1883" s="205"/>
      <c r="D1883" s="206"/>
      <c r="E1883" s="185">
        <v>6000</v>
      </c>
      <c r="F1883" s="43">
        <v>5979.03</v>
      </c>
      <c r="G1883" s="44">
        <f t="shared" si="212"/>
        <v>99.6505</v>
      </c>
      <c r="H1883" s="197"/>
    </row>
    <row r="1884" spans="1:8" s="19" customFormat="1" ht="12" customHeight="1" hidden="1" outlineLevel="2">
      <c r="A1884" s="41" t="s">
        <v>2</v>
      </c>
      <c r="B1884" s="42" t="s">
        <v>28</v>
      </c>
      <c r="C1884" s="205"/>
      <c r="D1884" s="206"/>
      <c r="E1884" s="185">
        <v>0</v>
      </c>
      <c r="F1884" s="43">
        <v>0</v>
      </c>
      <c r="G1884" s="44" t="str">
        <f t="shared" si="212"/>
        <v>-</v>
      </c>
      <c r="H1884" s="197"/>
    </row>
    <row r="1885" spans="1:8" s="19" customFormat="1" ht="12" customHeight="1" hidden="1" outlineLevel="2">
      <c r="A1885" s="41" t="s">
        <v>3</v>
      </c>
      <c r="B1885" s="42" t="s">
        <v>29</v>
      </c>
      <c r="C1885" s="205"/>
      <c r="D1885" s="206"/>
      <c r="E1885" s="185">
        <v>0</v>
      </c>
      <c r="F1885" s="43">
        <v>0</v>
      </c>
      <c r="G1885" s="44" t="str">
        <f t="shared" si="212"/>
        <v>-</v>
      </c>
      <c r="H1885" s="197"/>
    </row>
    <row r="1886" spans="1:8" s="19" customFormat="1" ht="12" customHeight="1" hidden="1" outlineLevel="2">
      <c r="A1886" s="41" t="s">
        <v>25</v>
      </c>
      <c r="B1886" s="42" t="s">
        <v>149</v>
      </c>
      <c r="C1886" s="205"/>
      <c r="D1886" s="206"/>
      <c r="E1886" s="185">
        <v>0</v>
      </c>
      <c r="F1886" s="43">
        <v>0</v>
      </c>
      <c r="G1886" s="44" t="str">
        <f t="shared" si="212"/>
        <v>-</v>
      </c>
      <c r="H1886" s="197"/>
    </row>
    <row r="1887" spans="1:8" s="132" customFormat="1" ht="12" customHeight="1" hidden="1" outlineLevel="2">
      <c r="A1887" s="41" t="s">
        <v>32</v>
      </c>
      <c r="B1887" s="42" t="s">
        <v>31</v>
      </c>
      <c r="C1887" s="205"/>
      <c r="D1887" s="206"/>
      <c r="E1887" s="185">
        <v>0</v>
      </c>
      <c r="F1887" s="43">
        <v>0</v>
      </c>
      <c r="G1887" s="44" t="str">
        <f t="shared" si="212"/>
        <v>-</v>
      </c>
      <c r="H1887" s="197"/>
    </row>
    <row r="1888" spans="1:8" s="141" customFormat="1" ht="3" customHeight="1" outlineLevel="1" collapsed="1">
      <c r="A1888" s="45"/>
      <c r="B1888" s="46"/>
      <c r="C1888" s="136"/>
      <c r="D1888" s="134"/>
      <c r="E1888" s="186"/>
      <c r="F1888" s="49"/>
      <c r="G1888" s="50"/>
      <c r="H1888" s="135"/>
    </row>
    <row r="1889" spans="1:9" s="77" customFormat="1" ht="16.5" customHeight="1">
      <c r="A1889" s="71" t="s">
        <v>417</v>
      </c>
      <c r="B1889" s="155" t="s">
        <v>418</v>
      </c>
      <c r="C1889" s="72"/>
      <c r="D1889" s="72"/>
      <c r="E1889" s="178">
        <f>SUM(E1890:E1894)</f>
        <v>69000</v>
      </c>
      <c r="F1889" s="73">
        <f>SUM(F1890:F1894)</f>
        <v>68000</v>
      </c>
      <c r="G1889" s="74">
        <f aca="true" t="shared" si="213" ref="G1889:G1894">IF(E1889&gt;0,F1889/E1889*100,"-")</f>
        <v>98.55072463768117</v>
      </c>
      <c r="H1889" s="75"/>
      <c r="I1889" s="76"/>
    </row>
    <row r="1890" spans="1:8" s="126" customFormat="1" ht="13.5" customHeight="1">
      <c r="A1890" s="120" t="s">
        <v>1</v>
      </c>
      <c r="B1890" s="121" t="s">
        <v>27</v>
      </c>
      <c r="C1890" s="122"/>
      <c r="D1890" s="120"/>
      <c r="E1890" s="179">
        <f aca="true" t="shared" si="214" ref="E1890:F1894">E1900</f>
        <v>69000</v>
      </c>
      <c r="F1890" s="123">
        <f t="shared" si="214"/>
        <v>68000</v>
      </c>
      <c r="G1890" s="124">
        <f t="shared" si="213"/>
        <v>98.55072463768117</v>
      </c>
      <c r="H1890" s="125"/>
    </row>
    <row r="1891" spans="1:8" s="126" customFormat="1" ht="13.5" customHeight="1" hidden="1" outlineLevel="1">
      <c r="A1891" s="120" t="s">
        <v>2</v>
      </c>
      <c r="B1891" s="121" t="s">
        <v>28</v>
      </c>
      <c r="C1891" s="122"/>
      <c r="D1891" s="120"/>
      <c r="E1891" s="179">
        <f t="shared" si="214"/>
        <v>0</v>
      </c>
      <c r="F1891" s="123">
        <f t="shared" si="214"/>
        <v>0</v>
      </c>
      <c r="G1891" s="124" t="str">
        <f t="shared" si="213"/>
        <v>-</v>
      </c>
      <c r="H1891" s="125"/>
    </row>
    <row r="1892" spans="1:8" s="126" customFormat="1" ht="13.5" customHeight="1" hidden="1" outlineLevel="1">
      <c r="A1892" s="120" t="s">
        <v>3</v>
      </c>
      <c r="B1892" s="121" t="s">
        <v>29</v>
      </c>
      <c r="C1892" s="122"/>
      <c r="D1892" s="120"/>
      <c r="E1892" s="179">
        <f t="shared" si="214"/>
        <v>0</v>
      </c>
      <c r="F1892" s="123">
        <f t="shared" si="214"/>
        <v>0</v>
      </c>
      <c r="G1892" s="124" t="str">
        <f t="shared" si="213"/>
        <v>-</v>
      </c>
      <c r="H1892" s="125"/>
    </row>
    <row r="1893" spans="1:8" s="126" customFormat="1" ht="13.5" customHeight="1" hidden="1" outlineLevel="1">
      <c r="A1893" s="120" t="s">
        <v>25</v>
      </c>
      <c r="B1893" s="121" t="s">
        <v>149</v>
      </c>
      <c r="C1893" s="122"/>
      <c r="D1893" s="120"/>
      <c r="E1893" s="179">
        <f t="shared" si="214"/>
        <v>0</v>
      </c>
      <c r="F1893" s="123">
        <f t="shared" si="214"/>
        <v>0</v>
      </c>
      <c r="G1893" s="124" t="str">
        <f t="shared" si="213"/>
        <v>-</v>
      </c>
      <c r="H1893" s="125"/>
    </row>
    <row r="1894" spans="1:8" s="126" customFormat="1" ht="13.5" customHeight="1" hidden="1" outlineLevel="1">
      <c r="A1894" s="120" t="s">
        <v>32</v>
      </c>
      <c r="B1894" s="121" t="s">
        <v>31</v>
      </c>
      <c r="C1894" s="122"/>
      <c r="D1894" s="120"/>
      <c r="E1894" s="179">
        <f t="shared" si="214"/>
        <v>0</v>
      </c>
      <c r="F1894" s="123">
        <f t="shared" si="214"/>
        <v>0</v>
      </c>
      <c r="G1894" s="124" t="str">
        <f t="shared" si="213"/>
        <v>-</v>
      </c>
      <c r="H1894" s="125"/>
    </row>
    <row r="1895" spans="1:8" s="34" customFormat="1" ht="3" customHeight="1" collapsed="1">
      <c r="A1895" s="35"/>
      <c r="B1895" s="36"/>
      <c r="C1895" s="37"/>
      <c r="D1895" s="35"/>
      <c r="E1895" s="180"/>
      <c r="F1895" s="38"/>
      <c r="G1895" s="39"/>
      <c r="H1895" s="40"/>
    </row>
    <row r="1896" spans="1:8" s="82" customFormat="1" ht="15.75" customHeight="1" outlineLevel="1">
      <c r="A1896" s="78" t="s">
        <v>49</v>
      </c>
      <c r="B1896" s="79" t="s">
        <v>48</v>
      </c>
      <c r="C1896" s="78"/>
      <c r="D1896" s="78"/>
      <c r="E1896" s="181">
        <f>E1897</f>
        <v>69000</v>
      </c>
      <c r="F1896" s="80">
        <f>F1897</f>
        <v>68000</v>
      </c>
      <c r="G1896" s="81">
        <f>IF(E1896&gt;0,F1896/E1896*100,"-")</f>
        <v>98.55072463768117</v>
      </c>
      <c r="H1896" s="79"/>
    </row>
    <row r="1897" spans="1:8" s="18" customFormat="1" ht="15.75" customHeight="1" outlineLevel="1">
      <c r="A1897" s="14" t="s">
        <v>9</v>
      </c>
      <c r="B1897" s="15" t="s">
        <v>50</v>
      </c>
      <c r="C1897" s="14"/>
      <c r="D1897" s="14"/>
      <c r="E1897" s="182">
        <f>E1899</f>
        <v>69000</v>
      </c>
      <c r="F1897" s="16">
        <f>F1899</f>
        <v>68000</v>
      </c>
      <c r="G1897" s="17">
        <f>IF(E1897&gt;0,F1897/E1897*100,"-")</f>
        <v>98.55072463768117</v>
      </c>
      <c r="H1897" s="15"/>
    </row>
    <row r="1898" spans="1:8" s="18" customFormat="1" ht="3" customHeight="1" outlineLevel="1">
      <c r="A1898" s="142"/>
      <c r="B1898" s="143"/>
      <c r="C1898" s="142"/>
      <c r="D1898" s="142"/>
      <c r="E1898" s="183"/>
      <c r="F1898" s="144"/>
      <c r="G1898" s="145"/>
      <c r="H1898" s="143"/>
    </row>
    <row r="1899" spans="1:8" s="2" customFormat="1" ht="13.5" customHeight="1" outlineLevel="1">
      <c r="A1899" s="52" t="s">
        <v>26</v>
      </c>
      <c r="B1899" s="53" t="s">
        <v>419</v>
      </c>
      <c r="C1899" s="205">
        <v>710</v>
      </c>
      <c r="D1899" s="206">
        <v>71095</v>
      </c>
      <c r="E1899" s="184">
        <f>SUM(E1900:E1904)</f>
        <v>69000</v>
      </c>
      <c r="F1899" s="54">
        <f>SUM(F1900:F1904)</f>
        <v>68000</v>
      </c>
      <c r="G1899" s="55">
        <f aca="true" t="shared" si="215" ref="G1899:G1904">IF(E1899&gt;0,F1899/E1899*100,"-")</f>
        <v>98.55072463768117</v>
      </c>
      <c r="H1899" s="197" t="s">
        <v>638</v>
      </c>
    </row>
    <row r="1900" spans="1:8" s="19" customFormat="1" ht="12" customHeight="1" outlineLevel="1">
      <c r="A1900" s="41" t="s">
        <v>1</v>
      </c>
      <c r="B1900" s="42" t="s">
        <v>27</v>
      </c>
      <c r="C1900" s="205"/>
      <c r="D1900" s="206"/>
      <c r="E1900" s="185">
        <v>69000</v>
      </c>
      <c r="F1900" s="43">
        <v>68000</v>
      </c>
      <c r="G1900" s="44">
        <f t="shared" si="215"/>
        <v>98.55072463768117</v>
      </c>
      <c r="H1900" s="197"/>
    </row>
    <row r="1901" spans="1:8" s="19" customFormat="1" ht="12" customHeight="1" hidden="1" outlineLevel="2">
      <c r="A1901" s="41" t="s">
        <v>2</v>
      </c>
      <c r="B1901" s="42" t="s">
        <v>28</v>
      </c>
      <c r="C1901" s="205"/>
      <c r="D1901" s="206"/>
      <c r="E1901" s="185">
        <v>0</v>
      </c>
      <c r="F1901" s="43">
        <v>0</v>
      </c>
      <c r="G1901" s="44" t="str">
        <f t="shared" si="215"/>
        <v>-</v>
      </c>
      <c r="H1901" s="197"/>
    </row>
    <row r="1902" spans="1:8" s="19" customFormat="1" ht="12" customHeight="1" hidden="1" outlineLevel="2">
      <c r="A1902" s="41" t="s">
        <v>3</v>
      </c>
      <c r="B1902" s="42" t="s">
        <v>29</v>
      </c>
      <c r="C1902" s="205"/>
      <c r="D1902" s="206"/>
      <c r="E1902" s="185">
        <v>0</v>
      </c>
      <c r="F1902" s="43">
        <v>0</v>
      </c>
      <c r="G1902" s="44" t="str">
        <f t="shared" si="215"/>
        <v>-</v>
      </c>
      <c r="H1902" s="197"/>
    </row>
    <row r="1903" spans="1:8" s="19" customFormat="1" ht="12" customHeight="1" hidden="1" outlineLevel="2">
      <c r="A1903" s="41" t="s">
        <v>25</v>
      </c>
      <c r="B1903" s="42" t="s">
        <v>149</v>
      </c>
      <c r="C1903" s="205"/>
      <c r="D1903" s="206"/>
      <c r="E1903" s="185">
        <v>0</v>
      </c>
      <c r="F1903" s="43">
        <v>0</v>
      </c>
      <c r="G1903" s="44" t="str">
        <f t="shared" si="215"/>
        <v>-</v>
      </c>
      <c r="H1903" s="197"/>
    </row>
    <row r="1904" spans="1:8" s="132" customFormat="1" ht="12" customHeight="1" hidden="1" outlineLevel="2">
      <c r="A1904" s="41" t="s">
        <v>32</v>
      </c>
      <c r="B1904" s="42" t="s">
        <v>31</v>
      </c>
      <c r="C1904" s="205"/>
      <c r="D1904" s="206"/>
      <c r="E1904" s="185">
        <v>0</v>
      </c>
      <c r="F1904" s="43">
        <v>0</v>
      </c>
      <c r="G1904" s="44" t="str">
        <f t="shared" si="215"/>
        <v>-</v>
      </c>
      <c r="H1904" s="197"/>
    </row>
    <row r="1905" spans="1:8" s="141" customFormat="1" ht="3" customHeight="1" outlineLevel="1" collapsed="1">
      <c r="A1905" s="45"/>
      <c r="B1905" s="46"/>
      <c r="C1905" s="136"/>
      <c r="D1905" s="134"/>
      <c r="E1905" s="186"/>
      <c r="F1905" s="49"/>
      <c r="G1905" s="50"/>
      <c r="H1905" s="135"/>
    </row>
    <row r="1906" spans="1:9" s="69" customFormat="1" ht="18.75" customHeight="1">
      <c r="A1906" s="62" t="s">
        <v>23</v>
      </c>
      <c r="B1906" s="63" t="s">
        <v>24</v>
      </c>
      <c r="C1906" s="64"/>
      <c r="D1906" s="157"/>
      <c r="E1906" s="175">
        <f>SUM(E1907:E1911)</f>
        <v>3461100</v>
      </c>
      <c r="F1906" s="65">
        <f>SUM(F1907:F1911)</f>
        <v>3398088.6500000004</v>
      </c>
      <c r="G1906" s="66">
        <f aca="true" t="shared" si="216" ref="G1906:G1911">IF(E1906&gt;0,F1906/E1906*100,"-")</f>
        <v>98.17944150703535</v>
      </c>
      <c r="H1906" s="67"/>
      <c r="I1906" s="68"/>
    </row>
    <row r="1907" spans="1:8" s="69" customFormat="1" ht="14.25" customHeight="1">
      <c r="A1907" s="115" t="s">
        <v>1</v>
      </c>
      <c r="B1907" s="116" t="s">
        <v>27</v>
      </c>
      <c r="C1907" s="64"/>
      <c r="D1907" s="115"/>
      <c r="E1907" s="176">
        <f aca="true" t="shared" si="217" ref="E1907:F1911">E1914+E1996+E2013+E2030+E2112+E2146+E2212+E2229+E2254+E2287+E2304+E2321</f>
        <v>3461100</v>
      </c>
      <c r="F1907" s="117">
        <f t="shared" si="217"/>
        <v>3398088.6500000004</v>
      </c>
      <c r="G1907" s="118">
        <f t="shared" si="216"/>
        <v>98.17944150703535</v>
      </c>
      <c r="H1907" s="119"/>
    </row>
    <row r="1908" spans="1:8" s="69" customFormat="1" ht="14.25" customHeight="1">
      <c r="A1908" s="115" t="s">
        <v>2</v>
      </c>
      <c r="B1908" s="116" t="s">
        <v>28</v>
      </c>
      <c r="C1908" s="64"/>
      <c r="D1908" s="115"/>
      <c r="E1908" s="176">
        <f t="shared" si="217"/>
        <v>0</v>
      </c>
      <c r="F1908" s="117">
        <f t="shared" si="217"/>
        <v>0</v>
      </c>
      <c r="G1908" s="118" t="str">
        <f t="shared" si="216"/>
        <v>-</v>
      </c>
      <c r="H1908" s="119"/>
    </row>
    <row r="1909" spans="1:8" s="69" customFormat="1" ht="14.25" customHeight="1">
      <c r="A1909" s="115" t="s">
        <v>3</v>
      </c>
      <c r="B1909" s="116" t="s">
        <v>29</v>
      </c>
      <c r="C1909" s="64"/>
      <c r="D1909" s="115"/>
      <c r="E1909" s="176">
        <f t="shared" si="217"/>
        <v>0</v>
      </c>
      <c r="F1909" s="117">
        <f t="shared" si="217"/>
        <v>0</v>
      </c>
      <c r="G1909" s="118" t="str">
        <f t="shared" si="216"/>
        <v>-</v>
      </c>
      <c r="H1909" s="119"/>
    </row>
    <row r="1910" spans="1:8" s="69" customFormat="1" ht="14.25" customHeight="1">
      <c r="A1910" s="115" t="s">
        <v>25</v>
      </c>
      <c r="B1910" s="116" t="s">
        <v>149</v>
      </c>
      <c r="C1910" s="64"/>
      <c r="D1910" s="115"/>
      <c r="E1910" s="176">
        <f t="shared" si="217"/>
        <v>0</v>
      </c>
      <c r="F1910" s="117">
        <f t="shared" si="217"/>
        <v>0</v>
      </c>
      <c r="G1910" s="118" t="str">
        <f t="shared" si="216"/>
        <v>-</v>
      </c>
      <c r="H1910" s="119"/>
    </row>
    <row r="1911" spans="1:8" s="69" customFormat="1" ht="14.25" customHeight="1">
      <c r="A1911" s="115" t="s">
        <v>32</v>
      </c>
      <c r="B1911" s="116" t="s">
        <v>31</v>
      </c>
      <c r="C1911" s="64"/>
      <c r="D1911" s="115"/>
      <c r="E1911" s="176">
        <f t="shared" si="217"/>
        <v>0</v>
      </c>
      <c r="F1911" s="117">
        <f t="shared" si="217"/>
        <v>0</v>
      </c>
      <c r="G1911" s="118" t="str">
        <f t="shared" si="216"/>
        <v>-</v>
      </c>
      <c r="H1911" s="119"/>
    </row>
    <row r="1912" spans="1:8" s="70" customFormat="1" ht="3" customHeight="1">
      <c r="A1912" s="83"/>
      <c r="B1912" s="84"/>
      <c r="C1912" s="85"/>
      <c r="D1912" s="83"/>
      <c r="E1912" s="189"/>
      <c r="F1912" s="86"/>
      <c r="G1912" s="87"/>
      <c r="H1912" s="88"/>
    </row>
    <row r="1913" spans="1:9" s="96" customFormat="1" ht="16.5" customHeight="1">
      <c r="A1913" s="89" t="s">
        <v>10</v>
      </c>
      <c r="B1913" s="170" t="s">
        <v>137</v>
      </c>
      <c r="C1913" s="91"/>
      <c r="D1913" s="91"/>
      <c r="E1913" s="190">
        <f>SUM(E1914:E1918)</f>
        <v>1760000</v>
      </c>
      <c r="F1913" s="92">
        <f>SUM(F1914:F1918)</f>
        <v>1757000.82</v>
      </c>
      <c r="G1913" s="93">
        <f aca="true" t="shared" si="218" ref="G1913:G1918">IF(E1913&gt;0,F1913/E1913*100,"-")</f>
        <v>99.82959204545455</v>
      </c>
      <c r="H1913" s="94"/>
      <c r="I1913" s="95"/>
    </row>
    <row r="1914" spans="1:8" s="126" customFormat="1" ht="13.5" customHeight="1">
      <c r="A1914" s="120" t="s">
        <v>1</v>
      </c>
      <c r="B1914" s="121" t="s">
        <v>27</v>
      </c>
      <c r="C1914" s="122"/>
      <c r="D1914" s="120"/>
      <c r="E1914" s="179">
        <f>E1924+E1932+E1940+E1948+E1956+E1964+E1972+E1980+E1989</f>
        <v>1760000</v>
      </c>
      <c r="F1914" s="123">
        <f>F1924+F1932+F1940+F1948+F1956+F1964+F1972+F1980+F1989</f>
        <v>1757000.82</v>
      </c>
      <c r="G1914" s="124">
        <f t="shared" si="218"/>
        <v>99.82959204545455</v>
      </c>
      <c r="H1914" s="125"/>
    </row>
    <row r="1915" spans="1:8" s="126" customFormat="1" ht="13.5" customHeight="1" outlineLevel="1">
      <c r="A1915" s="120" t="s">
        <v>2</v>
      </c>
      <c r="B1915" s="121" t="s">
        <v>28</v>
      </c>
      <c r="C1915" s="122"/>
      <c r="D1915" s="120"/>
      <c r="E1915" s="179">
        <f aca="true" t="shared" si="219" ref="E1915:F1918">E1925+E1933+E1941+E1949+E1957+E1965+E1973+E1981+E1990</f>
        <v>0</v>
      </c>
      <c r="F1915" s="123">
        <f t="shared" si="219"/>
        <v>0</v>
      </c>
      <c r="G1915" s="124" t="str">
        <f t="shared" si="218"/>
        <v>-</v>
      </c>
      <c r="H1915" s="125"/>
    </row>
    <row r="1916" spans="1:8" s="126" customFormat="1" ht="13.5" customHeight="1" outlineLevel="1">
      <c r="A1916" s="120" t="s">
        <v>3</v>
      </c>
      <c r="B1916" s="121" t="s">
        <v>29</v>
      </c>
      <c r="C1916" s="122"/>
      <c r="D1916" s="120"/>
      <c r="E1916" s="179">
        <f t="shared" si="219"/>
        <v>0</v>
      </c>
      <c r="F1916" s="123">
        <f t="shared" si="219"/>
        <v>0</v>
      </c>
      <c r="G1916" s="124" t="str">
        <f t="shared" si="218"/>
        <v>-</v>
      </c>
      <c r="H1916" s="125"/>
    </row>
    <row r="1917" spans="1:8" s="126" customFormat="1" ht="13.5" customHeight="1" outlineLevel="1">
      <c r="A1917" s="120" t="s">
        <v>25</v>
      </c>
      <c r="B1917" s="121" t="s">
        <v>149</v>
      </c>
      <c r="C1917" s="122"/>
      <c r="D1917" s="120"/>
      <c r="E1917" s="179">
        <f t="shared" si="219"/>
        <v>0</v>
      </c>
      <c r="F1917" s="123">
        <f t="shared" si="219"/>
        <v>0</v>
      </c>
      <c r="G1917" s="124" t="str">
        <f t="shared" si="218"/>
        <v>-</v>
      </c>
      <c r="H1917" s="125"/>
    </row>
    <row r="1918" spans="1:8" s="126" customFormat="1" ht="13.5" customHeight="1" outlineLevel="1">
      <c r="A1918" s="120" t="s">
        <v>32</v>
      </c>
      <c r="B1918" s="121" t="s">
        <v>31</v>
      </c>
      <c r="C1918" s="122"/>
      <c r="D1918" s="120"/>
      <c r="E1918" s="179">
        <f t="shared" si="219"/>
        <v>0</v>
      </c>
      <c r="F1918" s="123">
        <f t="shared" si="219"/>
        <v>0</v>
      </c>
      <c r="G1918" s="124" t="str">
        <f t="shared" si="218"/>
        <v>-</v>
      </c>
      <c r="H1918" s="125"/>
    </row>
    <row r="1919" spans="1:8" s="98" customFormat="1" ht="3" customHeight="1">
      <c r="A1919" s="99"/>
      <c r="B1919" s="100"/>
      <c r="C1919" s="101"/>
      <c r="D1919" s="99"/>
      <c r="E1919" s="191"/>
      <c r="F1919" s="102"/>
      <c r="G1919" s="103"/>
      <c r="H1919" s="104"/>
    </row>
    <row r="1920" spans="1:8" s="82" customFormat="1" ht="15.75" customHeight="1" outlineLevel="1">
      <c r="A1920" s="78" t="s">
        <v>49</v>
      </c>
      <c r="B1920" s="79" t="s">
        <v>48</v>
      </c>
      <c r="C1920" s="78"/>
      <c r="D1920" s="78"/>
      <c r="E1920" s="181">
        <f>E1921+E1986</f>
        <v>1760000</v>
      </c>
      <c r="F1920" s="80">
        <f>F1921</f>
        <v>1690763.85</v>
      </c>
      <c r="G1920" s="81">
        <f aca="true" t="shared" si="220" ref="G1920:G1928">IF(E1920&gt;0,F1920/E1920*100,"-")</f>
        <v>96.0661278409091</v>
      </c>
      <c r="H1920" s="79"/>
    </row>
    <row r="1921" spans="1:8" s="18" customFormat="1" ht="15.75" customHeight="1" outlineLevel="1">
      <c r="A1921" s="14" t="s">
        <v>9</v>
      </c>
      <c r="B1921" s="15" t="s">
        <v>50</v>
      </c>
      <c r="C1921" s="14"/>
      <c r="D1921" s="14"/>
      <c r="E1921" s="182">
        <f>E1923+E1931+E1939+E1979+E1947+E1955+E1963+E1971</f>
        <v>1693763</v>
      </c>
      <c r="F1921" s="16">
        <f>F1923+F1931+F1939+F1979+F1947+F1955+F1963+F1971</f>
        <v>1690763.85</v>
      </c>
      <c r="G1921" s="17">
        <f t="shared" si="220"/>
        <v>99.82292977234714</v>
      </c>
      <c r="H1921" s="15"/>
    </row>
    <row r="1922" spans="1:8" s="18" customFormat="1" ht="3" customHeight="1" outlineLevel="1">
      <c r="A1922" s="142"/>
      <c r="B1922" s="143"/>
      <c r="C1922" s="142"/>
      <c r="D1922" s="142"/>
      <c r="E1922" s="183"/>
      <c r="F1922" s="144"/>
      <c r="G1922" s="145"/>
      <c r="H1922" s="143"/>
    </row>
    <row r="1923" spans="1:8" s="2" customFormat="1" ht="24.75" customHeight="1" outlineLevel="1">
      <c r="A1923" s="52" t="s">
        <v>26</v>
      </c>
      <c r="B1923" s="53" t="s">
        <v>318</v>
      </c>
      <c r="C1923" s="205">
        <v>926</v>
      </c>
      <c r="D1923" s="206">
        <v>92604</v>
      </c>
      <c r="E1923" s="184">
        <f>SUM(E1924:E1928)</f>
        <v>1000000</v>
      </c>
      <c r="F1923" s="54">
        <f>SUM(F1924:F1928)</f>
        <v>999981.14</v>
      </c>
      <c r="G1923" s="55">
        <f t="shared" si="220"/>
        <v>99.998114</v>
      </c>
      <c r="H1923" s="197" t="s">
        <v>639</v>
      </c>
    </row>
    <row r="1924" spans="1:8" s="19" customFormat="1" ht="12" customHeight="1" outlineLevel="1">
      <c r="A1924" s="41" t="s">
        <v>1</v>
      </c>
      <c r="B1924" s="42" t="s">
        <v>27</v>
      </c>
      <c r="C1924" s="205"/>
      <c r="D1924" s="206"/>
      <c r="E1924" s="185">
        <v>1000000</v>
      </c>
      <c r="F1924" s="43">
        <v>999981.14</v>
      </c>
      <c r="G1924" s="44">
        <f t="shared" si="220"/>
        <v>99.998114</v>
      </c>
      <c r="H1924" s="197"/>
    </row>
    <row r="1925" spans="1:8" s="19" customFormat="1" ht="12" customHeight="1" hidden="1" outlineLevel="2">
      <c r="A1925" s="41" t="s">
        <v>2</v>
      </c>
      <c r="B1925" s="42" t="s">
        <v>28</v>
      </c>
      <c r="C1925" s="205"/>
      <c r="D1925" s="206"/>
      <c r="E1925" s="185">
        <v>0</v>
      </c>
      <c r="F1925" s="43">
        <v>0</v>
      </c>
      <c r="G1925" s="44" t="str">
        <f t="shared" si="220"/>
        <v>-</v>
      </c>
      <c r="H1925" s="197"/>
    </row>
    <row r="1926" spans="1:8" s="19" customFormat="1" ht="12" customHeight="1" hidden="1" outlineLevel="2">
      <c r="A1926" s="41" t="s">
        <v>3</v>
      </c>
      <c r="B1926" s="42" t="s">
        <v>29</v>
      </c>
      <c r="C1926" s="205"/>
      <c r="D1926" s="206"/>
      <c r="E1926" s="185">
        <v>0</v>
      </c>
      <c r="F1926" s="43">
        <v>0</v>
      </c>
      <c r="G1926" s="44" t="str">
        <f t="shared" si="220"/>
        <v>-</v>
      </c>
      <c r="H1926" s="197"/>
    </row>
    <row r="1927" spans="1:8" s="19" customFormat="1" ht="12" customHeight="1" hidden="1" outlineLevel="2">
      <c r="A1927" s="41" t="s">
        <v>25</v>
      </c>
      <c r="B1927" s="42" t="s">
        <v>149</v>
      </c>
      <c r="C1927" s="205"/>
      <c r="D1927" s="206"/>
      <c r="E1927" s="185">
        <v>0</v>
      </c>
      <c r="F1927" s="43">
        <v>0</v>
      </c>
      <c r="G1927" s="44" t="str">
        <f t="shared" si="220"/>
        <v>-</v>
      </c>
      <c r="H1927" s="197"/>
    </row>
    <row r="1928" spans="1:8" s="19" customFormat="1" ht="12" customHeight="1" hidden="1" outlineLevel="2">
      <c r="A1928" s="41" t="s">
        <v>32</v>
      </c>
      <c r="B1928" s="42" t="s">
        <v>31</v>
      </c>
      <c r="C1928" s="205"/>
      <c r="D1928" s="206"/>
      <c r="E1928" s="185">
        <v>0</v>
      </c>
      <c r="F1928" s="43">
        <v>0</v>
      </c>
      <c r="G1928" s="44" t="str">
        <f t="shared" si="220"/>
        <v>-</v>
      </c>
      <c r="H1928" s="197"/>
    </row>
    <row r="1929" spans="1:8" s="19" customFormat="1" ht="3" customHeight="1" outlineLevel="1" collapsed="1">
      <c r="A1929" s="45"/>
      <c r="B1929" s="46"/>
      <c r="C1929" s="136"/>
      <c r="D1929" s="134"/>
      <c r="E1929" s="186"/>
      <c r="F1929" s="49"/>
      <c r="G1929" s="50"/>
      <c r="H1929" s="135"/>
    </row>
    <row r="1930" spans="1:8" s="19" customFormat="1" ht="3" customHeight="1" outlineLevel="1">
      <c r="A1930" s="146"/>
      <c r="B1930" s="147"/>
      <c r="C1930" s="137"/>
      <c r="D1930" s="138"/>
      <c r="E1930" s="187"/>
      <c r="F1930" s="148"/>
      <c r="G1930" s="149"/>
      <c r="H1930" s="139"/>
    </row>
    <row r="1931" spans="1:8" s="2" customFormat="1" ht="24.75" customHeight="1" outlineLevel="1">
      <c r="A1931" s="52" t="s">
        <v>51</v>
      </c>
      <c r="B1931" s="53" t="s">
        <v>319</v>
      </c>
      <c r="C1931" s="205">
        <v>926</v>
      </c>
      <c r="D1931" s="206">
        <v>92604</v>
      </c>
      <c r="E1931" s="184">
        <f>SUM(E1932:E1936)</f>
        <v>250000</v>
      </c>
      <c r="F1931" s="54">
        <f>SUM(F1932:F1936)</f>
        <v>249019.68</v>
      </c>
      <c r="G1931" s="55">
        <f aca="true" t="shared" si="221" ref="G1931:G1936">IF(E1931&gt;0,F1931/E1931*100,"-")</f>
        <v>99.607872</v>
      </c>
      <c r="H1931" s="197" t="s">
        <v>640</v>
      </c>
    </row>
    <row r="1932" spans="1:8" s="19" customFormat="1" ht="12" customHeight="1" outlineLevel="1">
      <c r="A1932" s="41" t="s">
        <v>1</v>
      </c>
      <c r="B1932" s="42" t="s">
        <v>27</v>
      </c>
      <c r="C1932" s="205"/>
      <c r="D1932" s="206"/>
      <c r="E1932" s="185">
        <v>250000</v>
      </c>
      <c r="F1932" s="43">
        <v>249019.68</v>
      </c>
      <c r="G1932" s="44">
        <f t="shared" si="221"/>
        <v>99.607872</v>
      </c>
      <c r="H1932" s="197"/>
    </row>
    <row r="1933" spans="1:8" s="19" customFormat="1" ht="12" customHeight="1" hidden="1" outlineLevel="2">
      <c r="A1933" s="41" t="s">
        <v>2</v>
      </c>
      <c r="B1933" s="42" t="s">
        <v>28</v>
      </c>
      <c r="C1933" s="205"/>
      <c r="D1933" s="206"/>
      <c r="E1933" s="185">
        <v>0</v>
      </c>
      <c r="F1933" s="43">
        <v>0</v>
      </c>
      <c r="G1933" s="44" t="str">
        <f t="shared" si="221"/>
        <v>-</v>
      </c>
      <c r="H1933" s="197"/>
    </row>
    <row r="1934" spans="1:8" s="19" customFormat="1" ht="12" customHeight="1" hidden="1" outlineLevel="2">
      <c r="A1934" s="41" t="s">
        <v>3</v>
      </c>
      <c r="B1934" s="42" t="s">
        <v>29</v>
      </c>
      <c r="C1934" s="205"/>
      <c r="D1934" s="206"/>
      <c r="E1934" s="185">
        <v>0</v>
      </c>
      <c r="F1934" s="43">
        <v>0</v>
      </c>
      <c r="G1934" s="44" t="str">
        <f t="shared" si="221"/>
        <v>-</v>
      </c>
      <c r="H1934" s="197"/>
    </row>
    <row r="1935" spans="1:8" s="19" customFormat="1" ht="12" customHeight="1" hidden="1" outlineLevel="2">
      <c r="A1935" s="41" t="s">
        <v>25</v>
      </c>
      <c r="B1935" s="42" t="s">
        <v>149</v>
      </c>
      <c r="C1935" s="205"/>
      <c r="D1935" s="206"/>
      <c r="E1935" s="185">
        <v>0</v>
      </c>
      <c r="F1935" s="43">
        <v>0</v>
      </c>
      <c r="G1935" s="44" t="str">
        <f t="shared" si="221"/>
        <v>-</v>
      </c>
      <c r="H1935" s="197"/>
    </row>
    <row r="1936" spans="1:8" s="19" customFormat="1" ht="12" customHeight="1" hidden="1" outlineLevel="2">
      <c r="A1936" s="41" t="s">
        <v>32</v>
      </c>
      <c r="B1936" s="42" t="s">
        <v>31</v>
      </c>
      <c r="C1936" s="205"/>
      <c r="D1936" s="206"/>
      <c r="E1936" s="185">
        <v>0</v>
      </c>
      <c r="F1936" s="43">
        <v>0</v>
      </c>
      <c r="G1936" s="44" t="str">
        <f t="shared" si="221"/>
        <v>-</v>
      </c>
      <c r="H1936" s="197"/>
    </row>
    <row r="1937" spans="1:8" s="19" customFormat="1" ht="3" customHeight="1" outlineLevel="1" collapsed="1">
      <c r="A1937" s="45"/>
      <c r="B1937" s="46"/>
      <c r="C1937" s="136"/>
      <c r="D1937" s="134"/>
      <c r="E1937" s="186"/>
      <c r="F1937" s="49"/>
      <c r="G1937" s="50"/>
      <c r="H1937" s="135"/>
    </row>
    <row r="1938" spans="1:8" s="19" customFormat="1" ht="3" customHeight="1" outlineLevel="1">
      <c r="A1938" s="146"/>
      <c r="B1938" s="147"/>
      <c r="C1938" s="137"/>
      <c r="D1938" s="138"/>
      <c r="E1938" s="187"/>
      <c r="F1938" s="148"/>
      <c r="G1938" s="149"/>
      <c r="H1938" s="139"/>
    </row>
    <row r="1939" spans="1:8" s="2" customFormat="1" ht="13.5" customHeight="1" outlineLevel="1">
      <c r="A1939" s="52" t="s">
        <v>52</v>
      </c>
      <c r="B1939" s="53" t="s">
        <v>320</v>
      </c>
      <c r="C1939" s="205">
        <v>926</v>
      </c>
      <c r="D1939" s="206">
        <v>92604</v>
      </c>
      <c r="E1939" s="184">
        <f>SUM(E1940:E1944)</f>
        <v>180000</v>
      </c>
      <c r="F1939" s="54">
        <f>SUM(F1940:F1944)</f>
        <v>179803.13</v>
      </c>
      <c r="G1939" s="55">
        <f aca="true" t="shared" si="222" ref="G1939:G1944">IF(E1939&gt;0,F1939/E1939*100,"-")</f>
        <v>99.89062777777778</v>
      </c>
      <c r="H1939" s="197" t="s">
        <v>641</v>
      </c>
    </row>
    <row r="1940" spans="1:8" s="19" customFormat="1" ht="12" customHeight="1" outlineLevel="1">
      <c r="A1940" s="41" t="s">
        <v>1</v>
      </c>
      <c r="B1940" s="42" t="s">
        <v>27</v>
      </c>
      <c r="C1940" s="205"/>
      <c r="D1940" s="206"/>
      <c r="E1940" s="185">
        <v>180000</v>
      </c>
      <c r="F1940" s="43">
        <v>179803.13</v>
      </c>
      <c r="G1940" s="44">
        <f t="shared" si="222"/>
        <v>99.89062777777778</v>
      </c>
      <c r="H1940" s="197"/>
    </row>
    <row r="1941" spans="1:8" s="19" customFormat="1" ht="12" customHeight="1" hidden="1" outlineLevel="2">
      <c r="A1941" s="41" t="s">
        <v>2</v>
      </c>
      <c r="B1941" s="42" t="s">
        <v>28</v>
      </c>
      <c r="C1941" s="205"/>
      <c r="D1941" s="206"/>
      <c r="E1941" s="185">
        <v>0</v>
      </c>
      <c r="F1941" s="43">
        <v>0</v>
      </c>
      <c r="G1941" s="44" t="str">
        <f t="shared" si="222"/>
        <v>-</v>
      </c>
      <c r="H1941" s="197"/>
    </row>
    <row r="1942" spans="1:8" s="19" customFormat="1" ht="12" customHeight="1" hidden="1" outlineLevel="2">
      <c r="A1942" s="41" t="s">
        <v>3</v>
      </c>
      <c r="B1942" s="42" t="s">
        <v>29</v>
      </c>
      <c r="C1942" s="205"/>
      <c r="D1942" s="206"/>
      <c r="E1942" s="185">
        <v>0</v>
      </c>
      <c r="F1942" s="43">
        <v>0</v>
      </c>
      <c r="G1942" s="44" t="str">
        <f t="shared" si="222"/>
        <v>-</v>
      </c>
      <c r="H1942" s="197"/>
    </row>
    <row r="1943" spans="1:8" s="19" customFormat="1" ht="12" customHeight="1" hidden="1" outlineLevel="2">
      <c r="A1943" s="41" t="s">
        <v>25</v>
      </c>
      <c r="B1943" s="42" t="s">
        <v>149</v>
      </c>
      <c r="C1943" s="205"/>
      <c r="D1943" s="206"/>
      <c r="E1943" s="185">
        <v>0</v>
      </c>
      <c r="F1943" s="43">
        <v>0</v>
      </c>
      <c r="G1943" s="44" t="str">
        <f t="shared" si="222"/>
        <v>-</v>
      </c>
      <c r="H1943" s="197"/>
    </row>
    <row r="1944" spans="1:8" s="19" customFormat="1" ht="12" customHeight="1" hidden="1" outlineLevel="2">
      <c r="A1944" s="41" t="s">
        <v>32</v>
      </c>
      <c r="B1944" s="42" t="s">
        <v>31</v>
      </c>
      <c r="C1944" s="205"/>
      <c r="D1944" s="206"/>
      <c r="E1944" s="185">
        <v>0</v>
      </c>
      <c r="F1944" s="43">
        <v>0</v>
      </c>
      <c r="G1944" s="44" t="str">
        <f t="shared" si="222"/>
        <v>-</v>
      </c>
      <c r="H1944" s="197"/>
    </row>
    <row r="1945" spans="1:8" s="19" customFormat="1" ht="24.75" customHeight="1" outlineLevel="1" collapsed="1">
      <c r="A1945" s="45"/>
      <c r="B1945" s="46"/>
      <c r="C1945" s="136"/>
      <c r="D1945" s="134"/>
      <c r="E1945" s="186"/>
      <c r="F1945" s="49"/>
      <c r="G1945" s="50"/>
      <c r="H1945" s="198"/>
    </row>
    <row r="1946" spans="1:8" s="19" customFormat="1" ht="3" customHeight="1" outlineLevel="1">
      <c r="A1946" s="146"/>
      <c r="B1946" s="147"/>
      <c r="C1946" s="137"/>
      <c r="D1946" s="138"/>
      <c r="E1946" s="187"/>
      <c r="F1946" s="148"/>
      <c r="G1946" s="149"/>
      <c r="H1946" s="139"/>
    </row>
    <row r="1947" spans="1:8" s="2" customFormat="1" ht="24.75" customHeight="1" outlineLevel="1">
      <c r="A1947" s="52" t="s">
        <v>53</v>
      </c>
      <c r="B1947" s="53" t="s">
        <v>321</v>
      </c>
      <c r="C1947" s="205">
        <v>926</v>
      </c>
      <c r="D1947" s="206">
        <v>92604</v>
      </c>
      <c r="E1947" s="184">
        <f>SUM(E1948:E1952)</f>
        <v>103763</v>
      </c>
      <c r="F1947" s="54">
        <f>SUM(F1948:F1952)</f>
        <v>102879.64</v>
      </c>
      <c r="G1947" s="55">
        <f aca="true" t="shared" si="223" ref="G1947:G1952">IF(E1947&gt;0,F1947/E1947*100,"-")</f>
        <v>99.14867534670354</v>
      </c>
      <c r="H1947" s="197" t="s">
        <v>642</v>
      </c>
    </row>
    <row r="1948" spans="1:8" s="19" customFormat="1" ht="12" customHeight="1" outlineLevel="1">
      <c r="A1948" s="41" t="s">
        <v>1</v>
      </c>
      <c r="B1948" s="42" t="s">
        <v>27</v>
      </c>
      <c r="C1948" s="205"/>
      <c r="D1948" s="206"/>
      <c r="E1948" s="185">
        <v>103763</v>
      </c>
      <c r="F1948" s="43">
        <v>102879.64</v>
      </c>
      <c r="G1948" s="44">
        <f t="shared" si="223"/>
        <v>99.14867534670354</v>
      </c>
      <c r="H1948" s="197"/>
    </row>
    <row r="1949" spans="1:8" s="19" customFormat="1" ht="12" customHeight="1" hidden="1" outlineLevel="2">
      <c r="A1949" s="41" t="s">
        <v>2</v>
      </c>
      <c r="B1949" s="42" t="s">
        <v>28</v>
      </c>
      <c r="C1949" s="205"/>
      <c r="D1949" s="206"/>
      <c r="E1949" s="185">
        <v>0</v>
      </c>
      <c r="F1949" s="43">
        <v>0</v>
      </c>
      <c r="G1949" s="44" t="str">
        <f t="shared" si="223"/>
        <v>-</v>
      </c>
      <c r="H1949" s="197"/>
    </row>
    <row r="1950" spans="1:8" s="19" customFormat="1" ht="12" customHeight="1" hidden="1" outlineLevel="2">
      <c r="A1950" s="41" t="s">
        <v>3</v>
      </c>
      <c r="B1950" s="42" t="s">
        <v>29</v>
      </c>
      <c r="C1950" s="205"/>
      <c r="D1950" s="206"/>
      <c r="E1950" s="185">
        <v>0</v>
      </c>
      <c r="F1950" s="43">
        <v>0</v>
      </c>
      <c r="G1950" s="44" t="str">
        <f t="shared" si="223"/>
        <v>-</v>
      </c>
      <c r="H1950" s="197"/>
    </row>
    <row r="1951" spans="1:8" s="19" customFormat="1" ht="12" customHeight="1" hidden="1" outlineLevel="2">
      <c r="A1951" s="41" t="s">
        <v>25</v>
      </c>
      <c r="B1951" s="42" t="s">
        <v>149</v>
      </c>
      <c r="C1951" s="205"/>
      <c r="D1951" s="206"/>
      <c r="E1951" s="185">
        <v>0</v>
      </c>
      <c r="F1951" s="43">
        <v>0</v>
      </c>
      <c r="G1951" s="44" t="str">
        <f t="shared" si="223"/>
        <v>-</v>
      </c>
      <c r="H1951" s="197"/>
    </row>
    <row r="1952" spans="1:8" s="19" customFormat="1" ht="12" customHeight="1" hidden="1" outlineLevel="2">
      <c r="A1952" s="41" t="s">
        <v>32</v>
      </c>
      <c r="B1952" s="42" t="s">
        <v>31</v>
      </c>
      <c r="C1952" s="205"/>
      <c r="D1952" s="206"/>
      <c r="E1952" s="185">
        <v>0</v>
      </c>
      <c r="F1952" s="43">
        <v>0</v>
      </c>
      <c r="G1952" s="44" t="str">
        <f t="shared" si="223"/>
        <v>-</v>
      </c>
      <c r="H1952" s="197"/>
    </row>
    <row r="1953" spans="1:8" s="19" customFormat="1" ht="3" customHeight="1" outlineLevel="1" collapsed="1">
      <c r="A1953" s="45"/>
      <c r="B1953" s="46"/>
      <c r="C1953" s="136"/>
      <c r="D1953" s="134"/>
      <c r="E1953" s="186"/>
      <c r="F1953" s="49"/>
      <c r="G1953" s="50"/>
      <c r="H1953" s="135"/>
    </row>
    <row r="1954" spans="1:8" s="19" customFormat="1" ht="3" customHeight="1" outlineLevel="1">
      <c r="A1954" s="146"/>
      <c r="B1954" s="147"/>
      <c r="C1954" s="137"/>
      <c r="D1954" s="138"/>
      <c r="E1954" s="187"/>
      <c r="F1954" s="148"/>
      <c r="G1954" s="149"/>
      <c r="H1954" s="139"/>
    </row>
    <row r="1955" spans="1:8" s="2" customFormat="1" ht="24.75" customHeight="1" outlineLevel="1">
      <c r="A1955" s="52" t="s">
        <v>54</v>
      </c>
      <c r="B1955" s="53" t="s">
        <v>427</v>
      </c>
      <c r="C1955" s="205">
        <v>926</v>
      </c>
      <c r="D1955" s="206">
        <v>92604</v>
      </c>
      <c r="E1955" s="184">
        <f>SUM(E1956:E1960)</f>
        <v>60000</v>
      </c>
      <c r="F1955" s="54">
        <f>SUM(F1956:F1960)</f>
        <v>59846.86</v>
      </c>
      <c r="G1955" s="55">
        <f aca="true" t="shared" si="224" ref="G1955:G1960">IF(E1955&gt;0,F1955/E1955*100,"-")</f>
        <v>99.74476666666666</v>
      </c>
      <c r="H1955" s="197" t="s">
        <v>643</v>
      </c>
    </row>
    <row r="1956" spans="1:8" s="19" customFormat="1" ht="12" customHeight="1" outlineLevel="1">
      <c r="A1956" s="41" t="s">
        <v>1</v>
      </c>
      <c r="B1956" s="42" t="s">
        <v>27</v>
      </c>
      <c r="C1956" s="205"/>
      <c r="D1956" s="206"/>
      <c r="E1956" s="185">
        <v>60000</v>
      </c>
      <c r="F1956" s="43">
        <v>59846.86</v>
      </c>
      <c r="G1956" s="44">
        <f t="shared" si="224"/>
        <v>99.74476666666666</v>
      </c>
      <c r="H1956" s="197"/>
    </row>
    <row r="1957" spans="1:8" s="19" customFormat="1" ht="12" customHeight="1" hidden="1" outlineLevel="2">
      <c r="A1957" s="41" t="s">
        <v>2</v>
      </c>
      <c r="B1957" s="42" t="s">
        <v>28</v>
      </c>
      <c r="C1957" s="205"/>
      <c r="D1957" s="206"/>
      <c r="E1957" s="185">
        <v>0</v>
      </c>
      <c r="F1957" s="43">
        <v>0</v>
      </c>
      <c r="G1957" s="44" t="str">
        <f t="shared" si="224"/>
        <v>-</v>
      </c>
      <c r="H1957" s="197"/>
    </row>
    <row r="1958" spans="1:8" s="19" customFormat="1" ht="12" customHeight="1" hidden="1" outlineLevel="2">
      <c r="A1958" s="41" t="s">
        <v>3</v>
      </c>
      <c r="B1958" s="42" t="s">
        <v>29</v>
      </c>
      <c r="C1958" s="205"/>
      <c r="D1958" s="206"/>
      <c r="E1958" s="185">
        <v>0</v>
      </c>
      <c r="F1958" s="43">
        <v>0</v>
      </c>
      <c r="G1958" s="44" t="str">
        <f t="shared" si="224"/>
        <v>-</v>
      </c>
      <c r="H1958" s="197"/>
    </row>
    <row r="1959" spans="1:8" s="19" customFormat="1" ht="12" customHeight="1" hidden="1" outlineLevel="2">
      <c r="A1959" s="41" t="s">
        <v>25</v>
      </c>
      <c r="B1959" s="42" t="s">
        <v>149</v>
      </c>
      <c r="C1959" s="205"/>
      <c r="D1959" s="206"/>
      <c r="E1959" s="185">
        <v>0</v>
      </c>
      <c r="F1959" s="43">
        <v>0</v>
      </c>
      <c r="G1959" s="44" t="str">
        <f t="shared" si="224"/>
        <v>-</v>
      </c>
      <c r="H1959" s="197"/>
    </row>
    <row r="1960" spans="1:8" s="19" customFormat="1" ht="12" customHeight="1" hidden="1" outlineLevel="2">
      <c r="A1960" s="41" t="s">
        <v>32</v>
      </c>
      <c r="B1960" s="42" t="s">
        <v>31</v>
      </c>
      <c r="C1960" s="205"/>
      <c r="D1960" s="206"/>
      <c r="E1960" s="185">
        <v>0</v>
      </c>
      <c r="F1960" s="43">
        <v>0</v>
      </c>
      <c r="G1960" s="44" t="str">
        <f t="shared" si="224"/>
        <v>-</v>
      </c>
      <c r="H1960" s="197"/>
    </row>
    <row r="1961" spans="1:8" s="19" customFormat="1" ht="3" customHeight="1" outlineLevel="1" collapsed="1">
      <c r="A1961" s="45"/>
      <c r="B1961" s="46"/>
      <c r="C1961" s="136"/>
      <c r="D1961" s="134"/>
      <c r="E1961" s="186"/>
      <c r="F1961" s="49"/>
      <c r="G1961" s="50"/>
      <c r="H1961" s="135"/>
    </row>
    <row r="1962" spans="1:8" s="19" customFormat="1" ht="3" customHeight="1" outlineLevel="1">
      <c r="A1962" s="146"/>
      <c r="B1962" s="147"/>
      <c r="C1962" s="137"/>
      <c r="D1962" s="138"/>
      <c r="E1962" s="187"/>
      <c r="F1962" s="148"/>
      <c r="G1962" s="149"/>
      <c r="H1962" s="139"/>
    </row>
    <row r="1963" spans="1:8" s="2" customFormat="1" ht="36" customHeight="1" outlineLevel="1">
      <c r="A1963" s="52" t="s">
        <v>55</v>
      </c>
      <c r="B1963" s="53" t="s">
        <v>428</v>
      </c>
      <c r="C1963" s="205">
        <v>926</v>
      </c>
      <c r="D1963" s="206">
        <v>92604</v>
      </c>
      <c r="E1963" s="184">
        <f>SUM(E1964:E1968)</f>
        <v>20000</v>
      </c>
      <c r="F1963" s="54">
        <f>SUM(F1964:F1968)</f>
        <v>20000</v>
      </c>
      <c r="G1963" s="55">
        <f aca="true" t="shared" si="225" ref="G1963:G1968">IF(E1963&gt;0,F1963/E1963*100,"-")</f>
        <v>100</v>
      </c>
      <c r="H1963" s="197" t="s">
        <v>644</v>
      </c>
    </row>
    <row r="1964" spans="1:8" s="19" customFormat="1" ht="12" customHeight="1" outlineLevel="1">
      <c r="A1964" s="41" t="s">
        <v>1</v>
      </c>
      <c r="B1964" s="42" t="s">
        <v>27</v>
      </c>
      <c r="C1964" s="205"/>
      <c r="D1964" s="206"/>
      <c r="E1964" s="185">
        <v>20000</v>
      </c>
      <c r="F1964" s="43">
        <v>20000</v>
      </c>
      <c r="G1964" s="44">
        <f t="shared" si="225"/>
        <v>100</v>
      </c>
      <c r="H1964" s="197"/>
    </row>
    <row r="1965" spans="1:8" s="19" customFormat="1" ht="12" customHeight="1" hidden="1" outlineLevel="2">
      <c r="A1965" s="41" t="s">
        <v>2</v>
      </c>
      <c r="B1965" s="42" t="s">
        <v>28</v>
      </c>
      <c r="C1965" s="205"/>
      <c r="D1965" s="206"/>
      <c r="E1965" s="185">
        <v>0</v>
      </c>
      <c r="F1965" s="43">
        <v>0</v>
      </c>
      <c r="G1965" s="44" t="str">
        <f t="shared" si="225"/>
        <v>-</v>
      </c>
      <c r="H1965" s="197"/>
    </row>
    <row r="1966" spans="1:8" s="19" customFormat="1" ht="12" customHeight="1" hidden="1" outlineLevel="2">
      <c r="A1966" s="41" t="s">
        <v>3</v>
      </c>
      <c r="B1966" s="42" t="s">
        <v>29</v>
      </c>
      <c r="C1966" s="205"/>
      <c r="D1966" s="206"/>
      <c r="E1966" s="185">
        <v>0</v>
      </c>
      <c r="F1966" s="43">
        <v>0</v>
      </c>
      <c r="G1966" s="44" t="str">
        <f t="shared" si="225"/>
        <v>-</v>
      </c>
      <c r="H1966" s="197"/>
    </row>
    <row r="1967" spans="1:8" s="19" customFormat="1" ht="12" customHeight="1" hidden="1" outlineLevel="2">
      <c r="A1967" s="41" t="s">
        <v>25</v>
      </c>
      <c r="B1967" s="42" t="s">
        <v>149</v>
      </c>
      <c r="C1967" s="205"/>
      <c r="D1967" s="206"/>
      <c r="E1967" s="185">
        <v>0</v>
      </c>
      <c r="F1967" s="43">
        <v>0</v>
      </c>
      <c r="G1967" s="44" t="str">
        <f t="shared" si="225"/>
        <v>-</v>
      </c>
      <c r="H1967" s="197"/>
    </row>
    <row r="1968" spans="1:8" s="19" customFormat="1" ht="12" customHeight="1" hidden="1" outlineLevel="2">
      <c r="A1968" s="41" t="s">
        <v>32</v>
      </c>
      <c r="B1968" s="42" t="s">
        <v>31</v>
      </c>
      <c r="C1968" s="205"/>
      <c r="D1968" s="206"/>
      <c r="E1968" s="185">
        <v>0</v>
      </c>
      <c r="F1968" s="43">
        <v>0</v>
      </c>
      <c r="G1968" s="44" t="str">
        <f t="shared" si="225"/>
        <v>-</v>
      </c>
      <c r="H1968" s="197"/>
    </row>
    <row r="1969" spans="1:8" s="19" customFormat="1" ht="3" customHeight="1" outlineLevel="1" collapsed="1">
      <c r="A1969" s="45"/>
      <c r="B1969" s="46"/>
      <c r="C1969" s="136"/>
      <c r="D1969" s="134"/>
      <c r="E1969" s="186"/>
      <c r="F1969" s="49"/>
      <c r="G1969" s="50"/>
      <c r="H1969" s="135"/>
    </row>
    <row r="1970" spans="1:8" s="19" customFormat="1" ht="3" customHeight="1" outlineLevel="1">
      <c r="A1970" s="146"/>
      <c r="B1970" s="147"/>
      <c r="C1970" s="137"/>
      <c r="D1970" s="138"/>
      <c r="E1970" s="187"/>
      <c r="F1970" s="148"/>
      <c r="G1970" s="149"/>
      <c r="H1970" s="139"/>
    </row>
    <row r="1971" spans="1:8" s="2" customFormat="1" ht="13.5" customHeight="1" outlineLevel="1">
      <c r="A1971" s="52" t="s">
        <v>60</v>
      </c>
      <c r="B1971" s="53" t="s">
        <v>429</v>
      </c>
      <c r="C1971" s="205">
        <v>926</v>
      </c>
      <c r="D1971" s="206">
        <v>92604</v>
      </c>
      <c r="E1971" s="184">
        <f>SUM(E1972:E1976)</f>
        <v>60000</v>
      </c>
      <c r="F1971" s="54">
        <f>SUM(F1972:F1976)</f>
        <v>59553.4</v>
      </c>
      <c r="G1971" s="55">
        <f aca="true" t="shared" si="226" ref="G1971:G1976">IF(E1971&gt;0,F1971/E1971*100,"-")</f>
        <v>99.25566666666667</v>
      </c>
      <c r="H1971" s="197" t="s">
        <v>645</v>
      </c>
    </row>
    <row r="1972" spans="1:8" s="19" customFormat="1" ht="12" customHeight="1" outlineLevel="1">
      <c r="A1972" s="41" t="s">
        <v>1</v>
      </c>
      <c r="B1972" s="42" t="s">
        <v>27</v>
      </c>
      <c r="C1972" s="205"/>
      <c r="D1972" s="206"/>
      <c r="E1972" s="185">
        <v>60000</v>
      </c>
      <c r="F1972" s="43">
        <v>59553.4</v>
      </c>
      <c r="G1972" s="44">
        <f t="shared" si="226"/>
        <v>99.25566666666667</v>
      </c>
      <c r="H1972" s="197"/>
    </row>
    <row r="1973" spans="1:8" s="19" customFormat="1" ht="12" customHeight="1" hidden="1" outlineLevel="2">
      <c r="A1973" s="41" t="s">
        <v>2</v>
      </c>
      <c r="B1973" s="42" t="s">
        <v>28</v>
      </c>
      <c r="C1973" s="205"/>
      <c r="D1973" s="206"/>
      <c r="E1973" s="185">
        <v>0</v>
      </c>
      <c r="F1973" s="43">
        <v>0</v>
      </c>
      <c r="G1973" s="44" t="str">
        <f t="shared" si="226"/>
        <v>-</v>
      </c>
      <c r="H1973" s="197"/>
    </row>
    <row r="1974" spans="1:8" s="19" customFormat="1" ht="12" customHeight="1" hidden="1" outlineLevel="2">
      <c r="A1974" s="41" t="s">
        <v>3</v>
      </c>
      <c r="B1974" s="42" t="s">
        <v>29</v>
      </c>
      <c r="C1974" s="205"/>
      <c r="D1974" s="206"/>
      <c r="E1974" s="185">
        <v>0</v>
      </c>
      <c r="F1974" s="43">
        <v>0</v>
      </c>
      <c r="G1974" s="44" t="str">
        <f t="shared" si="226"/>
        <v>-</v>
      </c>
      <c r="H1974" s="197"/>
    </row>
    <row r="1975" spans="1:8" s="19" customFormat="1" ht="12" customHeight="1" hidden="1" outlineLevel="2">
      <c r="A1975" s="41" t="s">
        <v>25</v>
      </c>
      <c r="B1975" s="42" t="s">
        <v>149</v>
      </c>
      <c r="C1975" s="205"/>
      <c r="D1975" s="206"/>
      <c r="E1975" s="185">
        <v>0</v>
      </c>
      <c r="F1975" s="43">
        <v>0</v>
      </c>
      <c r="G1975" s="44" t="str">
        <f t="shared" si="226"/>
        <v>-</v>
      </c>
      <c r="H1975" s="197"/>
    </row>
    <row r="1976" spans="1:8" s="19" customFormat="1" ht="12" customHeight="1" hidden="1" outlineLevel="2">
      <c r="A1976" s="41" t="s">
        <v>32</v>
      </c>
      <c r="B1976" s="42" t="s">
        <v>31</v>
      </c>
      <c r="C1976" s="205"/>
      <c r="D1976" s="206"/>
      <c r="E1976" s="185">
        <v>0</v>
      </c>
      <c r="F1976" s="43">
        <v>0</v>
      </c>
      <c r="G1976" s="44" t="str">
        <f t="shared" si="226"/>
        <v>-</v>
      </c>
      <c r="H1976" s="197"/>
    </row>
    <row r="1977" spans="1:8" s="19" customFormat="1" ht="6" customHeight="1" outlineLevel="1" collapsed="1">
      <c r="A1977" s="45"/>
      <c r="B1977" s="46"/>
      <c r="C1977" s="136"/>
      <c r="D1977" s="134"/>
      <c r="E1977" s="186"/>
      <c r="F1977" s="49"/>
      <c r="G1977" s="50"/>
      <c r="H1977" s="198"/>
    </row>
    <row r="1978" spans="1:8" s="19" customFormat="1" ht="3" customHeight="1" outlineLevel="1">
      <c r="A1978" s="146"/>
      <c r="B1978" s="147"/>
      <c r="C1978" s="137"/>
      <c r="D1978" s="138"/>
      <c r="E1978" s="187"/>
      <c r="F1978" s="148"/>
      <c r="G1978" s="149"/>
      <c r="H1978" s="139"/>
    </row>
    <row r="1979" spans="1:8" s="2" customFormat="1" ht="24.75" customHeight="1" outlineLevel="1">
      <c r="A1979" s="52" t="s">
        <v>61</v>
      </c>
      <c r="B1979" s="53" t="s">
        <v>430</v>
      </c>
      <c r="C1979" s="205">
        <v>926</v>
      </c>
      <c r="D1979" s="206">
        <v>92604</v>
      </c>
      <c r="E1979" s="184">
        <f>SUM(E1980:E1984)</f>
        <v>20000</v>
      </c>
      <c r="F1979" s="54">
        <f>SUM(F1980:F1984)</f>
        <v>19680</v>
      </c>
      <c r="G1979" s="55">
        <f aca="true" t="shared" si="227" ref="G1979:G1984">IF(E1979&gt;0,F1979/E1979*100,"-")</f>
        <v>98.4</v>
      </c>
      <c r="H1979" s="197" t="s">
        <v>646</v>
      </c>
    </row>
    <row r="1980" spans="1:8" s="19" customFormat="1" ht="12" customHeight="1" outlineLevel="1">
      <c r="A1980" s="41" t="s">
        <v>1</v>
      </c>
      <c r="B1980" s="42" t="s">
        <v>27</v>
      </c>
      <c r="C1980" s="205"/>
      <c r="D1980" s="206"/>
      <c r="E1980" s="185">
        <v>20000</v>
      </c>
      <c r="F1980" s="43">
        <v>19680</v>
      </c>
      <c r="G1980" s="44">
        <f t="shared" si="227"/>
        <v>98.4</v>
      </c>
      <c r="H1980" s="197"/>
    </row>
    <row r="1981" spans="1:8" s="19" customFormat="1" ht="12" customHeight="1" hidden="1" outlineLevel="2">
      <c r="A1981" s="41" t="s">
        <v>2</v>
      </c>
      <c r="B1981" s="42" t="s">
        <v>28</v>
      </c>
      <c r="C1981" s="205"/>
      <c r="D1981" s="206"/>
      <c r="E1981" s="185">
        <v>0</v>
      </c>
      <c r="F1981" s="43">
        <v>0</v>
      </c>
      <c r="G1981" s="44" t="str">
        <f t="shared" si="227"/>
        <v>-</v>
      </c>
      <c r="H1981" s="197"/>
    </row>
    <row r="1982" spans="1:8" s="19" customFormat="1" ht="12" customHeight="1" hidden="1" outlineLevel="2">
      <c r="A1982" s="41" t="s">
        <v>3</v>
      </c>
      <c r="B1982" s="42" t="s">
        <v>29</v>
      </c>
      <c r="C1982" s="205"/>
      <c r="D1982" s="206"/>
      <c r="E1982" s="185">
        <v>0</v>
      </c>
      <c r="F1982" s="43">
        <v>0</v>
      </c>
      <c r="G1982" s="44" t="str">
        <f t="shared" si="227"/>
        <v>-</v>
      </c>
      <c r="H1982" s="197"/>
    </row>
    <row r="1983" spans="1:8" s="19" customFormat="1" ht="12" customHeight="1" hidden="1" outlineLevel="2">
      <c r="A1983" s="41" t="s">
        <v>25</v>
      </c>
      <c r="B1983" s="42" t="s">
        <v>149</v>
      </c>
      <c r="C1983" s="205"/>
      <c r="D1983" s="206"/>
      <c r="E1983" s="185">
        <v>0</v>
      </c>
      <c r="F1983" s="43">
        <v>0</v>
      </c>
      <c r="G1983" s="44" t="str">
        <f t="shared" si="227"/>
        <v>-</v>
      </c>
      <c r="H1983" s="197"/>
    </row>
    <row r="1984" spans="1:8" s="19" customFormat="1" ht="12" customHeight="1" hidden="1" outlineLevel="2">
      <c r="A1984" s="41" t="s">
        <v>32</v>
      </c>
      <c r="B1984" s="42" t="s">
        <v>31</v>
      </c>
      <c r="C1984" s="205"/>
      <c r="D1984" s="206"/>
      <c r="E1984" s="185">
        <v>0</v>
      </c>
      <c r="F1984" s="43">
        <v>0</v>
      </c>
      <c r="G1984" s="44" t="str">
        <f t="shared" si="227"/>
        <v>-</v>
      </c>
      <c r="H1984" s="197"/>
    </row>
    <row r="1985" spans="1:8" s="19" customFormat="1" ht="3" customHeight="1" outlineLevel="1" collapsed="1">
      <c r="A1985" s="45"/>
      <c r="B1985" s="46"/>
      <c r="C1985" s="136"/>
      <c r="D1985" s="134"/>
      <c r="E1985" s="186"/>
      <c r="F1985" s="49"/>
      <c r="G1985" s="50"/>
      <c r="H1985" s="135"/>
    </row>
    <row r="1986" spans="1:8" s="18" customFormat="1" ht="15.75" customHeight="1" outlineLevel="1">
      <c r="A1986" s="14" t="s">
        <v>136</v>
      </c>
      <c r="B1986" s="15" t="s">
        <v>57</v>
      </c>
      <c r="C1986" s="14"/>
      <c r="D1986" s="14"/>
      <c r="E1986" s="182">
        <f>E1988</f>
        <v>66237</v>
      </c>
      <c r="F1986" s="16">
        <f>F1988</f>
        <v>66236.97</v>
      </c>
      <c r="G1986" s="17">
        <f>IF(E1986&gt;0,F1986/E1986*100,"-")</f>
        <v>99.99995470809367</v>
      </c>
      <c r="H1986" s="15"/>
    </row>
    <row r="1987" spans="1:8" s="18" customFormat="1" ht="3" customHeight="1" outlineLevel="1">
      <c r="A1987" s="142"/>
      <c r="B1987" s="143"/>
      <c r="C1987" s="142"/>
      <c r="D1987" s="142"/>
      <c r="E1987" s="183"/>
      <c r="F1987" s="144"/>
      <c r="G1987" s="145"/>
      <c r="H1987" s="143"/>
    </row>
    <row r="1988" spans="1:8" s="2" customFormat="1" ht="24.75" customHeight="1" outlineLevel="1">
      <c r="A1988" s="52" t="s">
        <v>72</v>
      </c>
      <c r="B1988" s="53" t="s">
        <v>322</v>
      </c>
      <c r="C1988" s="205">
        <v>926</v>
      </c>
      <c r="D1988" s="206">
        <v>92604</v>
      </c>
      <c r="E1988" s="184">
        <f>SUM(E1989:E1993)</f>
        <v>66237</v>
      </c>
      <c r="F1988" s="54">
        <f>SUM(F1989:F1993)</f>
        <v>66236.97</v>
      </c>
      <c r="G1988" s="55">
        <f aca="true" t="shared" si="228" ref="G1988:G1993">IF(E1988&gt;0,F1988/E1988*100,"-")</f>
        <v>99.99995470809367</v>
      </c>
      <c r="H1988" s="197" t="s">
        <v>647</v>
      </c>
    </row>
    <row r="1989" spans="1:8" s="19" customFormat="1" ht="12" customHeight="1" outlineLevel="1">
      <c r="A1989" s="41" t="s">
        <v>1</v>
      </c>
      <c r="B1989" s="42" t="s">
        <v>27</v>
      </c>
      <c r="C1989" s="205"/>
      <c r="D1989" s="206"/>
      <c r="E1989" s="185">
        <v>66237</v>
      </c>
      <c r="F1989" s="43">
        <v>66236.97</v>
      </c>
      <c r="G1989" s="44">
        <f t="shared" si="228"/>
        <v>99.99995470809367</v>
      </c>
      <c r="H1989" s="197"/>
    </row>
    <row r="1990" spans="1:8" s="19" customFormat="1" ht="12" customHeight="1" hidden="1" outlineLevel="2">
      <c r="A1990" s="41" t="s">
        <v>2</v>
      </c>
      <c r="B1990" s="42" t="s">
        <v>28</v>
      </c>
      <c r="C1990" s="205"/>
      <c r="D1990" s="206"/>
      <c r="E1990" s="185">
        <v>0</v>
      </c>
      <c r="F1990" s="43">
        <v>0</v>
      </c>
      <c r="G1990" s="44" t="str">
        <f t="shared" si="228"/>
        <v>-</v>
      </c>
      <c r="H1990" s="197"/>
    </row>
    <row r="1991" spans="1:8" s="19" customFormat="1" ht="12" customHeight="1" hidden="1" outlineLevel="2">
      <c r="A1991" s="41" t="s">
        <v>3</v>
      </c>
      <c r="B1991" s="42" t="s">
        <v>29</v>
      </c>
      <c r="C1991" s="205"/>
      <c r="D1991" s="206"/>
      <c r="E1991" s="185">
        <v>0</v>
      </c>
      <c r="F1991" s="43">
        <v>0</v>
      </c>
      <c r="G1991" s="44" t="str">
        <f t="shared" si="228"/>
        <v>-</v>
      </c>
      <c r="H1991" s="197"/>
    </row>
    <row r="1992" spans="1:8" s="19" customFormat="1" ht="12" customHeight="1" hidden="1" outlineLevel="2">
      <c r="A1992" s="41" t="s">
        <v>25</v>
      </c>
      <c r="B1992" s="42" t="s">
        <v>149</v>
      </c>
      <c r="C1992" s="205"/>
      <c r="D1992" s="206"/>
      <c r="E1992" s="185">
        <v>0</v>
      </c>
      <c r="F1992" s="43">
        <v>0</v>
      </c>
      <c r="G1992" s="44" t="str">
        <f t="shared" si="228"/>
        <v>-</v>
      </c>
      <c r="H1992" s="197"/>
    </row>
    <row r="1993" spans="1:8" s="19" customFormat="1" ht="12" customHeight="1" hidden="1" outlineLevel="2">
      <c r="A1993" s="41" t="s">
        <v>32</v>
      </c>
      <c r="B1993" s="42" t="s">
        <v>31</v>
      </c>
      <c r="C1993" s="205"/>
      <c r="D1993" s="206"/>
      <c r="E1993" s="185">
        <v>0</v>
      </c>
      <c r="F1993" s="43">
        <v>0</v>
      </c>
      <c r="G1993" s="44" t="str">
        <f t="shared" si="228"/>
        <v>-</v>
      </c>
      <c r="H1993" s="197"/>
    </row>
    <row r="1994" spans="1:8" s="19" customFormat="1" ht="3" customHeight="1" outlineLevel="1" collapsed="1">
      <c r="A1994" s="45"/>
      <c r="B1994" s="46"/>
      <c r="C1994" s="136"/>
      <c r="D1994" s="134"/>
      <c r="E1994" s="186"/>
      <c r="F1994" s="49"/>
      <c r="G1994" s="50"/>
      <c r="H1994" s="135"/>
    </row>
    <row r="1995" spans="1:9" s="96" customFormat="1" ht="16.5" customHeight="1">
      <c r="A1995" s="89" t="s">
        <v>35</v>
      </c>
      <c r="B1995" s="170" t="s">
        <v>138</v>
      </c>
      <c r="C1995" s="91"/>
      <c r="D1995" s="91"/>
      <c r="E1995" s="190">
        <f>SUM(E1996:E2000)</f>
        <v>48000</v>
      </c>
      <c r="F1995" s="92">
        <f>SUM(F1996:F2000)</f>
        <v>47068.32</v>
      </c>
      <c r="G1995" s="93">
        <f aca="true" t="shared" si="229" ref="G1995:G2000">IF(E1995&gt;0,F1995/E1995*100,"-")</f>
        <v>98.059</v>
      </c>
      <c r="H1995" s="94"/>
      <c r="I1995" s="95"/>
    </row>
    <row r="1996" spans="1:8" s="126" customFormat="1" ht="13.5" customHeight="1">
      <c r="A1996" s="120" t="s">
        <v>1</v>
      </c>
      <c r="B1996" s="121" t="s">
        <v>27</v>
      </c>
      <c r="C1996" s="122"/>
      <c r="D1996" s="120"/>
      <c r="E1996" s="179">
        <f aca="true" t="shared" si="230" ref="E1996:F2000">E2006</f>
        <v>48000</v>
      </c>
      <c r="F1996" s="123">
        <f t="shared" si="230"/>
        <v>47068.32</v>
      </c>
      <c r="G1996" s="124">
        <f t="shared" si="229"/>
        <v>98.059</v>
      </c>
      <c r="H1996" s="125"/>
    </row>
    <row r="1997" spans="1:8" s="126" customFormat="1" ht="13.5" customHeight="1" hidden="1" outlineLevel="1">
      <c r="A1997" s="120" t="s">
        <v>2</v>
      </c>
      <c r="B1997" s="121" t="s">
        <v>28</v>
      </c>
      <c r="C1997" s="122"/>
      <c r="D1997" s="120"/>
      <c r="E1997" s="179">
        <f t="shared" si="230"/>
        <v>0</v>
      </c>
      <c r="F1997" s="123">
        <f t="shared" si="230"/>
        <v>0</v>
      </c>
      <c r="G1997" s="124" t="str">
        <f t="shared" si="229"/>
        <v>-</v>
      </c>
      <c r="H1997" s="125"/>
    </row>
    <row r="1998" spans="1:8" s="126" customFormat="1" ht="13.5" customHeight="1" hidden="1" outlineLevel="1">
      <c r="A1998" s="120" t="s">
        <v>3</v>
      </c>
      <c r="B1998" s="121" t="s">
        <v>29</v>
      </c>
      <c r="C1998" s="122"/>
      <c r="D1998" s="120"/>
      <c r="E1998" s="179">
        <f t="shared" si="230"/>
        <v>0</v>
      </c>
      <c r="F1998" s="123">
        <f t="shared" si="230"/>
        <v>0</v>
      </c>
      <c r="G1998" s="124" t="str">
        <f t="shared" si="229"/>
        <v>-</v>
      </c>
      <c r="H1998" s="125"/>
    </row>
    <row r="1999" spans="1:8" s="126" customFormat="1" ht="13.5" customHeight="1" hidden="1" outlineLevel="1">
      <c r="A1999" s="120" t="s">
        <v>25</v>
      </c>
      <c r="B1999" s="121" t="s">
        <v>149</v>
      </c>
      <c r="C1999" s="122"/>
      <c r="D1999" s="120"/>
      <c r="E1999" s="179">
        <f t="shared" si="230"/>
        <v>0</v>
      </c>
      <c r="F1999" s="123">
        <f t="shared" si="230"/>
        <v>0</v>
      </c>
      <c r="G1999" s="124" t="str">
        <f t="shared" si="229"/>
        <v>-</v>
      </c>
      <c r="H1999" s="125"/>
    </row>
    <row r="2000" spans="1:8" s="126" customFormat="1" ht="13.5" customHeight="1" hidden="1" outlineLevel="1">
      <c r="A2000" s="120" t="s">
        <v>32</v>
      </c>
      <c r="B2000" s="121" t="s">
        <v>31</v>
      </c>
      <c r="C2000" s="122"/>
      <c r="D2000" s="120"/>
      <c r="E2000" s="179">
        <f t="shared" si="230"/>
        <v>0</v>
      </c>
      <c r="F2000" s="123">
        <f t="shared" si="230"/>
        <v>0</v>
      </c>
      <c r="G2000" s="124" t="str">
        <f t="shared" si="229"/>
        <v>-</v>
      </c>
      <c r="H2000" s="125"/>
    </row>
    <row r="2001" spans="1:8" s="98" customFormat="1" ht="3" customHeight="1" collapsed="1">
      <c r="A2001" s="99"/>
      <c r="B2001" s="100"/>
      <c r="C2001" s="101"/>
      <c r="D2001" s="99"/>
      <c r="E2001" s="191"/>
      <c r="F2001" s="102"/>
      <c r="G2001" s="103"/>
      <c r="H2001" s="104"/>
    </row>
    <row r="2002" spans="1:8" s="82" customFormat="1" ht="15.75" customHeight="1" outlineLevel="1">
      <c r="A2002" s="78" t="s">
        <v>139</v>
      </c>
      <c r="B2002" s="79" t="s">
        <v>123</v>
      </c>
      <c r="C2002" s="78"/>
      <c r="D2002" s="78"/>
      <c r="E2002" s="181">
        <f>E2003</f>
        <v>48000</v>
      </c>
      <c r="F2002" s="80">
        <f>F2003</f>
        <v>47068.32</v>
      </c>
      <c r="G2002" s="81">
        <f aca="true" t="shared" si="231" ref="G2002:G2017">IF(E2002&gt;0,F2002/E2002*100,"-")</f>
        <v>98.059</v>
      </c>
      <c r="H2002" s="79"/>
    </row>
    <row r="2003" spans="1:8" s="18" customFormat="1" ht="15.75" customHeight="1" outlineLevel="1">
      <c r="A2003" s="14" t="s">
        <v>9</v>
      </c>
      <c r="B2003" s="15" t="s">
        <v>57</v>
      </c>
      <c r="C2003" s="14"/>
      <c r="D2003" s="14"/>
      <c r="E2003" s="182">
        <f>E2005</f>
        <v>48000</v>
      </c>
      <c r="F2003" s="16">
        <f>F2005</f>
        <v>47068.32</v>
      </c>
      <c r="G2003" s="17">
        <f t="shared" si="231"/>
        <v>98.059</v>
      </c>
      <c r="H2003" s="15"/>
    </row>
    <row r="2004" spans="1:8" s="18" customFormat="1" ht="3" customHeight="1" outlineLevel="1">
      <c r="A2004" s="142"/>
      <c r="B2004" s="143"/>
      <c r="C2004" s="142"/>
      <c r="D2004" s="142"/>
      <c r="E2004" s="183"/>
      <c r="F2004" s="144"/>
      <c r="G2004" s="145"/>
      <c r="H2004" s="143"/>
    </row>
    <row r="2005" spans="1:8" s="2" customFormat="1" ht="13.5" customHeight="1" outlineLevel="1">
      <c r="A2005" s="52" t="s">
        <v>26</v>
      </c>
      <c r="B2005" s="53" t="s">
        <v>323</v>
      </c>
      <c r="C2005" s="205">
        <v>921</v>
      </c>
      <c r="D2005" s="206">
        <v>92106</v>
      </c>
      <c r="E2005" s="184">
        <f>SUM(E2006:E2010)</f>
        <v>48000</v>
      </c>
      <c r="F2005" s="54">
        <f>SUM(F2006:F2010)</f>
        <v>47068.32</v>
      </c>
      <c r="G2005" s="55">
        <f t="shared" si="231"/>
        <v>98.059</v>
      </c>
      <c r="H2005" s="197" t="s">
        <v>648</v>
      </c>
    </row>
    <row r="2006" spans="1:8" s="19" customFormat="1" ht="12" customHeight="1" outlineLevel="1">
      <c r="A2006" s="41" t="s">
        <v>1</v>
      </c>
      <c r="B2006" s="42" t="s">
        <v>27</v>
      </c>
      <c r="C2006" s="205"/>
      <c r="D2006" s="206"/>
      <c r="E2006" s="185">
        <v>48000</v>
      </c>
      <c r="F2006" s="43">
        <v>47068.32</v>
      </c>
      <c r="G2006" s="44">
        <f t="shared" si="231"/>
        <v>98.059</v>
      </c>
      <c r="H2006" s="197"/>
    </row>
    <row r="2007" spans="1:8" s="19" customFormat="1" ht="12" customHeight="1" hidden="1" outlineLevel="2">
      <c r="A2007" s="41" t="s">
        <v>2</v>
      </c>
      <c r="B2007" s="42" t="s">
        <v>28</v>
      </c>
      <c r="C2007" s="205"/>
      <c r="D2007" s="206"/>
      <c r="E2007" s="185">
        <v>0</v>
      </c>
      <c r="F2007" s="43">
        <v>0</v>
      </c>
      <c r="G2007" s="44" t="str">
        <f t="shared" si="231"/>
        <v>-</v>
      </c>
      <c r="H2007" s="197"/>
    </row>
    <row r="2008" spans="1:8" s="19" customFormat="1" ht="12" customHeight="1" hidden="1" outlineLevel="2">
      <c r="A2008" s="41" t="s">
        <v>3</v>
      </c>
      <c r="B2008" s="42" t="s">
        <v>29</v>
      </c>
      <c r="C2008" s="205"/>
      <c r="D2008" s="206"/>
      <c r="E2008" s="185">
        <v>0</v>
      </c>
      <c r="F2008" s="43">
        <v>0</v>
      </c>
      <c r="G2008" s="44" t="str">
        <f t="shared" si="231"/>
        <v>-</v>
      </c>
      <c r="H2008" s="197"/>
    </row>
    <row r="2009" spans="1:8" s="19" customFormat="1" ht="12" customHeight="1" hidden="1" outlineLevel="2">
      <c r="A2009" s="41" t="s">
        <v>25</v>
      </c>
      <c r="B2009" s="42" t="s">
        <v>149</v>
      </c>
      <c r="C2009" s="205"/>
      <c r="D2009" s="206"/>
      <c r="E2009" s="185">
        <v>0</v>
      </c>
      <c r="F2009" s="43">
        <v>0</v>
      </c>
      <c r="G2009" s="44" t="str">
        <f t="shared" si="231"/>
        <v>-</v>
      </c>
      <c r="H2009" s="197"/>
    </row>
    <row r="2010" spans="1:8" s="19" customFormat="1" ht="12" customHeight="1" hidden="1" outlineLevel="2">
      <c r="A2010" s="41" t="s">
        <v>32</v>
      </c>
      <c r="B2010" s="42" t="s">
        <v>31</v>
      </c>
      <c r="C2010" s="205"/>
      <c r="D2010" s="206"/>
      <c r="E2010" s="185">
        <v>0</v>
      </c>
      <c r="F2010" s="43">
        <v>0</v>
      </c>
      <c r="G2010" s="44" t="str">
        <f t="shared" si="231"/>
        <v>-</v>
      </c>
      <c r="H2010" s="197"/>
    </row>
    <row r="2011" spans="1:8" s="19" customFormat="1" ht="6" customHeight="1" outlineLevel="1" collapsed="1">
      <c r="A2011" s="45"/>
      <c r="B2011" s="46"/>
      <c r="C2011" s="136"/>
      <c r="D2011" s="134"/>
      <c r="E2011" s="186"/>
      <c r="F2011" s="49"/>
      <c r="G2011" s="50"/>
      <c r="H2011" s="198"/>
    </row>
    <row r="2012" spans="1:9" s="96" customFormat="1" ht="16.5" customHeight="1">
      <c r="A2012" s="89" t="s">
        <v>36</v>
      </c>
      <c r="B2012" s="170" t="s">
        <v>140</v>
      </c>
      <c r="C2012" s="91"/>
      <c r="D2012" s="91"/>
      <c r="E2012" s="190">
        <f>SUM(E2013:E2017)</f>
        <v>54700</v>
      </c>
      <c r="F2012" s="92">
        <f>SUM(F2013:F2017)</f>
        <v>54700</v>
      </c>
      <c r="G2012" s="97">
        <f t="shared" si="231"/>
        <v>100</v>
      </c>
      <c r="H2012" s="94"/>
      <c r="I2012" s="95"/>
    </row>
    <row r="2013" spans="1:8" s="126" customFormat="1" ht="13.5" customHeight="1">
      <c r="A2013" s="120" t="s">
        <v>1</v>
      </c>
      <c r="B2013" s="121" t="s">
        <v>27</v>
      </c>
      <c r="C2013" s="122"/>
      <c r="D2013" s="120"/>
      <c r="E2013" s="179">
        <f aca="true" t="shared" si="232" ref="E2013:F2017">E2023</f>
        <v>54700</v>
      </c>
      <c r="F2013" s="123">
        <f t="shared" si="232"/>
        <v>54700</v>
      </c>
      <c r="G2013" s="124">
        <f t="shared" si="231"/>
        <v>100</v>
      </c>
      <c r="H2013" s="125"/>
    </row>
    <row r="2014" spans="1:8" s="126" customFormat="1" ht="13.5" customHeight="1" hidden="1" outlineLevel="1">
      <c r="A2014" s="120" t="s">
        <v>2</v>
      </c>
      <c r="B2014" s="121" t="s">
        <v>28</v>
      </c>
      <c r="C2014" s="122"/>
      <c r="D2014" s="120"/>
      <c r="E2014" s="179">
        <f t="shared" si="232"/>
        <v>0</v>
      </c>
      <c r="F2014" s="123">
        <f t="shared" si="232"/>
        <v>0</v>
      </c>
      <c r="G2014" s="124" t="str">
        <f t="shared" si="231"/>
        <v>-</v>
      </c>
      <c r="H2014" s="125"/>
    </row>
    <row r="2015" spans="1:8" s="126" customFormat="1" ht="13.5" customHeight="1" hidden="1" outlineLevel="1">
      <c r="A2015" s="120" t="s">
        <v>3</v>
      </c>
      <c r="B2015" s="121" t="s">
        <v>29</v>
      </c>
      <c r="C2015" s="122"/>
      <c r="D2015" s="120"/>
      <c r="E2015" s="179">
        <f t="shared" si="232"/>
        <v>0</v>
      </c>
      <c r="F2015" s="123">
        <f t="shared" si="232"/>
        <v>0</v>
      </c>
      <c r="G2015" s="124" t="str">
        <f t="shared" si="231"/>
        <v>-</v>
      </c>
      <c r="H2015" s="125"/>
    </row>
    <row r="2016" spans="1:8" s="126" customFormat="1" ht="13.5" customHeight="1" hidden="1" outlineLevel="1">
      <c r="A2016" s="120" t="s">
        <v>25</v>
      </c>
      <c r="B2016" s="121" t="s">
        <v>149</v>
      </c>
      <c r="C2016" s="122"/>
      <c r="D2016" s="120"/>
      <c r="E2016" s="179">
        <f t="shared" si="232"/>
        <v>0</v>
      </c>
      <c r="F2016" s="123">
        <f t="shared" si="232"/>
        <v>0</v>
      </c>
      <c r="G2016" s="124" t="str">
        <f t="shared" si="231"/>
        <v>-</v>
      </c>
      <c r="H2016" s="125"/>
    </row>
    <row r="2017" spans="1:8" s="126" customFormat="1" ht="13.5" customHeight="1" hidden="1" outlineLevel="1">
      <c r="A2017" s="120" t="s">
        <v>32</v>
      </c>
      <c r="B2017" s="121" t="s">
        <v>31</v>
      </c>
      <c r="C2017" s="122"/>
      <c r="D2017" s="120"/>
      <c r="E2017" s="179">
        <f t="shared" si="232"/>
        <v>0</v>
      </c>
      <c r="F2017" s="123">
        <f t="shared" si="232"/>
        <v>0</v>
      </c>
      <c r="G2017" s="124" t="str">
        <f t="shared" si="231"/>
        <v>-</v>
      </c>
      <c r="H2017" s="125"/>
    </row>
    <row r="2018" spans="1:8" s="98" customFormat="1" ht="3" customHeight="1" collapsed="1">
      <c r="A2018" s="99"/>
      <c r="B2018" s="100"/>
      <c r="C2018" s="101"/>
      <c r="D2018" s="99"/>
      <c r="E2018" s="191"/>
      <c r="F2018" s="102"/>
      <c r="G2018" s="103"/>
      <c r="H2018" s="104"/>
    </row>
    <row r="2019" spans="1:8" s="82" customFormat="1" ht="15.75" customHeight="1" outlineLevel="1">
      <c r="A2019" s="78" t="s">
        <v>139</v>
      </c>
      <c r="B2019" s="79" t="s">
        <v>123</v>
      </c>
      <c r="C2019" s="78"/>
      <c r="D2019" s="78"/>
      <c r="E2019" s="181">
        <f>E2020</f>
        <v>54700</v>
      </c>
      <c r="F2019" s="80">
        <f>F2020</f>
        <v>54700</v>
      </c>
      <c r="G2019" s="81">
        <f aca="true" t="shared" si="233" ref="G2019:G2034">IF(E2019&gt;0,F2019/E2019*100,"-")</f>
        <v>100</v>
      </c>
      <c r="H2019" s="79"/>
    </row>
    <row r="2020" spans="1:8" s="18" customFormat="1" ht="15.75" customHeight="1" outlineLevel="1">
      <c r="A2020" s="14" t="s">
        <v>9</v>
      </c>
      <c r="B2020" s="15" t="s">
        <v>57</v>
      </c>
      <c r="C2020" s="14"/>
      <c r="D2020" s="14"/>
      <c r="E2020" s="182">
        <f>E2022</f>
        <v>54700</v>
      </c>
      <c r="F2020" s="16">
        <f>F2022</f>
        <v>54700</v>
      </c>
      <c r="G2020" s="17">
        <f t="shared" si="233"/>
        <v>100</v>
      </c>
      <c r="H2020" s="15"/>
    </row>
    <row r="2021" spans="1:8" s="18" customFormat="1" ht="3" customHeight="1" outlineLevel="1">
      <c r="A2021" s="142"/>
      <c r="B2021" s="143"/>
      <c r="C2021" s="142"/>
      <c r="D2021" s="142"/>
      <c r="E2021" s="183"/>
      <c r="F2021" s="144"/>
      <c r="G2021" s="145"/>
      <c r="H2021" s="143"/>
    </row>
    <row r="2022" spans="1:8" s="2" customFormat="1" ht="13.5" customHeight="1" outlineLevel="1">
      <c r="A2022" s="52" t="s">
        <v>26</v>
      </c>
      <c r="B2022" s="53" t="s">
        <v>324</v>
      </c>
      <c r="C2022" s="205">
        <v>921</v>
      </c>
      <c r="D2022" s="206">
        <v>92110</v>
      </c>
      <c r="E2022" s="184">
        <f>SUM(E2023:E2027)</f>
        <v>54700</v>
      </c>
      <c r="F2022" s="54">
        <f>SUM(F2023:F2027)</f>
        <v>54700</v>
      </c>
      <c r="G2022" s="55">
        <f t="shared" si="233"/>
        <v>100</v>
      </c>
      <c r="H2022" s="197" t="s">
        <v>649</v>
      </c>
    </row>
    <row r="2023" spans="1:8" s="19" customFormat="1" ht="12" customHeight="1" outlineLevel="1">
      <c r="A2023" s="41" t="s">
        <v>1</v>
      </c>
      <c r="B2023" s="42" t="s">
        <v>27</v>
      </c>
      <c r="C2023" s="205"/>
      <c r="D2023" s="206"/>
      <c r="E2023" s="185">
        <v>54700</v>
      </c>
      <c r="F2023" s="43">
        <v>54700</v>
      </c>
      <c r="G2023" s="44">
        <f t="shared" si="233"/>
        <v>100</v>
      </c>
      <c r="H2023" s="197"/>
    </row>
    <row r="2024" spans="1:8" s="19" customFormat="1" ht="12" customHeight="1" hidden="1" outlineLevel="2">
      <c r="A2024" s="41" t="s">
        <v>2</v>
      </c>
      <c r="B2024" s="42" t="s">
        <v>28</v>
      </c>
      <c r="C2024" s="205"/>
      <c r="D2024" s="206"/>
      <c r="E2024" s="185">
        <v>0</v>
      </c>
      <c r="F2024" s="43">
        <v>0</v>
      </c>
      <c r="G2024" s="44" t="str">
        <f t="shared" si="233"/>
        <v>-</v>
      </c>
      <c r="H2024" s="197"/>
    </row>
    <row r="2025" spans="1:8" s="19" customFormat="1" ht="12" customHeight="1" hidden="1" outlineLevel="2">
      <c r="A2025" s="41" t="s">
        <v>3</v>
      </c>
      <c r="B2025" s="42" t="s">
        <v>29</v>
      </c>
      <c r="C2025" s="205"/>
      <c r="D2025" s="206"/>
      <c r="E2025" s="185">
        <v>0</v>
      </c>
      <c r="F2025" s="43">
        <v>0</v>
      </c>
      <c r="G2025" s="44" t="str">
        <f t="shared" si="233"/>
        <v>-</v>
      </c>
      <c r="H2025" s="197"/>
    </row>
    <row r="2026" spans="1:8" s="19" customFormat="1" ht="12" customHeight="1" hidden="1" outlineLevel="2">
      <c r="A2026" s="41" t="s">
        <v>25</v>
      </c>
      <c r="B2026" s="42" t="s">
        <v>149</v>
      </c>
      <c r="C2026" s="205"/>
      <c r="D2026" s="206"/>
      <c r="E2026" s="185">
        <v>0</v>
      </c>
      <c r="F2026" s="43">
        <v>0</v>
      </c>
      <c r="G2026" s="44" t="str">
        <f t="shared" si="233"/>
        <v>-</v>
      </c>
      <c r="H2026" s="197"/>
    </row>
    <row r="2027" spans="1:8" s="19" customFormat="1" ht="12" customHeight="1" hidden="1" outlineLevel="2">
      <c r="A2027" s="41" t="s">
        <v>32</v>
      </c>
      <c r="B2027" s="42" t="s">
        <v>31</v>
      </c>
      <c r="C2027" s="205"/>
      <c r="D2027" s="206"/>
      <c r="E2027" s="185">
        <v>0</v>
      </c>
      <c r="F2027" s="43">
        <v>0</v>
      </c>
      <c r="G2027" s="44" t="str">
        <f t="shared" si="233"/>
        <v>-</v>
      </c>
      <c r="H2027" s="197"/>
    </row>
    <row r="2028" spans="1:8" s="19" customFormat="1" ht="3" customHeight="1" outlineLevel="1" collapsed="1">
      <c r="A2028" s="45"/>
      <c r="B2028" s="46"/>
      <c r="C2028" s="136"/>
      <c r="D2028" s="134"/>
      <c r="E2028" s="186"/>
      <c r="F2028" s="49"/>
      <c r="G2028" s="50"/>
      <c r="H2028" s="135"/>
    </row>
    <row r="2029" spans="1:9" s="96" customFormat="1" ht="16.5" customHeight="1">
      <c r="A2029" s="89" t="s">
        <v>37</v>
      </c>
      <c r="B2029" s="170" t="s">
        <v>141</v>
      </c>
      <c r="C2029" s="91"/>
      <c r="D2029" s="91"/>
      <c r="E2029" s="190">
        <f>SUM(E2030:E2034)</f>
        <v>667000</v>
      </c>
      <c r="F2029" s="92">
        <f>SUM(F2030:F2034)</f>
        <v>646054.83</v>
      </c>
      <c r="G2029" s="93">
        <f t="shared" si="233"/>
        <v>96.85979460269864</v>
      </c>
      <c r="H2029" s="94"/>
      <c r="I2029" s="95"/>
    </row>
    <row r="2030" spans="1:8" s="126" customFormat="1" ht="13.5" customHeight="1">
      <c r="A2030" s="120" t="s">
        <v>1</v>
      </c>
      <c r="B2030" s="121" t="s">
        <v>27</v>
      </c>
      <c r="C2030" s="122"/>
      <c r="D2030" s="120"/>
      <c r="E2030" s="179">
        <f>E2040+E2048+E2056+E2064+E2072+E2081+E2089+E2097+E2105</f>
        <v>667000</v>
      </c>
      <c r="F2030" s="123">
        <f>F2040+F2048+F2056+F2064+F2072+F2081+F2089+F2097+F2105</f>
        <v>646054.83</v>
      </c>
      <c r="G2030" s="124">
        <f t="shared" si="233"/>
        <v>96.85979460269864</v>
      </c>
      <c r="H2030" s="125"/>
    </row>
    <row r="2031" spans="1:8" s="126" customFormat="1" ht="13.5" customHeight="1" hidden="1" outlineLevel="1">
      <c r="A2031" s="120" t="s">
        <v>2</v>
      </c>
      <c r="B2031" s="121" t="s">
        <v>28</v>
      </c>
      <c r="C2031" s="122"/>
      <c r="D2031" s="120"/>
      <c r="E2031" s="179">
        <f aca="true" t="shared" si="234" ref="E2031:F2034">E2041+E2049+E2057+E2065+E2073+E2082+E2090+E2098+E2106</f>
        <v>0</v>
      </c>
      <c r="F2031" s="123">
        <f t="shared" si="234"/>
        <v>0</v>
      </c>
      <c r="G2031" s="124" t="str">
        <f t="shared" si="233"/>
        <v>-</v>
      </c>
      <c r="H2031" s="125"/>
    </row>
    <row r="2032" spans="1:8" s="126" customFormat="1" ht="13.5" customHeight="1" hidden="1" outlineLevel="1">
      <c r="A2032" s="120" t="s">
        <v>3</v>
      </c>
      <c r="B2032" s="121" t="s">
        <v>29</v>
      </c>
      <c r="C2032" s="122"/>
      <c r="D2032" s="120"/>
      <c r="E2032" s="179">
        <f t="shared" si="234"/>
        <v>0</v>
      </c>
      <c r="F2032" s="123">
        <f t="shared" si="234"/>
        <v>0</v>
      </c>
      <c r="G2032" s="124" t="str">
        <f t="shared" si="233"/>
        <v>-</v>
      </c>
      <c r="H2032" s="125"/>
    </row>
    <row r="2033" spans="1:8" s="126" customFormat="1" ht="13.5" customHeight="1" hidden="1" outlineLevel="1">
      <c r="A2033" s="120" t="s">
        <v>25</v>
      </c>
      <c r="B2033" s="121" t="s">
        <v>149</v>
      </c>
      <c r="C2033" s="122"/>
      <c r="D2033" s="120"/>
      <c r="E2033" s="179">
        <f t="shared" si="234"/>
        <v>0</v>
      </c>
      <c r="F2033" s="123">
        <f t="shared" si="234"/>
        <v>0</v>
      </c>
      <c r="G2033" s="124" t="str">
        <f t="shared" si="233"/>
        <v>-</v>
      </c>
      <c r="H2033" s="125"/>
    </row>
    <row r="2034" spans="1:8" s="126" customFormat="1" ht="13.5" customHeight="1" hidden="1" outlineLevel="1">
      <c r="A2034" s="120" t="s">
        <v>32</v>
      </c>
      <c r="B2034" s="121" t="s">
        <v>31</v>
      </c>
      <c r="C2034" s="122"/>
      <c r="D2034" s="120"/>
      <c r="E2034" s="179">
        <f t="shared" si="234"/>
        <v>0</v>
      </c>
      <c r="F2034" s="123">
        <f t="shared" si="234"/>
        <v>0</v>
      </c>
      <c r="G2034" s="124" t="str">
        <f t="shared" si="233"/>
        <v>-</v>
      </c>
      <c r="H2034" s="125"/>
    </row>
    <row r="2035" spans="1:8" s="98" customFormat="1" ht="3" customHeight="1" collapsed="1">
      <c r="A2035" s="99"/>
      <c r="B2035" s="100"/>
      <c r="C2035" s="101"/>
      <c r="D2035" s="99"/>
      <c r="E2035" s="191"/>
      <c r="F2035" s="102"/>
      <c r="G2035" s="103"/>
      <c r="H2035" s="104"/>
    </row>
    <row r="2036" spans="1:8" s="82" customFormat="1" ht="15.75" customHeight="1" outlineLevel="1">
      <c r="A2036" s="78" t="s">
        <v>49</v>
      </c>
      <c r="B2036" s="79" t="s">
        <v>86</v>
      </c>
      <c r="C2036" s="78"/>
      <c r="D2036" s="78"/>
      <c r="E2036" s="181">
        <f>E2037+E2078</f>
        <v>667000</v>
      </c>
      <c r="F2036" s="80">
        <f>F2037+F2078</f>
        <v>646054.8300000001</v>
      </c>
      <c r="G2036" s="81">
        <f aca="true" t="shared" si="235" ref="G2036:G2044">IF(E2036&gt;0,F2036/E2036*100,"-")</f>
        <v>96.85979460269866</v>
      </c>
      <c r="H2036" s="79"/>
    </row>
    <row r="2037" spans="1:8" s="18" customFormat="1" ht="15.75" customHeight="1" outlineLevel="1">
      <c r="A2037" s="14" t="s">
        <v>9</v>
      </c>
      <c r="B2037" s="15" t="s">
        <v>50</v>
      </c>
      <c r="C2037" s="14"/>
      <c r="D2037" s="14"/>
      <c r="E2037" s="182">
        <f>E2039+E2047+E2055+E2063+E2071</f>
        <v>579000</v>
      </c>
      <c r="F2037" s="16">
        <f>F2039+F2047+F2055+F2063+F2071</f>
        <v>558769.01</v>
      </c>
      <c r="G2037" s="17">
        <f t="shared" si="235"/>
        <v>96.50587392055267</v>
      </c>
      <c r="H2037" s="15"/>
    </row>
    <row r="2038" spans="1:8" s="18" customFormat="1" ht="3" customHeight="1" outlineLevel="1">
      <c r="A2038" s="142"/>
      <c r="B2038" s="143"/>
      <c r="C2038" s="142"/>
      <c r="D2038" s="142"/>
      <c r="E2038" s="183"/>
      <c r="F2038" s="144"/>
      <c r="G2038" s="145"/>
      <c r="H2038" s="143"/>
    </row>
    <row r="2039" spans="1:8" s="2" customFormat="1" ht="13.5" customHeight="1" outlineLevel="1">
      <c r="A2039" s="52" t="s">
        <v>26</v>
      </c>
      <c r="B2039" s="53" t="s">
        <v>325</v>
      </c>
      <c r="C2039" s="205">
        <v>921</v>
      </c>
      <c r="D2039" s="206">
        <v>92113</v>
      </c>
      <c r="E2039" s="184">
        <f>SUM(E2040:E2044)</f>
        <v>220000</v>
      </c>
      <c r="F2039" s="54">
        <f>SUM(F2040:F2044)</f>
        <v>219500</v>
      </c>
      <c r="G2039" s="55">
        <f t="shared" si="235"/>
        <v>99.77272727272727</v>
      </c>
      <c r="H2039" s="197" t="s">
        <v>650</v>
      </c>
    </row>
    <row r="2040" spans="1:8" s="19" customFormat="1" ht="12" customHeight="1" outlineLevel="1">
      <c r="A2040" s="41" t="s">
        <v>1</v>
      </c>
      <c r="B2040" s="42" t="s">
        <v>27</v>
      </c>
      <c r="C2040" s="205"/>
      <c r="D2040" s="206"/>
      <c r="E2040" s="185">
        <v>220000</v>
      </c>
      <c r="F2040" s="43">
        <v>219500</v>
      </c>
      <c r="G2040" s="44">
        <f t="shared" si="235"/>
        <v>99.77272727272727</v>
      </c>
      <c r="H2040" s="197"/>
    </row>
    <row r="2041" spans="1:8" s="19" customFormat="1" ht="12" customHeight="1" hidden="1" outlineLevel="2">
      <c r="A2041" s="41" t="s">
        <v>2</v>
      </c>
      <c r="B2041" s="42" t="s">
        <v>28</v>
      </c>
      <c r="C2041" s="205"/>
      <c r="D2041" s="206"/>
      <c r="E2041" s="185">
        <v>0</v>
      </c>
      <c r="F2041" s="43">
        <v>0</v>
      </c>
      <c r="G2041" s="44" t="str">
        <f t="shared" si="235"/>
        <v>-</v>
      </c>
      <c r="H2041" s="197"/>
    </row>
    <row r="2042" spans="1:8" s="19" customFormat="1" ht="12" customHeight="1" hidden="1" outlineLevel="2">
      <c r="A2042" s="41" t="s">
        <v>3</v>
      </c>
      <c r="B2042" s="42" t="s">
        <v>29</v>
      </c>
      <c r="C2042" s="205"/>
      <c r="D2042" s="206"/>
      <c r="E2042" s="185">
        <v>0</v>
      </c>
      <c r="F2042" s="43">
        <v>0</v>
      </c>
      <c r="G2042" s="44" t="str">
        <f t="shared" si="235"/>
        <v>-</v>
      </c>
      <c r="H2042" s="197"/>
    </row>
    <row r="2043" spans="1:8" s="19" customFormat="1" ht="12" customHeight="1" hidden="1" outlineLevel="2">
      <c r="A2043" s="41" t="s">
        <v>25</v>
      </c>
      <c r="B2043" s="42" t="s">
        <v>149</v>
      </c>
      <c r="C2043" s="205"/>
      <c r="D2043" s="206"/>
      <c r="E2043" s="185">
        <v>0</v>
      </c>
      <c r="F2043" s="43">
        <v>0</v>
      </c>
      <c r="G2043" s="44" t="str">
        <f t="shared" si="235"/>
        <v>-</v>
      </c>
      <c r="H2043" s="197"/>
    </row>
    <row r="2044" spans="1:8" s="19" customFormat="1" ht="12" customHeight="1" hidden="1" outlineLevel="2">
      <c r="A2044" s="41" t="s">
        <v>32</v>
      </c>
      <c r="B2044" s="42" t="s">
        <v>31</v>
      </c>
      <c r="C2044" s="205"/>
      <c r="D2044" s="206"/>
      <c r="E2044" s="185">
        <v>0</v>
      </c>
      <c r="F2044" s="43">
        <v>0</v>
      </c>
      <c r="G2044" s="44" t="str">
        <f t="shared" si="235"/>
        <v>-</v>
      </c>
      <c r="H2044" s="197"/>
    </row>
    <row r="2045" spans="1:8" s="19" customFormat="1" ht="6" customHeight="1" outlineLevel="1" collapsed="1">
      <c r="A2045" s="45"/>
      <c r="B2045" s="46"/>
      <c r="C2045" s="136"/>
      <c r="D2045" s="134"/>
      <c r="E2045" s="186"/>
      <c r="F2045" s="49"/>
      <c r="G2045" s="50"/>
      <c r="H2045" s="198"/>
    </row>
    <row r="2046" spans="1:8" s="19" customFormat="1" ht="3" customHeight="1" outlineLevel="1">
      <c r="A2046" s="146"/>
      <c r="B2046" s="147"/>
      <c r="C2046" s="137"/>
      <c r="D2046" s="138"/>
      <c r="E2046" s="187"/>
      <c r="F2046" s="148"/>
      <c r="G2046" s="149"/>
      <c r="H2046" s="139"/>
    </row>
    <row r="2047" spans="1:8" s="2" customFormat="1" ht="13.5" customHeight="1" outlineLevel="1">
      <c r="A2047" s="52" t="s">
        <v>51</v>
      </c>
      <c r="B2047" s="53" t="s">
        <v>326</v>
      </c>
      <c r="C2047" s="205">
        <v>921</v>
      </c>
      <c r="D2047" s="206">
        <v>92113</v>
      </c>
      <c r="E2047" s="184">
        <f>SUM(E2048:E2052)</f>
        <v>150000</v>
      </c>
      <c r="F2047" s="54">
        <f>SUM(F2048:F2052)</f>
        <v>132000</v>
      </c>
      <c r="G2047" s="55">
        <f aca="true" t="shared" si="236" ref="G2047:G2052">IF(E2047&gt;0,F2047/E2047*100,"-")</f>
        <v>88</v>
      </c>
      <c r="H2047" s="197" t="s">
        <v>651</v>
      </c>
    </row>
    <row r="2048" spans="1:8" s="19" customFormat="1" ht="12" customHeight="1" outlineLevel="1">
      <c r="A2048" s="41" t="s">
        <v>1</v>
      </c>
      <c r="B2048" s="42" t="s">
        <v>27</v>
      </c>
      <c r="C2048" s="205"/>
      <c r="D2048" s="206"/>
      <c r="E2048" s="185">
        <v>150000</v>
      </c>
      <c r="F2048" s="43">
        <v>132000</v>
      </c>
      <c r="G2048" s="44">
        <f t="shared" si="236"/>
        <v>88</v>
      </c>
      <c r="H2048" s="197"/>
    </row>
    <row r="2049" spans="1:8" s="19" customFormat="1" ht="12" customHeight="1" hidden="1" outlineLevel="2">
      <c r="A2049" s="41" t="s">
        <v>2</v>
      </c>
      <c r="B2049" s="42" t="s">
        <v>28</v>
      </c>
      <c r="C2049" s="205"/>
      <c r="D2049" s="206"/>
      <c r="E2049" s="185">
        <v>0</v>
      </c>
      <c r="F2049" s="43">
        <v>0</v>
      </c>
      <c r="G2049" s="44" t="str">
        <f t="shared" si="236"/>
        <v>-</v>
      </c>
      <c r="H2049" s="197"/>
    </row>
    <row r="2050" spans="1:8" s="19" customFormat="1" ht="12" customHeight="1" hidden="1" outlineLevel="2">
      <c r="A2050" s="41" t="s">
        <v>3</v>
      </c>
      <c r="B2050" s="42" t="s">
        <v>29</v>
      </c>
      <c r="C2050" s="205"/>
      <c r="D2050" s="206"/>
      <c r="E2050" s="185">
        <v>0</v>
      </c>
      <c r="F2050" s="43">
        <v>0</v>
      </c>
      <c r="G2050" s="44" t="str">
        <f t="shared" si="236"/>
        <v>-</v>
      </c>
      <c r="H2050" s="197"/>
    </row>
    <row r="2051" spans="1:8" s="19" customFormat="1" ht="12" customHeight="1" hidden="1" outlineLevel="2">
      <c r="A2051" s="41" t="s">
        <v>25</v>
      </c>
      <c r="B2051" s="42" t="s">
        <v>149</v>
      </c>
      <c r="C2051" s="205"/>
      <c r="D2051" s="206"/>
      <c r="E2051" s="185">
        <v>0</v>
      </c>
      <c r="F2051" s="43">
        <v>0</v>
      </c>
      <c r="G2051" s="44" t="str">
        <f t="shared" si="236"/>
        <v>-</v>
      </c>
      <c r="H2051" s="197"/>
    </row>
    <row r="2052" spans="1:8" s="19" customFormat="1" ht="12" customHeight="1" hidden="1" outlineLevel="2">
      <c r="A2052" s="41" t="s">
        <v>32</v>
      </c>
      <c r="B2052" s="42" t="s">
        <v>31</v>
      </c>
      <c r="C2052" s="205"/>
      <c r="D2052" s="206"/>
      <c r="E2052" s="185">
        <v>0</v>
      </c>
      <c r="F2052" s="43">
        <v>0</v>
      </c>
      <c r="G2052" s="44" t="str">
        <f t="shared" si="236"/>
        <v>-</v>
      </c>
      <c r="H2052" s="197"/>
    </row>
    <row r="2053" spans="1:8" s="19" customFormat="1" ht="24.75" customHeight="1" outlineLevel="1" collapsed="1">
      <c r="A2053" s="45"/>
      <c r="B2053" s="46"/>
      <c r="C2053" s="136"/>
      <c r="D2053" s="134"/>
      <c r="E2053" s="186"/>
      <c r="F2053" s="49"/>
      <c r="G2053" s="50"/>
      <c r="H2053" s="198"/>
    </row>
    <row r="2054" spans="1:8" s="19" customFormat="1" ht="3" customHeight="1" outlineLevel="1">
      <c r="A2054" s="146"/>
      <c r="B2054" s="147"/>
      <c r="C2054" s="137"/>
      <c r="D2054" s="138"/>
      <c r="E2054" s="187"/>
      <c r="F2054" s="148"/>
      <c r="G2054" s="149"/>
      <c r="H2054" s="139"/>
    </row>
    <row r="2055" spans="1:8" s="2" customFormat="1" ht="13.5" customHeight="1" outlineLevel="1">
      <c r="A2055" s="52" t="s">
        <v>52</v>
      </c>
      <c r="B2055" s="53" t="s">
        <v>431</v>
      </c>
      <c r="C2055" s="205">
        <v>921</v>
      </c>
      <c r="D2055" s="206">
        <v>92113</v>
      </c>
      <c r="E2055" s="184">
        <f>SUM(E2056:E2060)</f>
        <v>40000</v>
      </c>
      <c r="F2055" s="54">
        <f>SUM(F2056:F2060)</f>
        <v>38467.34</v>
      </c>
      <c r="G2055" s="55">
        <f aca="true" t="shared" si="237" ref="G2055:G2078">IF(E2055&gt;0,F2055/E2055*100,"-")</f>
        <v>96.16834999999999</v>
      </c>
      <c r="H2055" s="197" t="s">
        <v>690</v>
      </c>
    </row>
    <row r="2056" spans="1:8" s="19" customFormat="1" ht="12" customHeight="1" outlineLevel="1">
      <c r="A2056" s="41" t="s">
        <v>1</v>
      </c>
      <c r="B2056" s="42" t="s">
        <v>27</v>
      </c>
      <c r="C2056" s="205"/>
      <c r="D2056" s="206"/>
      <c r="E2056" s="185">
        <v>40000</v>
      </c>
      <c r="F2056" s="43">
        <v>38467.34</v>
      </c>
      <c r="G2056" s="44">
        <f t="shared" si="237"/>
        <v>96.16834999999999</v>
      </c>
      <c r="H2056" s="197"/>
    </row>
    <row r="2057" spans="1:8" s="19" customFormat="1" ht="12" customHeight="1" hidden="1" outlineLevel="2">
      <c r="A2057" s="41" t="s">
        <v>2</v>
      </c>
      <c r="B2057" s="42" t="s">
        <v>28</v>
      </c>
      <c r="C2057" s="205"/>
      <c r="D2057" s="206"/>
      <c r="E2057" s="185">
        <v>0</v>
      </c>
      <c r="F2057" s="43">
        <v>0</v>
      </c>
      <c r="G2057" s="44" t="str">
        <f t="shared" si="237"/>
        <v>-</v>
      </c>
      <c r="H2057" s="197"/>
    </row>
    <row r="2058" spans="1:8" s="19" customFormat="1" ht="12" customHeight="1" hidden="1" outlineLevel="2">
      <c r="A2058" s="41" t="s">
        <v>3</v>
      </c>
      <c r="B2058" s="42" t="s">
        <v>29</v>
      </c>
      <c r="C2058" s="205"/>
      <c r="D2058" s="206"/>
      <c r="E2058" s="185">
        <v>0</v>
      </c>
      <c r="F2058" s="43">
        <v>0</v>
      </c>
      <c r="G2058" s="44" t="str">
        <f t="shared" si="237"/>
        <v>-</v>
      </c>
      <c r="H2058" s="197"/>
    </row>
    <row r="2059" spans="1:8" s="19" customFormat="1" ht="12" customHeight="1" hidden="1" outlineLevel="2">
      <c r="A2059" s="41" t="s">
        <v>25</v>
      </c>
      <c r="B2059" s="42" t="s">
        <v>149</v>
      </c>
      <c r="C2059" s="205"/>
      <c r="D2059" s="206"/>
      <c r="E2059" s="185">
        <v>0</v>
      </c>
      <c r="F2059" s="43">
        <v>0</v>
      </c>
      <c r="G2059" s="44" t="str">
        <f t="shared" si="237"/>
        <v>-</v>
      </c>
      <c r="H2059" s="197"/>
    </row>
    <row r="2060" spans="1:8" s="19" customFormat="1" ht="12" customHeight="1" hidden="1" outlineLevel="2">
      <c r="A2060" s="41" t="s">
        <v>32</v>
      </c>
      <c r="B2060" s="42" t="s">
        <v>31</v>
      </c>
      <c r="C2060" s="205"/>
      <c r="D2060" s="206"/>
      <c r="E2060" s="185">
        <v>0</v>
      </c>
      <c r="F2060" s="43">
        <v>0</v>
      </c>
      <c r="G2060" s="44" t="str">
        <f t="shared" si="237"/>
        <v>-</v>
      </c>
      <c r="H2060" s="197"/>
    </row>
    <row r="2061" spans="1:8" s="19" customFormat="1" ht="3" customHeight="1" outlineLevel="1" collapsed="1">
      <c r="A2061" s="45"/>
      <c r="B2061" s="46"/>
      <c r="C2061" s="136"/>
      <c r="D2061" s="134"/>
      <c r="E2061" s="186"/>
      <c r="F2061" s="49"/>
      <c r="G2061" s="50"/>
      <c r="H2061" s="135"/>
    </row>
    <row r="2062" spans="1:8" s="19" customFormat="1" ht="3" customHeight="1" outlineLevel="1">
      <c r="A2062" s="146"/>
      <c r="B2062" s="147"/>
      <c r="C2062" s="137"/>
      <c r="D2062" s="138"/>
      <c r="E2062" s="187"/>
      <c r="F2062" s="148"/>
      <c r="G2062" s="149"/>
      <c r="H2062" s="139"/>
    </row>
    <row r="2063" spans="1:8" s="2" customFormat="1" ht="13.5" customHeight="1" outlineLevel="1">
      <c r="A2063" s="52" t="s">
        <v>53</v>
      </c>
      <c r="B2063" s="53" t="s">
        <v>441</v>
      </c>
      <c r="C2063" s="205">
        <v>921</v>
      </c>
      <c r="D2063" s="206">
        <v>92113</v>
      </c>
      <c r="E2063" s="184">
        <f>SUM(E2064:E2068)</f>
        <v>34000</v>
      </c>
      <c r="F2063" s="54">
        <f>SUM(F2064:F2068)</f>
        <v>33801.67</v>
      </c>
      <c r="G2063" s="55">
        <f aca="true" t="shared" si="238" ref="G2063:G2068">IF(E2063&gt;0,F2063/E2063*100,"-")</f>
        <v>99.41667647058823</v>
      </c>
      <c r="H2063" s="197" t="s">
        <v>652</v>
      </c>
    </row>
    <row r="2064" spans="1:8" s="19" customFormat="1" ht="12" customHeight="1" outlineLevel="1">
      <c r="A2064" s="41" t="s">
        <v>1</v>
      </c>
      <c r="B2064" s="42" t="s">
        <v>27</v>
      </c>
      <c r="C2064" s="205"/>
      <c r="D2064" s="206"/>
      <c r="E2064" s="185">
        <v>34000</v>
      </c>
      <c r="F2064" s="43">
        <v>33801.67</v>
      </c>
      <c r="G2064" s="44">
        <f t="shared" si="238"/>
        <v>99.41667647058823</v>
      </c>
      <c r="H2064" s="197"/>
    </row>
    <row r="2065" spans="1:8" s="19" customFormat="1" ht="12" customHeight="1" hidden="1" outlineLevel="2">
      <c r="A2065" s="41" t="s">
        <v>2</v>
      </c>
      <c r="B2065" s="42" t="s">
        <v>28</v>
      </c>
      <c r="C2065" s="205"/>
      <c r="D2065" s="206"/>
      <c r="E2065" s="185">
        <v>0</v>
      </c>
      <c r="F2065" s="43">
        <v>0</v>
      </c>
      <c r="G2065" s="44" t="str">
        <f t="shared" si="238"/>
        <v>-</v>
      </c>
      <c r="H2065" s="197"/>
    </row>
    <row r="2066" spans="1:8" s="19" customFormat="1" ht="12" customHeight="1" hidden="1" outlineLevel="2">
      <c r="A2066" s="41" t="s">
        <v>3</v>
      </c>
      <c r="B2066" s="42" t="s">
        <v>29</v>
      </c>
      <c r="C2066" s="205"/>
      <c r="D2066" s="206"/>
      <c r="E2066" s="185">
        <v>0</v>
      </c>
      <c r="F2066" s="43">
        <v>0</v>
      </c>
      <c r="G2066" s="44" t="str">
        <f t="shared" si="238"/>
        <v>-</v>
      </c>
      <c r="H2066" s="197"/>
    </row>
    <row r="2067" spans="1:8" s="19" customFormat="1" ht="12" customHeight="1" hidden="1" outlineLevel="2">
      <c r="A2067" s="41" t="s">
        <v>25</v>
      </c>
      <c r="B2067" s="42" t="s">
        <v>149</v>
      </c>
      <c r="C2067" s="205"/>
      <c r="D2067" s="206"/>
      <c r="E2067" s="185">
        <v>0</v>
      </c>
      <c r="F2067" s="43">
        <v>0</v>
      </c>
      <c r="G2067" s="44" t="str">
        <f t="shared" si="238"/>
        <v>-</v>
      </c>
      <c r="H2067" s="197"/>
    </row>
    <row r="2068" spans="1:8" s="19" customFormat="1" ht="12" customHeight="1" hidden="1" outlineLevel="2">
      <c r="A2068" s="41" t="s">
        <v>32</v>
      </c>
      <c r="B2068" s="42" t="s">
        <v>31</v>
      </c>
      <c r="C2068" s="205"/>
      <c r="D2068" s="206"/>
      <c r="E2068" s="185">
        <v>0</v>
      </c>
      <c r="F2068" s="43">
        <v>0</v>
      </c>
      <c r="G2068" s="44" t="str">
        <f t="shared" si="238"/>
        <v>-</v>
      </c>
      <c r="H2068" s="197"/>
    </row>
    <row r="2069" spans="1:8" s="19" customFormat="1" ht="34.5" customHeight="1" outlineLevel="1" collapsed="1">
      <c r="A2069" s="45"/>
      <c r="B2069" s="46"/>
      <c r="C2069" s="136"/>
      <c r="D2069" s="134"/>
      <c r="E2069" s="186"/>
      <c r="F2069" s="49"/>
      <c r="G2069" s="50"/>
      <c r="H2069" s="198"/>
    </row>
    <row r="2070" spans="1:8" s="19" customFormat="1" ht="3" customHeight="1" outlineLevel="1">
      <c r="A2070" s="146"/>
      <c r="B2070" s="147"/>
      <c r="C2070" s="137"/>
      <c r="D2070" s="138"/>
      <c r="E2070" s="187"/>
      <c r="F2070" s="148"/>
      <c r="G2070" s="149"/>
      <c r="H2070" s="139"/>
    </row>
    <row r="2071" spans="1:8" s="2" customFormat="1" ht="13.5" customHeight="1" outlineLevel="1">
      <c r="A2071" s="52" t="s">
        <v>54</v>
      </c>
      <c r="B2071" s="53" t="s">
        <v>432</v>
      </c>
      <c r="C2071" s="205">
        <v>921</v>
      </c>
      <c r="D2071" s="206">
        <v>92113</v>
      </c>
      <c r="E2071" s="184">
        <f>SUM(E2072:E2076)</f>
        <v>135000</v>
      </c>
      <c r="F2071" s="54">
        <f>SUM(F2072:F2076)</f>
        <v>135000</v>
      </c>
      <c r="G2071" s="55">
        <f t="shared" si="237"/>
        <v>100</v>
      </c>
      <c r="H2071" s="197" t="s">
        <v>653</v>
      </c>
    </row>
    <row r="2072" spans="1:8" s="19" customFormat="1" ht="12" customHeight="1" outlineLevel="1">
      <c r="A2072" s="41" t="s">
        <v>1</v>
      </c>
      <c r="B2072" s="42" t="s">
        <v>27</v>
      </c>
      <c r="C2072" s="205"/>
      <c r="D2072" s="206"/>
      <c r="E2072" s="185">
        <v>135000</v>
      </c>
      <c r="F2072" s="43">
        <v>135000</v>
      </c>
      <c r="G2072" s="44">
        <f t="shared" si="237"/>
        <v>100</v>
      </c>
      <c r="H2072" s="197"/>
    </row>
    <row r="2073" spans="1:8" s="19" customFormat="1" ht="12" customHeight="1" hidden="1" outlineLevel="2">
      <c r="A2073" s="41" t="s">
        <v>2</v>
      </c>
      <c r="B2073" s="42" t="s">
        <v>28</v>
      </c>
      <c r="C2073" s="205"/>
      <c r="D2073" s="206"/>
      <c r="E2073" s="185">
        <v>0</v>
      </c>
      <c r="F2073" s="43">
        <v>0</v>
      </c>
      <c r="G2073" s="44" t="str">
        <f t="shared" si="237"/>
        <v>-</v>
      </c>
      <c r="H2073" s="197"/>
    </row>
    <row r="2074" spans="1:8" s="19" customFormat="1" ht="12" customHeight="1" hidden="1" outlineLevel="2">
      <c r="A2074" s="41" t="s">
        <v>3</v>
      </c>
      <c r="B2074" s="42" t="s">
        <v>29</v>
      </c>
      <c r="C2074" s="205"/>
      <c r="D2074" s="206"/>
      <c r="E2074" s="185">
        <v>0</v>
      </c>
      <c r="F2074" s="43">
        <v>0</v>
      </c>
      <c r="G2074" s="44" t="str">
        <f t="shared" si="237"/>
        <v>-</v>
      </c>
      <c r="H2074" s="197"/>
    </row>
    <row r="2075" spans="1:8" s="19" customFormat="1" ht="12" customHeight="1" hidden="1" outlineLevel="2">
      <c r="A2075" s="41" t="s">
        <v>25</v>
      </c>
      <c r="B2075" s="42" t="s">
        <v>149</v>
      </c>
      <c r="C2075" s="205"/>
      <c r="D2075" s="206"/>
      <c r="E2075" s="185">
        <v>0</v>
      </c>
      <c r="F2075" s="43">
        <v>0</v>
      </c>
      <c r="G2075" s="44" t="str">
        <f t="shared" si="237"/>
        <v>-</v>
      </c>
      <c r="H2075" s="197"/>
    </row>
    <row r="2076" spans="1:8" s="19" customFormat="1" ht="12" customHeight="1" hidden="1" outlineLevel="2">
      <c r="A2076" s="41" t="s">
        <v>32</v>
      </c>
      <c r="B2076" s="42" t="s">
        <v>31</v>
      </c>
      <c r="C2076" s="205"/>
      <c r="D2076" s="206"/>
      <c r="E2076" s="185">
        <v>0</v>
      </c>
      <c r="F2076" s="43">
        <v>0</v>
      </c>
      <c r="G2076" s="44" t="str">
        <f t="shared" si="237"/>
        <v>-</v>
      </c>
      <c r="H2076" s="197"/>
    </row>
    <row r="2077" spans="1:8" s="19" customFormat="1" ht="15.75" customHeight="1" outlineLevel="1" collapsed="1">
      <c r="A2077" s="45"/>
      <c r="B2077" s="46"/>
      <c r="C2077" s="136"/>
      <c r="D2077" s="134"/>
      <c r="E2077" s="186"/>
      <c r="F2077" s="49"/>
      <c r="G2077" s="50"/>
      <c r="H2077" s="198"/>
    </row>
    <row r="2078" spans="1:8" s="18" customFormat="1" ht="15.75" customHeight="1" outlineLevel="1">
      <c r="A2078" s="14" t="s">
        <v>136</v>
      </c>
      <c r="B2078" s="15" t="s">
        <v>57</v>
      </c>
      <c r="C2078" s="14"/>
      <c r="D2078" s="14"/>
      <c r="E2078" s="182">
        <f>E2080+E2088+E2096+E2104</f>
        <v>88000</v>
      </c>
      <c r="F2078" s="16">
        <f>F2080+F2088+F2096+F2104</f>
        <v>87285.82</v>
      </c>
      <c r="G2078" s="17">
        <f t="shared" si="237"/>
        <v>99.18843181818183</v>
      </c>
      <c r="H2078" s="15"/>
    </row>
    <row r="2079" spans="1:8" s="18" customFormat="1" ht="3" customHeight="1" outlineLevel="1">
      <c r="A2079" s="142"/>
      <c r="B2079" s="143"/>
      <c r="C2079" s="142"/>
      <c r="D2079" s="142"/>
      <c r="E2079" s="183"/>
      <c r="F2079" s="144"/>
      <c r="G2079" s="145"/>
      <c r="H2079" s="143"/>
    </row>
    <row r="2080" spans="1:8" s="2" customFormat="1" ht="13.5" customHeight="1" outlineLevel="1">
      <c r="A2080" s="52" t="s">
        <v>72</v>
      </c>
      <c r="B2080" s="53" t="s">
        <v>327</v>
      </c>
      <c r="C2080" s="205">
        <v>921</v>
      </c>
      <c r="D2080" s="206">
        <v>92113</v>
      </c>
      <c r="E2080" s="184">
        <f>SUM(E2081:E2085)</f>
        <v>35000</v>
      </c>
      <c r="F2080" s="54">
        <f>SUM(F2081:F2085)</f>
        <v>34912.6</v>
      </c>
      <c r="G2080" s="55">
        <f aca="true" t="shared" si="239" ref="G2080:G2085">IF(E2080&gt;0,F2080/E2080*100,"-")</f>
        <v>99.75028571428571</v>
      </c>
      <c r="H2080" s="197" t="s">
        <v>654</v>
      </c>
    </row>
    <row r="2081" spans="1:8" s="19" customFormat="1" ht="12" customHeight="1" outlineLevel="1">
      <c r="A2081" s="41" t="s">
        <v>1</v>
      </c>
      <c r="B2081" s="42" t="s">
        <v>27</v>
      </c>
      <c r="C2081" s="205"/>
      <c r="D2081" s="206"/>
      <c r="E2081" s="185">
        <v>35000</v>
      </c>
      <c r="F2081" s="43">
        <v>34912.6</v>
      </c>
      <c r="G2081" s="44">
        <f t="shared" si="239"/>
        <v>99.75028571428571</v>
      </c>
      <c r="H2081" s="197"/>
    </row>
    <row r="2082" spans="1:8" s="19" customFormat="1" ht="12" customHeight="1" hidden="1" outlineLevel="2">
      <c r="A2082" s="41" t="s">
        <v>2</v>
      </c>
      <c r="B2082" s="42" t="s">
        <v>28</v>
      </c>
      <c r="C2082" s="205"/>
      <c r="D2082" s="206"/>
      <c r="E2082" s="185">
        <v>0</v>
      </c>
      <c r="F2082" s="43">
        <v>0</v>
      </c>
      <c r="G2082" s="44" t="str">
        <f t="shared" si="239"/>
        <v>-</v>
      </c>
      <c r="H2082" s="197"/>
    </row>
    <row r="2083" spans="1:8" s="19" customFormat="1" ht="12" customHeight="1" hidden="1" outlineLevel="2">
      <c r="A2083" s="41" t="s">
        <v>3</v>
      </c>
      <c r="B2083" s="42" t="s">
        <v>29</v>
      </c>
      <c r="C2083" s="205"/>
      <c r="D2083" s="206"/>
      <c r="E2083" s="185">
        <v>0</v>
      </c>
      <c r="F2083" s="43">
        <v>0</v>
      </c>
      <c r="G2083" s="44" t="str">
        <f t="shared" si="239"/>
        <v>-</v>
      </c>
      <c r="H2083" s="197"/>
    </row>
    <row r="2084" spans="1:8" s="19" customFormat="1" ht="12" customHeight="1" hidden="1" outlineLevel="2">
      <c r="A2084" s="41" t="s">
        <v>25</v>
      </c>
      <c r="B2084" s="42" t="s">
        <v>149</v>
      </c>
      <c r="C2084" s="205"/>
      <c r="D2084" s="206"/>
      <c r="E2084" s="185">
        <v>0</v>
      </c>
      <c r="F2084" s="43">
        <v>0</v>
      </c>
      <c r="G2084" s="44" t="str">
        <f t="shared" si="239"/>
        <v>-</v>
      </c>
      <c r="H2084" s="197"/>
    </row>
    <row r="2085" spans="1:8" s="19" customFormat="1" ht="12" customHeight="1" hidden="1" outlineLevel="2">
      <c r="A2085" s="41" t="s">
        <v>32</v>
      </c>
      <c r="B2085" s="42" t="s">
        <v>31</v>
      </c>
      <c r="C2085" s="205"/>
      <c r="D2085" s="206"/>
      <c r="E2085" s="185">
        <v>0</v>
      </c>
      <c r="F2085" s="43">
        <v>0</v>
      </c>
      <c r="G2085" s="44" t="str">
        <f t="shared" si="239"/>
        <v>-</v>
      </c>
      <c r="H2085" s="197"/>
    </row>
    <row r="2086" spans="1:8" s="19" customFormat="1" ht="3" customHeight="1" outlineLevel="1" collapsed="1">
      <c r="A2086" s="45"/>
      <c r="B2086" s="46"/>
      <c r="C2086" s="136"/>
      <c r="D2086" s="134"/>
      <c r="E2086" s="186"/>
      <c r="F2086" s="49"/>
      <c r="G2086" s="50"/>
      <c r="H2086" s="135"/>
    </row>
    <row r="2087" spans="1:8" s="18" customFormat="1" ht="3" customHeight="1" outlineLevel="1">
      <c r="A2087" s="142"/>
      <c r="B2087" s="143"/>
      <c r="C2087" s="142"/>
      <c r="D2087" s="142"/>
      <c r="E2087" s="183"/>
      <c r="F2087" s="144"/>
      <c r="G2087" s="145"/>
      <c r="H2087" s="143"/>
    </row>
    <row r="2088" spans="1:8" s="2" customFormat="1" ht="13.5" customHeight="1" outlineLevel="1">
      <c r="A2088" s="52" t="s">
        <v>73</v>
      </c>
      <c r="B2088" s="53" t="s">
        <v>433</v>
      </c>
      <c r="C2088" s="205">
        <v>921</v>
      </c>
      <c r="D2088" s="206">
        <v>92113</v>
      </c>
      <c r="E2088" s="184">
        <f>SUM(E2089:E2093)</f>
        <v>30000</v>
      </c>
      <c r="F2088" s="54">
        <f>SUM(F2089:F2093)</f>
        <v>29956</v>
      </c>
      <c r="G2088" s="55">
        <f aca="true" t="shared" si="240" ref="G2088:G2093">IF(E2088&gt;0,F2088/E2088*100,"-")</f>
        <v>99.85333333333334</v>
      </c>
      <c r="H2088" s="197" t="s">
        <v>655</v>
      </c>
    </row>
    <row r="2089" spans="1:8" s="19" customFormat="1" ht="12" customHeight="1" outlineLevel="1">
      <c r="A2089" s="41" t="s">
        <v>1</v>
      </c>
      <c r="B2089" s="42" t="s">
        <v>27</v>
      </c>
      <c r="C2089" s="205"/>
      <c r="D2089" s="206"/>
      <c r="E2089" s="185">
        <v>30000</v>
      </c>
      <c r="F2089" s="43">
        <v>29956</v>
      </c>
      <c r="G2089" s="44">
        <f t="shared" si="240"/>
        <v>99.85333333333334</v>
      </c>
      <c r="H2089" s="197"/>
    </row>
    <row r="2090" spans="1:8" s="19" customFormat="1" ht="12" customHeight="1" hidden="1" outlineLevel="2">
      <c r="A2090" s="41" t="s">
        <v>2</v>
      </c>
      <c r="B2090" s="42" t="s">
        <v>28</v>
      </c>
      <c r="C2090" s="205"/>
      <c r="D2090" s="206"/>
      <c r="E2090" s="185">
        <v>0</v>
      </c>
      <c r="F2090" s="43">
        <v>0</v>
      </c>
      <c r="G2090" s="44" t="str">
        <f t="shared" si="240"/>
        <v>-</v>
      </c>
      <c r="H2090" s="197"/>
    </row>
    <row r="2091" spans="1:8" s="19" customFormat="1" ht="12" customHeight="1" hidden="1" outlineLevel="2">
      <c r="A2091" s="41" t="s">
        <v>3</v>
      </c>
      <c r="B2091" s="42" t="s">
        <v>29</v>
      </c>
      <c r="C2091" s="205"/>
      <c r="D2091" s="206"/>
      <c r="E2091" s="185">
        <v>0</v>
      </c>
      <c r="F2091" s="43">
        <v>0</v>
      </c>
      <c r="G2091" s="44" t="str">
        <f t="shared" si="240"/>
        <v>-</v>
      </c>
      <c r="H2091" s="197"/>
    </row>
    <row r="2092" spans="1:8" s="19" customFormat="1" ht="12" customHeight="1" hidden="1" outlineLevel="2">
      <c r="A2092" s="41" t="s">
        <v>25</v>
      </c>
      <c r="B2092" s="42" t="s">
        <v>149</v>
      </c>
      <c r="C2092" s="205"/>
      <c r="D2092" s="206"/>
      <c r="E2092" s="185">
        <v>0</v>
      </c>
      <c r="F2092" s="43">
        <v>0</v>
      </c>
      <c r="G2092" s="44" t="str">
        <f t="shared" si="240"/>
        <v>-</v>
      </c>
      <c r="H2092" s="197"/>
    </row>
    <row r="2093" spans="1:8" s="19" customFormat="1" ht="12" customHeight="1" hidden="1" outlineLevel="2">
      <c r="A2093" s="41" t="s">
        <v>32</v>
      </c>
      <c r="B2093" s="42" t="s">
        <v>31</v>
      </c>
      <c r="C2093" s="205"/>
      <c r="D2093" s="206"/>
      <c r="E2093" s="185">
        <v>0</v>
      </c>
      <c r="F2093" s="43">
        <v>0</v>
      </c>
      <c r="G2093" s="44" t="str">
        <f t="shared" si="240"/>
        <v>-</v>
      </c>
      <c r="H2093" s="197"/>
    </row>
    <row r="2094" spans="1:8" s="19" customFormat="1" ht="15.75" customHeight="1" outlineLevel="1" collapsed="1">
      <c r="A2094" s="45"/>
      <c r="B2094" s="46"/>
      <c r="C2094" s="136"/>
      <c r="D2094" s="134"/>
      <c r="E2094" s="186"/>
      <c r="F2094" s="49"/>
      <c r="G2094" s="50"/>
      <c r="H2094" s="198"/>
    </row>
    <row r="2095" spans="1:8" s="18" customFormat="1" ht="3" customHeight="1" outlineLevel="1">
      <c r="A2095" s="142"/>
      <c r="B2095" s="143"/>
      <c r="C2095" s="142"/>
      <c r="D2095" s="142"/>
      <c r="E2095" s="183"/>
      <c r="F2095" s="144"/>
      <c r="G2095" s="145"/>
      <c r="H2095" s="143"/>
    </row>
    <row r="2096" spans="1:8" s="2" customFormat="1" ht="13.5" customHeight="1" outlineLevel="1">
      <c r="A2096" s="52" t="s">
        <v>74</v>
      </c>
      <c r="B2096" s="53" t="s">
        <v>434</v>
      </c>
      <c r="C2096" s="205">
        <v>921</v>
      </c>
      <c r="D2096" s="206">
        <v>92113</v>
      </c>
      <c r="E2096" s="184">
        <f>SUM(E2097:E2101)</f>
        <v>5000</v>
      </c>
      <c r="F2096" s="54">
        <f>SUM(F2097:F2101)</f>
        <v>4705</v>
      </c>
      <c r="G2096" s="55">
        <f aca="true" t="shared" si="241" ref="G2096:G2101">IF(E2096&gt;0,F2096/E2096*100,"-")</f>
        <v>94.1</v>
      </c>
      <c r="H2096" s="197" t="s">
        <v>656</v>
      </c>
    </row>
    <row r="2097" spans="1:8" s="19" customFormat="1" ht="12" customHeight="1" outlineLevel="1">
      <c r="A2097" s="41" t="s">
        <v>1</v>
      </c>
      <c r="B2097" s="42" t="s">
        <v>27</v>
      </c>
      <c r="C2097" s="205"/>
      <c r="D2097" s="206"/>
      <c r="E2097" s="185">
        <v>5000</v>
      </c>
      <c r="F2097" s="43">
        <v>4705</v>
      </c>
      <c r="G2097" s="44">
        <f t="shared" si="241"/>
        <v>94.1</v>
      </c>
      <c r="H2097" s="197"/>
    </row>
    <row r="2098" spans="1:8" s="19" customFormat="1" ht="12" customHeight="1" hidden="1" outlineLevel="2">
      <c r="A2098" s="41" t="s">
        <v>2</v>
      </c>
      <c r="B2098" s="42" t="s">
        <v>28</v>
      </c>
      <c r="C2098" s="205"/>
      <c r="D2098" s="206"/>
      <c r="E2098" s="185">
        <v>0</v>
      </c>
      <c r="F2098" s="43">
        <v>0</v>
      </c>
      <c r="G2098" s="44" t="str">
        <f t="shared" si="241"/>
        <v>-</v>
      </c>
      <c r="H2098" s="197"/>
    </row>
    <row r="2099" spans="1:8" s="19" customFormat="1" ht="12" customHeight="1" hidden="1" outlineLevel="2">
      <c r="A2099" s="41" t="s">
        <v>3</v>
      </c>
      <c r="B2099" s="42" t="s">
        <v>29</v>
      </c>
      <c r="C2099" s="205"/>
      <c r="D2099" s="206"/>
      <c r="E2099" s="185">
        <v>0</v>
      </c>
      <c r="F2099" s="43">
        <v>0</v>
      </c>
      <c r="G2099" s="44" t="str">
        <f t="shared" si="241"/>
        <v>-</v>
      </c>
      <c r="H2099" s="197"/>
    </row>
    <row r="2100" spans="1:8" s="19" customFormat="1" ht="12" customHeight="1" hidden="1" outlineLevel="2">
      <c r="A2100" s="41" t="s">
        <v>25</v>
      </c>
      <c r="B2100" s="42" t="s">
        <v>149</v>
      </c>
      <c r="C2100" s="205"/>
      <c r="D2100" s="206"/>
      <c r="E2100" s="185">
        <v>0</v>
      </c>
      <c r="F2100" s="43">
        <v>0</v>
      </c>
      <c r="G2100" s="44" t="str">
        <f t="shared" si="241"/>
        <v>-</v>
      </c>
      <c r="H2100" s="197"/>
    </row>
    <row r="2101" spans="1:8" s="19" customFormat="1" ht="12" customHeight="1" hidden="1" outlineLevel="2">
      <c r="A2101" s="41" t="s">
        <v>32</v>
      </c>
      <c r="B2101" s="42" t="s">
        <v>31</v>
      </c>
      <c r="C2101" s="205"/>
      <c r="D2101" s="206"/>
      <c r="E2101" s="185">
        <v>0</v>
      </c>
      <c r="F2101" s="43">
        <v>0</v>
      </c>
      <c r="G2101" s="44" t="str">
        <f t="shared" si="241"/>
        <v>-</v>
      </c>
      <c r="H2101" s="197"/>
    </row>
    <row r="2102" spans="1:8" s="19" customFormat="1" ht="3" customHeight="1" outlineLevel="1" collapsed="1">
      <c r="A2102" s="45"/>
      <c r="B2102" s="46"/>
      <c r="C2102" s="136"/>
      <c r="D2102" s="134"/>
      <c r="E2102" s="186"/>
      <c r="F2102" s="49"/>
      <c r="G2102" s="50"/>
      <c r="H2102" s="135"/>
    </row>
    <row r="2103" spans="1:8" s="18" customFormat="1" ht="3" customHeight="1" outlineLevel="1">
      <c r="A2103" s="142"/>
      <c r="B2103" s="143"/>
      <c r="C2103" s="142"/>
      <c r="D2103" s="142"/>
      <c r="E2103" s="183"/>
      <c r="F2103" s="144"/>
      <c r="G2103" s="145"/>
      <c r="H2103" s="143"/>
    </row>
    <row r="2104" spans="1:8" s="2" customFormat="1" ht="13.5" customHeight="1" outlineLevel="1">
      <c r="A2104" s="52" t="s">
        <v>75</v>
      </c>
      <c r="B2104" s="53" t="s">
        <v>435</v>
      </c>
      <c r="C2104" s="205">
        <v>921</v>
      </c>
      <c r="D2104" s="206">
        <v>92113</v>
      </c>
      <c r="E2104" s="184">
        <f>SUM(E2105:E2109)</f>
        <v>18000</v>
      </c>
      <c r="F2104" s="54">
        <f>SUM(F2105:F2109)</f>
        <v>17712.22</v>
      </c>
      <c r="G2104" s="55">
        <f aca="true" t="shared" si="242" ref="G2104:G2109">IF(E2104&gt;0,F2104/E2104*100,"-")</f>
        <v>98.40122222222223</v>
      </c>
      <c r="H2104" s="197" t="s">
        <v>657</v>
      </c>
    </row>
    <row r="2105" spans="1:8" s="19" customFormat="1" ht="12" customHeight="1" outlineLevel="1">
      <c r="A2105" s="41" t="s">
        <v>1</v>
      </c>
      <c r="B2105" s="42" t="s">
        <v>27</v>
      </c>
      <c r="C2105" s="205"/>
      <c r="D2105" s="206"/>
      <c r="E2105" s="185">
        <v>18000</v>
      </c>
      <c r="F2105" s="43">
        <v>17712.22</v>
      </c>
      <c r="G2105" s="44">
        <f t="shared" si="242"/>
        <v>98.40122222222223</v>
      </c>
      <c r="H2105" s="197"/>
    </row>
    <row r="2106" spans="1:8" s="19" customFormat="1" ht="12" customHeight="1" hidden="1" outlineLevel="2">
      <c r="A2106" s="41" t="s">
        <v>2</v>
      </c>
      <c r="B2106" s="42" t="s">
        <v>28</v>
      </c>
      <c r="C2106" s="205"/>
      <c r="D2106" s="206"/>
      <c r="E2106" s="185">
        <v>0</v>
      </c>
      <c r="F2106" s="43">
        <v>0</v>
      </c>
      <c r="G2106" s="44" t="str">
        <f t="shared" si="242"/>
        <v>-</v>
      </c>
      <c r="H2106" s="197"/>
    </row>
    <row r="2107" spans="1:8" s="19" customFormat="1" ht="12" customHeight="1" hidden="1" outlineLevel="2">
      <c r="A2107" s="41" t="s">
        <v>3</v>
      </c>
      <c r="B2107" s="42" t="s">
        <v>29</v>
      </c>
      <c r="C2107" s="205"/>
      <c r="D2107" s="206"/>
      <c r="E2107" s="185">
        <v>0</v>
      </c>
      <c r="F2107" s="43">
        <v>0</v>
      </c>
      <c r="G2107" s="44" t="str">
        <f t="shared" si="242"/>
        <v>-</v>
      </c>
      <c r="H2107" s="197"/>
    </row>
    <row r="2108" spans="1:8" s="19" customFormat="1" ht="12" customHeight="1" hidden="1" outlineLevel="2">
      <c r="A2108" s="41" t="s">
        <v>25</v>
      </c>
      <c r="B2108" s="42" t="s">
        <v>149</v>
      </c>
      <c r="C2108" s="205"/>
      <c r="D2108" s="206"/>
      <c r="E2108" s="185">
        <v>0</v>
      </c>
      <c r="F2108" s="43">
        <v>0</v>
      </c>
      <c r="G2108" s="44" t="str">
        <f t="shared" si="242"/>
        <v>-</v>
      </c>
      <c r="H2108" s="197"/>
    </row>
    <row r="2109" spans="1:8" s="19" customFormat="1" ht="12" customHeight="1" hidden="1" outlineLevel="2">
      <c r="A2109" s="41" t="s">
        <v>32</v>
      </c>
      <c r="B2109" s="42" t="s">
        <v>31</v>
      </c>
      <c r="C2109" s="205"/>
      <c r="D2109" s="206"/>
      <c r="E2109" s="185">
        <v>0</v>
      </c>
      <c r="F2109" s="43">
        <v>0</v>
      </c>
      <c r="G2109" s="44" t="str">
        <f t="shared" si="242"/>
        <v>-</v>
      </c>
      <c r="H2109" s="197"/>
    </row>
    <row r="2110" spans="1:8" s="19" customFormat="1" ht="3" customHeight="1" outlineLevel="1" collapsed="1">
      <c r="A2110" s="45"/>
      <c r="B2110" s="46"/>
      <c r="C2110" s="136"/>
      <c r="D2110" s="134"/>
      <c r="E2110" s="186"/>
      <c r="F2110" s="49"/>
      <c r="G2110" s="50"/>
      <c r="H2110" s="135"/>
    </row>
    <row r="2111" spans="1:9" s="96" customFormat="1" ht="16.5" customHeight="1">
      <c r="A2111" s="89" t="s">
        <v>38</v>
      </c>
      <c r="B2111" s="170" t="s">
        <v>142</v>
      </c>
      <c r="C2111" s="91"/>
      <c r="D2111" s="91"/>
      <c r="E2111" s="190">
        <f>SUM(E2112:E2116)</f>
        <v>212600</v>
      </c>
      <c r="F2111" s="92">
        <f>SUM(F2112:F2116)</f>
        <v>175250.68</v>
      </c>
      <c r="G2111" s="93">
        <f aca="true" t="shared" si="243" ref="G2111:G2116">IF(E2111&gt;0,F2111/E2111*100,"-")</f>
        <v>82.43211665098777</v>
      </c>
      <c r="H2111" s="94"/>
      <c r="I2111" s="95"/>
    </row>
    <row r="2112" spans="1:8" s="126" customFormat="1" ht="13.5" customHeight="1">
      <c r="A2112" s="120" t="s">
        <v>1</v>
      </c>
      <c r="B2112" s="121" t="s">
        <v>27</v>
      </c>
      <c r="C2112" s="122"/>
      <c r="D2112" s="120"/>
      <c r="E2112" s="179">
        <f aca="true" t="shared" si="244" ref="E2112:F2116">E2122+E2131+E2139</f>
        <v>212600</v>
      </c>
      <c r="F2112" s="123">
        <f t="shared" si="244"/>
        <v>175250.68</v>
      </c>
      <c r="G2112" s="124">
        <f t="shared" si="243"/>
        <v>82.43211665098777</v>
      </c>
      <c r="H2112" s="125"/>
    </row>
    <row r="2113" spans="1:8" s="126" customFormat="1" ht="13.5" customHeight="1" hidden="1" outlineLevel="1">
      <c r="A2113" s="120" t="s">
        <v>2</v>
      </c>
      <c r="B2113" s="121" t="s">
        <v>28</v>
      </c>
      <c r="C2113" s="122"/>
      <c r="D2113" s="120"/>
      <c r="E2113" s="179">
        <f t="shared" si="244"/>
        <v>0</v>
      </c>
      <c r="F2113" s="123">
        <f t="shared" si="244"/>
        <v>0</v>
      </c>
      <c r="G2113" s="124" t="str">
        <f t="shared" si="243"/>
        <v>-</v>
      </c>
      <c r="H2113" s="125"/>
    </row>
    <row r="2114" spans="1:8" s="126" customFormat="1" ht="13.5" customHeight="1" hidden="1" outlineLevel="1">
      <c r="A2114" s="120" t="s">
        <v>3</v>
      </c>
      <c r="B2114" s="121" t="s">
        <v>29</v>
      </c>
      <c r="C2114" s="122"/>
      <c r="D2114" s="120"/>
      <c r="E2114" s="179">
        <f t="shared" si="244"/>
        <v>0</v>
      </c>
      <c r="F2114" s="123">
        <f t="shared" si="244"/>
        <v>0</v>
      </c>
      <c r="G2114" s="124" t="str">
        <f t="shared" si="243"/>
        <v>-</v>
      </c>
      <c r="H2114" s="125"/>
    </row>
    <row r="2115" spans="1:8" s="126" customFormat="1" ht="13.5" customHeight="1" hidden="1" outlineLevel="1">
      <c r="A2115" s="120" t="s">
        <v>25</v>
      </c>
      <c r="B2115" s="121" t="s">
        <v>149</v>
      </c>
      <c r="C2115" s="122"/>
      <c r="D2115" s="120"/>
      <c r="E2115" s="179">
        <f t="shared" si="244"/>
        <v>0</v>
      </c>
      <c r="F2115" s="123">
        <f t="shared" si="244"/>
        <v>0</v>
      </c>
      <c r="G2115" s="124" t="str">
        <f t="shared" si="243"/>
        <v>-</v>
      </c>
      <c r="H2115" s="125"/>
    </row>
    <row r="2116" spans="1:8" s="126" customFormat="1" ht="13.5" customHeight="1" hidden="1" outlineLevel="1">
      <c r="A2116" s="120" t="s">
        <v>32</v>
      </c>
      <c r="B2116" s="121" t="s">
        <v>31</v>
      </c>
      <c r="C2116" s="122"/>
      <c r="D2116" s="120"/>
      <c r="E2116" s="179">
        <f t="shared" si="244"/>
        <v>0</v>
      </c>
      <c r="F2116" s="123">
        <f t="shared" si="244"/>
        <v>0</v>
      </c>
      <c r="G2116" s="124" t="str">
        <f t="shared" si="243"/>
        <v>-</v>
      </c>
      <c r="H2116" s="125"/>
    </row>
    <row r="2117" spans="1:8" s="98" customFormat="1" ht="3" customHeight="1" collapsed="1">
      <c r="A2117" s="99"/>
      <c r="B2117" s="100"/>
      <c r="C2117" s="101"/>
      <c r="D2117" s="99"/>
      <c r="E2117" s="191"/>
      <c r="F2117" s="102"/>
      <c r="G2117" s="103"/>
      <c r="H2117" s="104"/>
    </row>
    <row r="2118" spans="1:8" s="82" customFormat="1" ht="15.75" customHeight="1" outlineLevel="1">
      <c r="A2118" s="78" t="s">
        <v>49</v>
      </c>
      <c r="B2118" s="79" t="s">
        <v>86</v>
      </c>
      <c r="C2118" s="78"/>
      <c r="D2118" s="78"/>
      <c r="E2118" s="181">
        <f>E2119+E2128</f>
        <v>212600</v>
      </c>
      <c r="F2118" s="80">
        <f>F2119+F2128</f>
        <v>175250.68</v>
      </c>
      <c r="G2118" s="81">
        <f aca="true" t="shared" si="245" ref="G2118:G2126">IF(E2118&gt;0,F2118/E2118*100,"-")</f>
        <v>82.43211665098777</v>
      </c>
      <c r="H2118" s="79"/>
    </row>
    <row r="2119" spans="1:8" s="18" customFormat="1" ht="15.75" customHeight="1" outlineLevel="1">
      <c r="A2119" s="14" t="s">
        <v>9</v>
      </c>
      <c r="B2119" s="15" t="s">
        <v>50</v>
      </c>
      <c r="C2119" s="14"/>
      <c r="D2119" s="14"/>
      <c r="E2119" s="182">
        <f>E2121</f>
        <v>39000</v>
      </c>
      <c r="F2119" s="16">
        <f>F2121</f>
        <v>39000</v>
      </c>
      <c r="G2119" s="17">
        <f t="shared" si="245"/>
        <v>100</v>
      </c>
      <c r="H2119" s="15"/>
    </row>
    <row r="2120" spans="1:8" s="18" customFormat="1" ht="3" customHeight="1" outlineLevel="1">
      <c r="A2120" s="142"/>
      <c r="B2120" s="143"/>
      <c r="C2120" s="142"/>
      <c r="D2120" s="142"/>
      <c r="E2120" s="183"/>
      <c r="F2120" s="144"/>
      <c r="G2120" s="145"/>
      <c r="H2120" s="143"/>
    </row>
    <row r="2121" spans="1:8" s="2" customFormat="1" ht="13.5" customHeight="1" outlineLevel="1">
      <c r="A2121" s="52" t="s">
        <v>26</v>
      </c>
      <c r="B2121" s="53" t="s">
        <v>436</v>
      </c>
      <c r="C2121" s="205">
        <v>921</v>
      </c>
      <c r="D2121" s="206">
        <v>92116</v>
      </c>
      <c r="E2121" s="184">
        <f>SUM(E2122:E2126)</f>
        <v>39000</v>
      </c>
      <c r="F2121" s="54">
        <f>SUM(F2122:F2126)</f>
        <v>39000</v>
      </c>
      <c r="G2121" s="55">
        <f t="shared" si="245"/>
        <v>100</v>
      </c>
      <c r="H2121" s="199" t="s">
        <v>658</v>
      </c>
    </row>
    <row r="2122" spans="1:8" s="19" customFormat="1" ht="12" customHeight="1" outlineLevel="1">
      <c r="A2122" s="41" t="s">
        <v>1</v>
      </c>
      <c r="B2122" s="42" t="s">
        <v>27</v>
      </c>
      <c r="C2122" s="205"/>
      <c r="D2122" s="206"/>
      <c r="E2122" s="185">
        <v>39000</v>
      </c>
      <c r="F2122" s="43">
        <v>39000</v>
      </c>
      <c r="G2122" s="44">
        <f t="shared" si="245"/>
        <v>100</v>
      </c>
      <c r="H2122" s="199"/>
    </row>
    <row r="2123" spans="1:8" s="19" customFormat="1" ht="12" customHeight="1" hidden="1" outlineLevel="2">
      <c r="A2123" s="41" t="s">
        <v>2</v>
      </c>
      <c r="B2123" s="42" t="s">
        <v>28</v>
      </c>
      <c r="C2123" s="205"/>
      <c r="D2123" s="206"/>
      <c r="E2123" s="185">
        <v>0</v>
      </c>
      <c r="F2123" s="43">
        <v>0</v>
      </c>
      <c r="G2123" s="44" t="str">
        <f t="shared" si="245"/>
        <v>-</v>
      </c>
      <c r="H2123" s="199"/>
    </row>
    <row r="2124" spans="1:8" s="19" customFormat="1" ht="12" customHeight="1" hidden="1" outlineLevel="2">
      <c r="A2124" s="41" t="s">
        <v>3</v>
      </c>
      <c r="B2124" s="42" t="s">
        <v>29</v>
      </c>
      <c r="C2124" s="205"/>
      <c r="D2124" s="206"/>
      <c r="E2124" s="185">
        <v>0</v>
      </c>
      <c r="F2124" s="43">
        <v>0</v>
      </c>
      <c r="G2124" s="44" t="str">
        <f t="shared" si="245"/>
        <v>-</v>
      </c>
      <c r="H2124" s="199"/>
    </row>
    <row r="2125" spans="1:8" s="19" customFormat="1" ht="12" customHeight="1" hidden="1" outlineLevel="2">
      <c r="A2125" s="41" t="s">
        <v>25</v>
      </c>
      <c r="B2125" s="42" t="s">
        <v>149</v>
      </c>
      <c r="C2125" s="205"/>
      <c r="D2125" s="206"/>
      <c r="E2125" s="185">
        <v>0</v>
      </c>
      <c r="F2125" s="43">
        <v>0</v>
      </c>
      <c r="G2125" s="44" t="str">
        <f t="shared" si="245"/>
        <v>-</v>
      </c>
      <c r="H2125" s="199"/>
    </row>
    <row r="2126" spans="1:8" s="19" customFormat="1" ht="12" customHeight="1" hidden="1" outlineLevel="2">
      <c r="A2126" s="41" t="s">
        <v>32</v>
      </c>
      <c r="B2126" s="42" t="s">
        <v>31</v>
      </c>
      <c r="C2126" s="205"/>
      <c r="D2126" s="206"/>
      <c r="E2126" s="185">
        <v>0</v>
      </c>
      <c r="F2126" s="43">
        <v>0</v>
      </c>
      <c r="G2126" s="44" t="str">
        <f t="shared" si="245"/>
        <v>-</v>
      </c>
      <c r="H2126" s="199"/>
    </row>
    <row r="2127" spans="1:8" s="19" customFormat="1" ht="34.5" customHeight="1" outlineLevel="1" collapsed="1">
      <c r="A2127" s="45"/>
      <c r="B2127" s="46"/>
      <c r="C2127" s="136"/>
      <c r="D2127" s="134"/>
      <c r="E2127" s="186"/>
      <c r="F2127" s="49"/>
      <c r="G2127" s="50"/>
      <c r="H2127" s="200"/>
    </row>
    <row r="2128" spans="1:8" s="18" customFormat="1" ht="15.75" customHeight="1" outlineLevel="1">
      <c r="A2128" s="14" t="s">
        <v>136</v>
      </c>
      <c r="B2128" s="15" t="s">
        <v>57</v>
      </c>
      <c r="C2128" s="14"/>
      <c r="D2128" s="14"/>
      <c r="E2128" s="182">
        <f>E2130+E2138</f>
        <v>173600</v>
      </c>
      <c r="F2128" s="16">
        <f>F2130+F2138</f>
        <v>136250.68</v>
      </c>
      <c r="G2128" s="17">
        <f aca="true" t="shared" si="246" ref="G2128:G2150">IF(E2128&gt;0,F2128/E2128*100,"-")</f>
        <v>78.48541474654378</v>
      </c>
      <c r="H2128" s="15"/>
    </row>
    <row r="2129" spans="1:8" s="18" customFormat="1" ht="3" customHeight="1" outlineLevel="1">
      <c r="A2129" s="142"/>
      <c r="B2129" s="143"/>
      <c r="C2129" s="142"/>
      <c r="D2129" s="142"/>
      <c r="E2129" s="183"/>
      <c r="F2129" s="144"/>
      <c r="G2129" s="145"/>
      <c r="H2129" s="143"/>
    </row>
    <row r="2130" spans="1:8" s="2" customFormat="1" ht="13.5" customHeight="1" outlineLevel="1">
      <c r="A2130" s="52" t="s">
        <v>72</v>
      </c>
      <c r="B2130" s="53" t="s">
        <v>143</v>
      </c>
      <c r="C2130" s="205">
        <v>921</v>
      </c>
      <c r="D2130" s="206">
        <v>92116</v>
      </c>
      <c r="E2130" s="184">
        <f>SUM(E2131:E2135)</f>
        <v>41000</v>
      </c>
      <c r="F2130" s="54">
        <f>SUM(F2131:F2135)</f>
        <v>38998.74</v>
      </c>
      <c r="G2130" s="55">
        <f t="shared" si="246"/>
        <v>95.11887804878049</v>
      </c>
      <c r="H2130" s="197" t="s">
        <v>659</v>
      </c>
    </row>
    <row r="2131" spans="1:8" s="19" customFormat="1" ht="12" customHeight="1" outlineLevel="1">
      <c r="A2131" s="41" t="s">
        <v>1</v>
      </c>
      <c r="B2131" s="42" t="s">
        <v>27</v>
      </c>
      <c r="C2131" s="205"/>
      <c r="D2131" s="206"/>
      <c r="E2131" s="185">
        <v>41000</v>
      </c>
      <c r="F2131" s="43">
        <v>38998.74</v>
      </c>
      <c r="G2131" s="44">
        <f t="shared" si="246"/>
        <v>95.11887804878049</v>
      </c>
      <c r="H2131" s="197"/>
    </row>
    <row r="2132" spans="1:8" s="19" customFormat="1" ht="12" customHeight="1" hidden="1" outlineLevel="2">
      <c r="A2132" s="41" t="s">
        <v>2</v>
      </c>
      <c r="B2132" s="42" t="s">
        <v>28</v>
      </c>
      <c r="C2132" s="205"/>
      <c r="D2132" s="206"/>
      <c r="E2132" s="185">
        <v>0</v>
      </c>
      <c r="F2132" s="43">
        <v>0</v>
      </c>
      <c r="G2132" s="44" t="str">
        <f t="shared" si="246"/>
        <v>-</v>
      </c>
      <c r="H2132" s="197"/>
    </row>
    <row r="2133" spans="1:8" s="19" customFormat="1" ht="12" customHeight="1" hidden="1" outlineLevel="2">
      <c r="A2133" s="41" t="s">
        <v>3</v>
      </c>
      <c r="B2133" s="42" t="s">
        <v>29</v>
      </c>
      <c r="C2133" s="205"/>
      <c r="D2133" s="206"/>
      <c r="E2133" s="185">
        <v>0</v>
      </c>
      <c r="F2133" s="43">
        <v>0</v>
      </c>
      <c r="G2133" s="44" t="str">
        <f t="shared" si="246"/>
        <v>-</v>
      </c>
      <c r="H2133" s="197"/>
    </row>
    <row r="2134" spans="1:8" s="19" customFormat="1" ht="12" customHeight="1" hidden="1" outlineLevel="2">
      <c r="A2134" s="41" t="s">
        <v>25</v>
      </c>
      <c r="B2134" s="42" t="s">
        <v>149</v>
      </c>
      <c r="C2134" s="205"/>
      <c r="D2134" s="206"/>
      <c r="E2134" s="185">
        <v>0</v>
      </c>
      <c r="F2134" s="43">
        <v>0</v>
      </c>
      <c r="G2134" s="44" t="str">
        <f t="shared" si="246"/>
        <v>-</v>
      </c>
      <c r="H2134" s="197"/>
    </row>
    <row r="2135" spans="1:8" s="19" customFormat="1" ht="12" customHeight="1" hidden="1" outlineLevel="2">
      <c r="A2135" s="41" t="s">
        <v>32</v>
      </c>
      <c r="B2135" s="42" t="s">
        <v>31</v>
      </c>
      <c r="C2135" s="205"/>
      <c r="D2135" s="206"/>
      <c r="E2135" s="185">
        <v>0</v>
      </c>
      <c r="F2135" s="43">
        <v>0</v>
      </c>
      <c r="G2135" s="44" t="str">
        <f t="shared" si="246"/>
        <v>-</v>
      </c>
      <c r="H2135" s="197"/>
    </row>
    <row r="2136" spans="1:8" s="19" customFormat="1" ht="3" customHeight="1" outlineLevel="1" collapsed="1">
      <c r="A2136" s="45"/>
      <c r="B2136" s="46"/>
      <c r="C2136" s="136"/>
      <c r="D2136" s="134"/>
      <c r="E2136" s="186"/>
      <c r="F2136" s="49"/>
      <c r="G2136" s="50"/>
      <c r="H2136" s="135"/>
    </row>
    <row r="2137" spans="1:8" s="19" customFormat="1" ht="3" customHeight="1" outlineLevel="1">
      <c r="A2137" s="146"/>
      <c r="B2137" s="147"/>
      <c r="C2137" s="137"/>
      <c r="D2137" s="138"/>
      <c r="E2137" s="187"/>
      <c r="F2137" s="148"/>
      <c r="G2137" s="149"/>
      <c r="H2137" s="139"/>
    </row>
    <row r="2138" spans="1:8" s="2" customFormat="1" ht="13.5" customHeight="1" outlineLevel="1">
      <c r="A2138" s="52" t="s">
        <v>73</v>
      </c>
      <c r="B2138" s="53" t="s">
        <v>144</v>
      </c>
      <c r="C2138" s="205">
        <v>921</v>
      </c>
      <c r="D2138" s="206">
        <v>92116</v>
      </c>
      <c r="E2138" s="184">
        <f>SUM(E2139:E2143)</f>
        <v>132600</v>
      </c>
      <c r="F2138" s="54">
        <f>SUM(F2139:F2143)</f>
        <v>97251.94</v>
      </c>
      <c r="G2138" s="55">
        <f t="shared" si="246"/>
        <v>73.3423378582202</v>
      </c>
      <c r="H2138" s="197" t="s">
        <v>660</v>
      </c>
    </row>
    <row r="2139" spans="1:8" s="19" customFormat="1" ht="12" customHeight="1" outlineLevel="1">
      <c r="A2139" s="41" t="s">
        <v>1</v>
      </c>
      <c r="B2139" s="42" t="s">
        <v>27</v>
      </c>
      <c r="C2139" s="205"/>
      <c r="D2139" s="206"/>
      <c r="E2139" s="185">
        <v>132600</v>
      </c>
      <c r="F2139" s="43">
        <v>97251.94</v>
      </c>
      <c r="G2139" s="44">
        <f t="shared" si="246"/>
        <v>73.3423378582202</v>
      </c>
      <c r="H2139" s="197"/>
    </row>
    <row r="2140" spans="1:8" s="19" customFormat="1" ht="12" customHeight="1" hidden="1" outlineLevel="2">
      <c r="A2140" s="41" t="s">
        <v>2</v>
      </c>
      <c r="B2140" s="42" t="s">
        <v>28</v>
      </c>
      <c r="C2140" s="205"/>
      <c r="D2140" s="206"/>
      <c r="E2140" s="185">
        <v>0</v>
      </c>
      <c r="F2140" s="43">
        <v>0</v>
      </c>
      <c r="G2140" s="44" t="str">
        <f t="shared" si="246"/>
        <v>-</v>
      </c>
      <c r="H2140" s="197"/>
    </row>
    <row r="2141" spans="1:8" s="19" customFormat="1" ht="12" customHeight="1" hidden="1" outlineLevel="2">
      <c r="A2141" s="41" t="s">
        <v>3</v>
      </c>
      <c r="B2141" s="42" t="s">
        <v>29</v>
      </c>
      <c r="C2141" s="205"/>
      <c r="D2141" s="206"/>
      <c r="E2141" s="185">
        <v>0</v>
      </c>
      <c r="F2141" s="43">
        <v>0</v>
      </c>
      <c r="G2141" s="44" t="str">
        <f t="shared" si="246"/>
        <v>-</v>
      </c>
      <c r="H2141" s="197"/>
    </row>
    <row r="2142" spans="1:8" s="19" customFormat="1" ht="12" customHeight="1" hidden="1" outlineLevel="2">
      <c r="A2142" s="41" t="s">
        <v>25</v>
      </c>
      <c r="B2142" s="42" t="s">
        <v>149</v>
      </c>
      <c r="C2142" s="205"/>
      <c r="D2142" s="206"/>
      <c r="E2142" s="185">
        <v>0</v>
      </c>
      <c r="F2142" s="43">
        <v>0</v>
      </c>
      <c r="G2142" s="44" t="str">
        <f t="shared" si="246"/>
        <v>-</v>
      </c>
      <c r="H2142" s="197"/>
    </row>
    <row r="2143" spans="1:8" s="19" customFormat="1" ht="12" customHeight="1" hidden="1" outlineLevel="2">
      <c r="A2143" s="41" t="s">
        <v>32</v>
      </c>
      <c r="B2143" s="42" t="s">
        <v>31</v>
      </c>
      <c r="C2143" s="205"/>
      <c r="D2143" s="206"/>
      <c r="E2143" s="185">
        <v>0</v>
      </c>
      <c r="F2143" s="43">
        <v>0</v>
      </c>
      <c r="G2143" s="44" t="str">
        <f t="shared" si="246"/>
        <v>-</v>
      </c>
      <c r="H2143" s="197"/>
    </row>
    <row r="2144" spans="1:8" s="19" customFormat="1" ht="6" customHeight="1" outlineLevel="1" collapsed="1">
      <c r="A2144" s="45"/>
      <c r="B2144" s="46"/>
      <c r="C2144" s="136"/>
      <c r="D2144" s="134"/>
      <c r="E2144" s="186"/>
      <c r="F2144" s="49"/>
      <c r="G2144" s="50"/>
      <c r="H2144" s="198"/>
    </row>
    <row r="2145" spans="1:9" s="96" customFormat="1" ht="16.5" customHeight="1">
      <c r="A2145" s="89" t="s">
        <v>39</v>
      </c>
      <c r="B2145" s="90" t="s">
        <v>145</v>
      </c>
      <c r="C2145" s="91"/>
      <c r="D2145" s="91"/>
      <c r="E2145" s="190">
        <f>SUM(E2146:E2150)</f>
        <v>60000</v>
      </c>
      <c r="F2145" s="92">
        <f>SUM(F2146:F2150)</f>
        <v>59995</v>
      </c>
      <c r="G2145" s="93">
        <f t="shared" si="246"/>
        <v>99.99166666666667</v>
      </c>
      <c r="H2145" s="94"/>
      <c r="I2145" s="95"/>
    </row>
    <row r="2146" spans="1:8" s="126" customFormat="1" ht="13.5" customHeight="1">
      <c r="A2146" s="120" t="s">
        <v>1</v>
      </c>
      <c r="B2146" s="121" t="s">
        <v>27</v>
      </c>
      <c r="C2146" s="122"/>
      <c r="D2146" s="120"/>
      <c r="E2146" s="179">
        <f>E2156+E2165+E2173+E2181+E2189+E2197+E2205</f>
        <v>60000</v>
      </c>
      <c r="F2146" s="123">
        <f>F2156+F2165+F2173+F2181+F2189+F2197+F2205</f>
        <v>59995</v>
      </c>
      <c r="G2146" s="124">
        <f t="shared" si="246"/>
        <v>99.99166666666667</v>
      </c>
      <c r="H2146" s="125"/>
    </row>
    <row r="2147" spans="1:8" s="126" customFormat="1" ht="13.5" customHeight="1" hidden="1" outlineLevel="1">
      <c r="A2147" s="120" t="s">
        <v>2</v>
      </c>
      <c r="B2147" s="121" t="s">
        <v>28</v>
      </c>
      <c r="C2147" s="122"/>
      <c r="D2147" s="120"/>
      <c r="E2147" s="179">
        <f aca="true" t="shared" si="247" ref="E2147:F2150">E2157+E2166+E2174+E2182+E2190+E2198+E2206</f>
        <v>0</v>
      </c>
      <c r="F2147" s="123">
        <f t="shared" si="247"/>
        <v>0</v>
      </c>
      <c r="G2147" s="124" t="str">
        <f t="shared" si="246"/>
        <v>-</v>
      </c>
      <c r="H2147" s="125"/>
    </row>
    <row r="2148" spans="1:8" s="126" customFormat="1" ht="13.5" customHeight="1" hidden="1" outlineLevel="1">
      <c r="A2148" s="120" t="s">
        <v>3</v>
      </c>
      <c r="B2148" s="121" t="s">
        <v>29</v>
      </c>
      <c r="C2148" s="122"/>
      <c r="D2148" s="120"/>
      <c r="E2148" s="179">
        <f t="shared" si="247"/>
        <v>0</v>
      </c>
      <c r="F2148" s="123">
        <f t="shared" si="247"/>
        <v>0</v>
      </c>
      <c r="G2148" s="124" t="str">
        <f t="shared" si="246"/>
        <v>-</v>
      </c>
      <c r="H2148" s="125"/>
    </row>
    <row r="2149" spans="1:8" s="126" customFormat="1" ht="13.5" customHeight="1" hidden="1" outlineLevel="1">
      <c r="A2149" s="120" t="s">
        <v>25</v>
      </c>
      <c r="B2149" s="121" t="s">
        <v>149</v>
      </c>
      <c r="C2149" s="122"/>
      <c r="D2149" s="120"/>
      <c r="E2149" s="179">
        <f t="shared" si="247"/>
        <v>0</v>
      </c>
      <c r="F2149" s="123">
        <f t="shared" si="247"/>
        <v>0</v>
      </c>
      <c r="G2149" s="124" t="str">
        <f t="shared" si="246"/>
        <v>-</v>
      </c>
      <c r="H2149" s="125"/>
    </row>
    <row r="2150" spans="1:8" s="126" customFormat="1" ht="13.5" customHeight="1" hidden="1" outlineLevel="1">
      <c r="A2150" s="120" t="s">
        <v>32</v>
      </c>
      <c r="B2150" s="121" t="s">
        <v>31</v>
      </c>
      <c r="C2150" s="122"/>
      <c r="D2150" s="120"/>
      <c r="E2150" s="179">
        <f t="shared" si="247"/>
        <v>0</v>
      </c>
      <c r="F2150" s="123">
        <f t="shared" si="247"/>
        <v>0</v>
      </c>
      <c r="G2150" s="124" t="str">
        <f t="shared" si="246"/>
        <v>-</v>
      </c>
      <c r="H2150" s="125"/>
    </row>
    <row r="2151" spans="1:8" s="98" customFormat="1" ht="3" customHeight="1" collapsed="1">
      <c r="A2151" s="99"/>
      <c r="B2151" s="100"/>
      <c r="C2151" s="101"/>
      <c r="D2151" s="99"/>
      <c r="E2151" s="191"/>
      <c r="F2151" s="102"/>
      <c r="G2151" s="103"/>
      <c r="H2151" s="104"/>
    </row>
    <row r="2152" spans="1:8" s="82" customFormat="1" ht="15.75" customHeight="1" outlineLevel="1">
      <c r="A2152" s="78" t="s">
        <v>49</v>
      </c>
      <c r="B2152" s="79" t="s">
        <v>86</v>
      </c>
      <c r="C2152" s="78"/>
      <c r="D2152" s="78"/>
      <c r="E2152" s="181">
        <f>E2153+E2162</f>
        <v>60000</v>
      </c>
      <c r="F2152" s="80">
        <f>F2153+F2162</f>
        <v>59995</v>
      </c>
      <c r="G2152" s="81">
        <f aca="true" t="shared" si="248" ref="G2152:G2160">IF(E2152&gt;0,F2152/E2152*100,"-")</f>
        <v>99.99166666666667</v>
      </c>
      <c r="H2152" s="79"/>
    </row>
    <row r="2153" spans="1:8" s="18" customFormat="1" ht="15.75" customHeight="1" outlineLevel="1">
      <c r="A2153" s="14" t="s">
        <v>9</v>
      </c>
      <c r="B2153" s="15" t="s">
        <v>50</v>
      </c>
      <c r="C2153" s="14"/>
      <c r="D2153" s="14"/>
      <c r="E2153" s="182">
        <f>E2155</f>
        <v>18000</v>
      </c>
      <c r="F2153" s="16">
        <f>F2155</f>
        <v>18000</v>
      </c>
      <c r="G2153" s="17">
        <f t="shared" si="248"/>
        <v>100</v>
      </c>
      <c r="H2153" s="15"/>
    </row>
    <row r="2154" spans="1:8" s="18" customFormat="1" ht="3" customHeight="1" outlineLevel="1">
      <c r="A2154" s="142"/>
      <c r="B2154" s="143"/>
      <c r="C2154" s="142"/>
      <c r="D2154" s="142"/>
      <c r="E2154" s="183"/>
      <c r="F2154" s="144"/>
      <c r="G2154" s="145"/>
      <c r="H2154" s="143"/>
    </row>
    <row r="2155" spans="1:8" s="2" customFormat="1" ht="13.5" customHeight="1" outlineLevel="1">
      <c r="A2155" s="52" t="s">
        <v>26</v>
      </c>
      <c r="B2155" s="53" t="s">
        <v>328</v>
      </c>
      <c r="C2155" s="205">
        <v>921</v>
      </c>
      <c r="D2155" s="206">
        <v>92109</v>
      </c>
      <c r="E2155" s="184">
        <f>SUM(E2156:E2160)</f>
        <v>18000</v>
      </c>
      <c r="F2155" s="54">
        <f>SUM(F2156:F2160)</f>
        <v>18000</v>
      </c>
      <c r="G2155" s="55">
        <f t="shared" si="248"/>
        <v>100</v>
      </c>
      <c r="H2155" s="197" t="s">
        <v>661</v>
      </c>
    </row>
    <row r="2156" spans="1:8" s="19" customFormat="1" ht="12" customHeight="1" outlineLevel="1">
      <c r="A2156" s="41" t="s">
        <v>1</v>
      </c>
      <c r="B2156" s="42" t="s">
        <v>27</v>
      </c>
      <c r="C2156" s="205"/>
      <c r="D2156" s="206"/>
      <c r="E2156" s="185">
        <v>18000</v>
      </c>
      <c r="F2156" s="43">
        <v>18000</v>
      </c>
      <c r="G2156" s="44">
        <f t="shared" si="248"/>
        <v>100</v>
      </c>
      <c r="H2156" s="197"/>
    </row>
    <row r="2157" spans="1:8" s="19" customFormat="1" ht="12" customHeight="1" hidden="1" outlineLevel="2">
      <c r="A2157" s="41" t="s">
        <v>2</v>
      </c>
      <c r="B2157" s="42" t="s">
        <v>28</v>
      </c>
      <c r="C2157" s="205"/>
      <c r="D2157" s="206"/>
      <c r="E2157" s="185">
        <v>0</v>
      </c>
      <c r="F2157" s="43">
        <v>0</v>
      </c>
      <c r="G2157" s="44" t="str">
        <f t="shared" si="248"/>
        <v>-</v>
      </c>
      <c r="H2157" s="197"/>
    </row>
    <row r="2158" spans="1:8" s="19" customFormat="1" ht="12" customHeight="1" hidden="1" outlineLevel="2">
      <c r="A2158" s="41" t="s">
        <v>3</v>
      </c>
      <c r="B2158" s="42" t="s">
        <v>29</v>
      </c>
      <c r="C2158" s="205"/>
      <c r="D2158" s="206"/>
      <c r="E2158" s="185">
        <v>0</v>
      </c>
      <c r="F2158" s="43">
        <v>0</v>
      </c>
      <c r="G2158" s="44" t="str">
        <f t="shared" si="248"/>
        <v>-</v>
      </c>
      <c r="H2158" s="197"/>
    </row>
    <row r="2159" spans="1:8" s="19" customFormat="1" ht="12" customHeight="1" hidden="1" outlineLevel="2">
      <c r="A2159" s="41" t="s">
        <v>25</v>
      </c>
      <c r="B2159" s="42" t="s">
        <v>149</v>
      </c>
      <c r="C2159" s="205"/>
      <c r="D2159" s="206"/>
      <c r="E2159" s="185">
        <v>0</v>
      </c>
      <c r="F2159" s="43">
        <v>0</v>
      </c>
      <c r="G2159" s="44" t="str">
        <f t="shared" si="248"/>
        <v>-</v>
      </c>
      <c r="H2159" s="197"/>
    </row>
    <row r="2160" spans="1:8" s="19" customFormat="1" ht="12" customHeight="1" hidden="1" outlineLevel="2">
      <c r="A2160" s="41" t="s">
        <v>32</v>
      </c>
      <c r="B2160" s="42" t="s">
        <v>31</v>
      </c>
      <c r="C2160" s="205"/>
      <c r="D2160" s="206"/>
      <c r="E2160" s="185">
        <v>0</v>
      </c>
      <c r="F2160" s="43">
        <v>0</v>
      </c>
      <c r="G2160" s="44" t="str">
        <f t="shared" si="248"/>
        <v>-</v>
      </c>
      <c r="H2160" s="197"/>
    </row>
    <row r="2161" spans="1:8" s="19" customFormat="1" ht="3" customHeight="1" outlineLevel="1" collapsed="1">
      <c r="A2161" s="45"/>
      <c r="B2161" s="46"/>
      <c r="C2161" s="136"/>
      <c r="D2161" s="134"/>
      <c r="E2161" s="186"/>
      <c r="F2161" s="49"/>
      <c r="G2161" s="50"/>
      <c r="H2161" s="135"/>
    </row>
    <row r="2162" spans="1:8" s="18" customFormat="1" ht="15.75" customHeight="1" outlineLevel="1">
      <c r="A2162" s="14" t="s">
        <v>136</v>
      </c>
      <c r="B2162" s="15" t="s">
        <v>57</v>
      </c>
      <c r="C2162" s="14"/>
      <c r="D2162" s="14"/>
      <c r="E2162" s="182">
        <f>E2164+E2172+E2180+E2188+E2197+E2205</f>
        <v>42000</v>
      </c>
      <c r="F2162" s="16">
        <f>F2164+F2172+F2180+F2188+F2197+F2205</f>
        <v>41995</v>
      </c>
      <c r="G2162" s="17">
        <f aca="true" t="shared" si="249" ref="G2162:G2169">IF(E2162&gt;0,F2162/E2162*100,"-")</f>
        <v>99.98809523809524</v>
      </c>
      <c r="H2162" s="15"/>
    </row>
    <row r="2163" spans="1:8" s="18" customFormat="1" ht="3" customHeight="1" outlineLevel="1">
      <c r="A2163" s="142"/>
      <c r="B2163" s="143"/>
      <c r="C2163" s="142"/>
      <c r="D2163" s="142"/>
      <c r="E2163" s="183"/>
      <c r="F2163" s="144"/>
      <c r="G2163" s="145"/>
      <c r="H2163" s="143"/>
    </row>
    <row r="2164" spans="1:8" s="2" customFormat="1" ht="13.5" customHeight="1" outlineLevel="1">
      <c r="A2164" s="52" t="s">
        <v>72</v>
      </c>
      <c r="B2164" s="53" t="s">
        <v>329</v>
      </c>
      <c r="C2164" s="205">
        <v>921</v>
      </c>
      <c r="D2164" s="206">
        <v>92109</v>
      </c>
      <c r="E2164" s="184">
        <f>SUM(E2165:E2169)</f>
        <v>3600</v>
      </c>
      <c r="F2164" s="54">
        <f>SUM(F2165:F2169)</f>
        <v>3600</v>
      </c>
      <c r="G2164" s="55">
        <f t="shared" si="249"/>
        <v>100</v>
      </c>
      <c r="H2164" s="197" t="s">
        <v>662</v>
      </c>
    </row>
    <row r="2165" spans="1:8" s="19" customFormat="1" ht="12" customHeight="1" outlineLevel="1">
      <c r="A2165" s="41" t="s">
        <v>1</v>
      </c>
      <c r="B2165" s="42" t="s">
        <v>27</v>
      </c>
      <c r="C2165" s="205"/>
      <c r="D2165" s="206"/>
      <c r="E2165" s="185">
        <v>3600</v>
      </c>
      <c r="F2165" s="43">
        <v>3600</v>
      </c>
      <c r="G2165" s="44">
        <f t="shared" si="249"/>
        <v>100</v>
      </c>
      <c r="H2165" s="197"/>
    </row>
    <row r="2166" spans="1:8" s="19" customFormat="1" ht="12" customHeight="1" hidden="1" outlineLevel="2">
      <c r="A2166" s="41" t="s">
        <v>2</v>
      </c>
      <c r="B2166" s="42" t="s">
        <v>28</v>
      </c>
      <c r="C2166" s="205"/>
      <c r="D2166" s="206"/>
      <c r="E2166" s="185">
        <v>0</v>
      </c>
      <c r="F2166" s="43">
        <v>0</v>
      </c>
      <c r="G2166" s="44" t="str">
        <f t="shared" si="249"/>
        <v>-</v>
      </c>
      <c r="H2166" s="197"/>
    </row>
    <row r="2167" spans="1:8" s="19" customFormat="1" ht="12" customHeight="1" hidden="1" outlineLevel="2">
      <c r="A2167" s="41" t="s">
        <v>3</v>
      </c>
      <c r="B2167" s="42" t="s">
        <v>29</v>
      </c>
      <c r="C2167" s="205"/>
      <c r="D2167" s="206"/>
      <c r="E2167" s="185">
        <v>0</v>
      </c>
      <c r="F2167" s="43">
        <v>0</v>
      </c>
      <c r="G2167" s="44" t="str">
        <f t="shared" si="249"/>
        <v>-</v>
      </c>
      <c r="H2167" s="197"/>
    </row>
    <row r="2168" spans="1:8" s="19" customFormat="1" ht="12" customHeight="1" hidden="1" outlineLevel="2">
      <c r="A2168" s="41" t="s">
        <v>25</v>
      </c>
      <c r="B2168" s="42" t="s">
        <v>149</v>
      </c>
      <c r="C2168" s="205"/>
      <c r="D2168" s="206"/>
      <c r="E2168" s="185">
        <v>0</v>
      </c>
      <c r="F2168" s="43">
        <v>0</v>
      </c>
      <c r="G2168" s="44" t="str">
        <f t="shared" si="249"/>
        <v>-</v>
      </c>
      <c r="H2168" s="197"/>
    </row>
    <row r="2169" spans="1:8" s="19" customFormat="1" ht="12" customHeight="1" hidden="1" outlineLevel="2">
      <c r="A2169" s="41" t="s">
        <v>32</v>
      </c>
      <c r="B2169" s="42" t="s">
        <v>31</v>
      </c>
      <c r="C2169" s="205"/>
      <c r="D2169" s="206"/>
      <c r="E2169" s="185">
        <v>0</v>
      </c>
      <c r="F2169" s="43">
        <v>0</v>
      </c>
      <c r="G2169" s="44" t="str">
        <f t="shared" si="249"/>
        <v>-</v>
      </c>
      <c r="H2169" s="197"/>
    </row>
    <row r="2170" spans="1:8" s="19" customFormat="1" ht="3" customHeight="1" outlineLevel="1" collapsed="1">
      <c r="A2170" s="45"/>
      <c r="B2170" s="46"/>
      <c r="C2170" s="136"/>
      <c r="D2170" s="134"/>
      <c r="E2170" s="186"/>
      <c r="F2170" s="49"/>
      <c r="G2170" s="50"/>
      <c r="H2170" s="135"/>
    </row>
    <row r="2171" spans="1:8" s="19" customFormat="1" ht="3" customHeight="1" outlineLevel="1">
      <c r="A2171" s="146"/>
      <c r="B2171" s="147"/>
      <c r="C2171" s="137"/>
      <c r="D2171" s="138"/>
      <c r="E2171" s="187"/>
      <c r="F2171" s="148"/>
      <c r="G2171" s="149"/>
      <c r="H2171" s="139"/>
    </row>
    <row r="2172" spans="1:8" s="2" customFormat="1" ht="13.5" customHeight="1" outlineLevel="1">
      <c r="A2172" s="52" t="s">
        <v>73</v>
      </c>
      <c r="B2172" s="53" t="s">
        <v>330</v>
      </c>
      <c r="C2172" s="205">
        <v>921</v>
      </c>
      <c r="D2172" s="206">
        <v>92109</v>
      </c>
      <c r="E2172" s="184">
        <f>SUM(E2173:E2177)</f>
        <v>12600</v>
      </c>
      <c r="F2172" s="54">
        <f>SUM(F2173:F2177)</f>
        <v>12600</v>
      </c>
      <c r="G2172" s="55">
        <f aca="true" t="shared" si="250" ref="G2172:G2216">IF(E2172&gt;0,F2172/E2172*100,"-")</f>
        <v>100</v>
      </c>
      <c r="H2172" s="197" t="s">
        <v>663</v>
      </c>
    </row>
    <row r="2173" spans="1:8" s="19" customFormat="1" ht="12" customHeight="1" outlineLevel="1">
      <c r="A2173" s="41" t="s">
        <v>1</v>
      </c>
      <c r="B2173" s="42" t="s">
        <v>27</v>
      </c>
      <c r="C2173" s="205"/>
      <c r="D2173" s="206"/>
      <c r="E2173" s="185">
        <v>12600</v>
      </c>
      <c r="F2173" s="43">
        <v>12600</v>
      </c>
      <c r="G2173" s="44">
        <f t="shared" si="250"/>
        <v>100</v>
      </c>
      <c r="H2173" s="197"/>
    </row>
    <row r="2174" spans="1:8" s="19" customFormat="1" ht="12" customHeight="1" hidden="1" outlineLevel="2">
      <c r="A2174" s="41" t="s">
        <v>2</v>
      </c>
      <c r="B2174" s="42" t="s">
        <v>28</v>
      </c>
      <c r="C2174" s="205"/>
      <c r="D2174" s="206"/>
      <c r="E2174" s="185">
        <v>0</v>
      </c>
      <c r="F2174" s="43">
        <v>0</v>
      </c>
      <c r="G2174" s="44" t="str">
        <f t="shared" si="250"/>
        <v>-</v>
      </c>
      <c r="H2174" s="197"/>
    </row>
    <row r="2175" spans="1:8" s="19" customFormat="1" ht="12" customHeight="1" hidden="1" outlineLevel="2">
      <c r="A2175" s="41" t="s">
        <v>3</v>
      </c>
      <c r="B2175" s="42" t="s">
        <v>29</v>
      </c>
      <c r="C2175" s="205"/>
      <c r="D2175" s="206"/>
      <c r="E2175" s="185">
        <v>0</v>
      </c>
      <c r="F2175" s="43">
        <v>0</v>
      </c>
      <c r="G2175" s="44" t="str">
        <f t="shared" si="250"/>
        <v>-</v>
      </c>
      <c r="H2175" s="197"/>
    </row>
    <row r="2176" spans="1:8" s="19" customFormat="1" ht="12" customHeight="1" hidden="1" outlineLevel="2">
      <c r="A2176" s="41" t="s">
        <v>25</v>
      </c>
      <c r="B2176" s="42" t="s">
        <v>149</v>
      </c>
      <c r="C2176" s="205"/>
      <c r="D2176" s="206"/>
      <c r="E2176" s="185">
        <v>0</v>
      </c>
      <c r="F2176" s="43">
        <v>0</v>
      </c>
      <c r="G2176" s="44" t="str">
        <f t="shared" si="250"/>
        <v>-</v>
      </c>
      <c r="H2176" s="197"/>
    </row>
    <row r="2177" spans="1:8" s="19" customFormat="1" ht="12" customHeight="1" hidden="1" outlineLevel="2">
      <c r="A2177" s="41" t="s">
        <v>32</v>
      </c>
      <c r="B2177" s="42" t="s">
        <v>31</v>
      </c>
      <c r="C2177" s="205"/>
      <c r="D2177" s="206"/>
      <c r="E2177" s="185">
        <v>0</v>
      </c>
      <c r="F2177" s="43">
        <v>0</v>
      </c>
      <c r="G2177" s="44" t="str">
        <f t="shared" si="250"/>
        <v>-</v>
      </c>
      <c r="H2177" s="197"/>
    </row>
    <row r="2178" spans="1:8" s="19" customFormat="1" ht="3" customHeight="1" outlineLevel="1" collapsed="1">
      <c r="A2178" s="45"/>
      <c r="B2178" s="46"/>
      <c r="C2178" s="136"/>
      <c r="D2178" s="134"/>
      <c r="E2178" s="186"/>
      <c r="F2178" s="49"/>
      <c r="G2178" s="50"/>
      <c r="H2178" s="135"/>
    </row>
    <row r="2179" spans="1:8" s="19" customFormat="1" ht="3" customHeight="1" outlineLevel="1">
      <c r="A2179" s="146"/>
      <c r="B2179" s="147"/>
      <c r="C2179" s="137"/>
      <c r="D2179" s="138"/>
      <c r="E2179" s="187"/>
      <c r="F2179" s="148"/>
      <c r="G2179" s="149"/>
      <c r="H2179" s="139"/>
    </row>
    <row r="2180" spans="1:8" s="2" customFormat="1" ht="13.5" customHeight="1" outlineLevel="1">
      <c r="A2180" s="52" t="s">
        <v>74</v>
      </c>
      <c r="B2180" s="53" t="s">
        <v>331</v>
      </c>
      <c r="C2180" s="205">
        <v>921</v>
      </c>
      <c r="D2180" s="206">
        <v>92109</v>
      </c>
      <c r="E2180" s="184">
        <f>SUM(E2181:E2185)</f>
        <v>9100</v>
      </c>
      <c r="F2180" s="54">
        <f>SUM(F2181:F2185)</f>
        <v>9100</v>
      </c>
      <c r="G2180" s="55">
        <f t="shared" si="250"/>
        <v>100</v>
      </c>
      <c r="H2180" s="197" t="s">
        <v>664</v>
      </c>
    </row>
    <row r="2181" spans="1:8" s="19" customFormat="1" ht="12" customHeight="1" outlineLevel="1">
      <c r="A2181" s="41" t="s">
        <v>1</v>
      </c>
      <c r="B2181" s="42" t="s">
        <v>27</v>
      </c>
      <c r="C2181" s="205"/>
      <c r="D2181" s="206"/>
      <c r="E2181" s="185">
        <v>9100</v>
      </c>
      <c r="F2181" s="43">
        <v>9100</v>
      </c>
      <c r="G2181" s="44">
        <f t="shared" si="250"/>
        <v>100</v>
      </c>
      <c r="H2181" s="197"/>
    </row>
    <row r="2182" spans="1:8" s="19" customFormat="1" ht="12" customHeight="1" hidden="1" outlineLevel="2">
      <c r="A2182" s="41" t="s">
        <v>2</v>
      </c>
      <c r="B2182" s="42" t="s">
        <v>28</v>
      </c>
      <c r="C2182" s="205"/>
      <c r="D2182" s="206"/>
      <c r="E2182" s="185">
        <v>0</v>
      </c>
      <c r="F2182" s="43">
        <v>0</v>
      </c>
      <c r="G2182" s="44" t="str">
        <f t="shared" si="250"/>
        <v>-</v>
      </c>
      <c r="H2182" s="197"/>
    </row>
    <row r="2183" spans="1:8" s="19" customFormat="1" ht="12" customHeight="1" hidden="1" outlineLevel="2">
      <c r="A2183" s="41" t="s">
        <v>3</v>
      </c>
      <c r="B2183" s="42" t="s">
        <v>29</v>
      </c>
      <c r="C2183" s="205"/>
      <c r="D2183" s="206"/>
      <c r="E2183" s="185">
        <v>0</v>
      </c>
      <c r="F2183" s="43">
        <v>0</v>
      </c>
      <c r="G2183" s="44" t="str">
        <f t="shared" si="250"/>
        <v>-</v>
      </c>
      <c r="H2183" s="197"/>
    </row>
    <row r="2184" spans="1:8" s="19" customFormat="1" ht="12" customHeight="1" hidden="1" outlineLevel="2">
      <c r="A2184" s="41" t="s">
        <v>25</v>
      </c>
      <c r="B2184" s="42" t="s">
        <v>149</v>
      </c>
      <c r="C2184" s="205"/>
      <c r="D2184" s="206"/>
      <c r="E2184" s="185">
        <v>0</v>
      </c>
      <c r="F2184" s="43">
        <v>0</v>
      </c>
      <c r="G2184" s="44" t="str">
        <f t="shared" si="250"/>
        <v>-</v>
      </c>
      <c r="H2184" s="197"/>
    </row>
    <row r="2185" spans="1:8" s="19" customFormat="1" ht="12" customHeight="1" hidden="1" outlineLevel="2">
      <c r="A2185" s="41" t="s">
        <v>32</v>
      </c>
      <c r="B2185" s="42" t="s">
        <v>31</v>
      </c>
      <c r="C2185" s="205"/>
      <c r="D2185" s="206"/>
      <c r="E2185" s="185">
        <v>0</v>
      </c>
      <c r="F2185" s="43">
        <v>0</v>
      </c>
      <c r="G2185" s="44" t="str">
        <f t="shared" si="250"/>
        <v>-</v>
      </c>
      <c r="H2185" s="197"/>
    </row>
    <row r="2186" spans="1:8" s="19" customFormat="1" ht="3" customHeight="1" outlineLevel="1" collapsed="1">
      <c r="A2186" s="45"/>
      <c r="B2186" s="46"/>
      <c r="C2186" s="136"/>
      <c r="D2186" s="134"/>
      <c r="E2186" s="186"/>
      <c r="F2186" s="49"/>
      <c r="G2186" s="50"/>
      <c r="H2186" s="135"/>
    </row>
    <row r="2187" spans="1:8" s="19" customFormat="1" ht="3" customHeight="1" outlineLevel="1">
      <c r="A2187" s="146"/>
      <c r="B2187" s="147"/>
      <c r="C2187" s="137"/>
      <c r="D2187" s="138"/>
      <c r="E2187" s="187"/>
      <c r="F2187" s="148"/>
      <c r="G2187" s="149"/>
      <c r="H2187" s="139"/>
    </row>
    <row r="2188" spans="1:8" s="2" customFormat="1" ht="24.75" customHeight="1" outlineLevel="1">
      <c r="A2188" s="52" t="s">
        <v>75</v>
      </c>
      <c r="B2188" s="53" t="s">
        <v>332</v>
      </c>
      <c r="C2188" s="205">
        <v>921</v>
      </c>
      <c r="D2188" s="206">
        <v>92109</v>
      </c>
      <c r="E2188" s="184">
        <f>SUM(E2189:E2193)</f>
        <v>7000</v>
      </c>
      <c r="F2188" s="54">
        <f>SUM(F2189:F2193)</f>
        <v>7000</v>
      </c>
      <c r="G2188" s="55">
        <f t="shared" si="250"/>
        <v>100</v>
      </c>
      <c r="H2188" s="197" t="s">
        <v>665</v>
      </c>
    </row>
    <row r="2189" spans="1:8" s="19" customFormat="1" ht="12" customHeight="1" outlineLevel="1">
      <c r="A2189" s="41" t="s">
        <v>1</v>
      </c>
      <c r="B2189" s="42" t="s">
        <v>27</v>
      </c>
      <c r="C2189" s="205"/>
      <c r="D2189" s="206"/>
      <c r="E2189" s="185">
        <v>7000</v>
      </c>
      <c r="F2189" s="43">
        <v>7000</v>
      </c>
      <c r="G2189" s="44">
        <f t="shared" si="250"/>
        <v>100</v>
      </c>
      <c r="H2189" s="197"/>
    </row>
    <row r="2190" spans="1:8" s="19" customFormat="1" ht="12" customHeight="1" hidden="1" outlineLevel="2">
      <c r="A2190" s="41" t="s">
        <v>2</v>
      </c>
      <c r="B2190" s="42" t="s">
        <v>28</v>
      </c>
      <c r="C2190" s="205"/>
      <c r="D2190" s="206"/>
      <c r="E2190" s="185">
        <v>0</v>
      </c>
      <c r="F2190" s="43">
        <v>0</v>
      </c>
      <c r="G2190" s="44" t="str">
        <f t="shared" si="250"/>
        <v>-</v>
      </c>
      <c r="H2190" s="197"/>
    </row>
    <row r="2191" spans="1:8" s="19" customFormat="1" ht="12" customHeight="1" hidden="1" outlineLevel="2">
      <c r="A2191" s="41" t="s">
        <v>3</v>
      </c>
      <c r="B2191" s="42" t="s">
        <v>29</v>
      </c>
      <c r="C2191" s="205"/>
      <c r="D2191" s="206"/>
      <c r="E2191" s="185">
        <v>0</v>
      </c>
      <c r="F2191" s="43">
        <v>0</v>
      </c>
      <c r="G2191" s="44" t="str">
        <f t="shared" si="250"/>
        <v>-</v>
      </c>
      <c r="H2191" s="197"/>
    </row>
    <row r="2192" spans="1:8" s="19" customFormat="1" ht="12" customHeight="1" hidden="1" outlineLevel="2">
      <c r="A2192" s="41" t="s">
        <v>25</v>
      </c>
      <c r="B2192" s="42" t="s">
        <v>149</v>
      </c>
      <c r="C2192" s="205"/>
      <c r="D2192" s="206"/>
      <c r="E2192" s="185">
        <v>0</v>
      </c>
      <c r="F2192" s="43">
        <v>0</v>
      </c>
      <c r="G2192" s="44" t="str">
        <f t="shared" si="250"/>
        <v>-</v>
      </c>
      <c r="H2192" s="197"/>
    </row>
    <row r="2193" spans="1:8" s="19" customFormat="1" ht="12" customHeight="1" hidden="1" outlineLevel="2">
      <c r="A2193" s="41" t="s">
        <v>32</v>
      </c>
      <c r="B2193" s="42" t="s">
        <v>31</v>
      </c>
      <c r="C2193" s="205"/>
      <c r="D2193" s="206"/>
      <c r="E2193" s="185">
        <v>0</v>
      </c>
      <c r="F2193" s="43">
        <v>0</v>
      </c>
      <c r="G2193" s="44" t="str">
        <f t="shared" si="250"/>
        <v>-</v>
      </c>
      <c r="H2193" s="197"/>
    </row>
    <row r="2194" spans="1:8" s="19" customFormat="1" ht="3" customHeight="1" outlineLevel="1" collapsed="1">
      <c r="A2194" s="45"/>
      <c r="B2194" s="46"/>
      <c r="C2194" s="136"/>
      <c r="D2194" s="134"/>
      <c r="E2194" s="186"/>
      <c r="F2194" s="49"/>
      <c r="G2194" s="50"/>
      <c r="H2194" s="135"/>
    </row>
    <row r="2195" spans="1:8" s="19" customFormat="1" ht="3" customHeight="1" outlineLevel="1">
      <c r="A2195" s="146"/>
      <c r="B2195" s="147"/>
      <c r="C2195" s="137"/>
      <c r="D2195" s="138"/>
      <c r="E2195" s="187"/>
      <c r="F2195" s="148"/>
      <c r="G2195" s="149"/>
      <c r="H2195" s="139"/>
    </row>
    <row r="2196" spans="1:8" s="2" customFormat="1" ht="13.5" customHeight="1" outlineLevel="1">
      <c r="A2196" s="52" t="s">
        <v>76</v>
      </c>
      <c r="B2196" s="53" t="s">
        <v>333</v>
      </c>
      <c r="C2196" s="205">
        <v>921</v>
      </c>
      <c r="D2196" s="206">
        <v>92109</v>
      </c>
      <c r="E2196" s="184">
        <f>SUM(E2197:E2201)</f>
        <v>5200</v>
      </c>
      <c r="F2196" s="54">
        <f>SUM(F2197:F2201)</f>
        <v>5200</v>
      </c>
      <c r="G2196" s="55">
        <f aca="true" t="shared" si="251" ref="G2196:G2201">IF(E2196&gt;0,F2196/E2196*100,"-")</f>
        <v>100</v>
      </c>
      <c r="H2196" s="197" t="s">
        <v>666</v>
      </c>
    </row>
    <row r="2197" spans="1:8" s="19" customFormat="1" ht="12" customHeight="1" outlineLevel="1">
      <c r="A2197" s="41" t="s">
        <v>1</v>
      </c>
      <c r="B2197" s="42" t="s">
        <v>27</v>
      </c>
      <c r="C2197" s="205"/>
      <c r="D2197" s="206"/>
      <c r="E2197" s="185">
        <v>5200</v>
      </c>
      <c r="F2197" s="43">
        <v>5200</v>
      </c>
      <c r="G2197" s="44">
        <f t="shared" si="251"/>
        <v>100</v>
      </c>
      <c r="H2197" s="197"/>
    </row>
    <row r="2198" spans="1:8" s="19" customFormat="1" ht="12" customHeight="1" hidden="1" outlineLevel="2">
      <c r="A2198" s="41" t="s">
        <v>2</v>
      </c>
      <c r="B2198" s="42" t="s">
        <v>28</v>
      </c>
      <c r="C2198" s="205"/>
      <c r="D2198" s="206"/>
      <c r="E2198" s="185">
        <v>0</v>
      </c>
      <c r="F2198" s="43">
        <v>0</v>
      </c>
      <c r="G2198" s="44" t="str">
        <f t="shared" si="251"/>
        <v>-</v>
      </c>
      <c r="H2198" s="197"/>
    </row>
    <row r="2199" spans="1:8" s="19" customFormat="1" ht="12" customHeight="1" hidden="1" outlineLevel="2">
      <c r="A2199" s="41" t="s">
        <v>3</v>
      </c>
      <c r="B2199" s="42" t="s">
        <v>29</v>
      </c>
      <c r="C2199" s="205"/>
      <c r="D2199" s="206"/>
      <c r="E2199" s="185">
        <v>0</v>
      </c>
      <c r="F2199" s="43">
        <v>0</v>
      </c>
      <c r="G2199" s="44" t="str">
        <f t="shared" si="251"/>
        <v>-</v>
      </c>
      <c r="H2199" s="197"/>
    </row>
    <row r="2200" spans="1:8" s="19" customFormat="1" ht="12" customHeight="1" hidden="1" outlineLevel="2">
      <c r="A2200" s="41" t="s">
        <v>25</v>
      </c>
      <c r="B2200" s="42" t="s">
        <v>149</v>
      </c>
      <c r="C2200" s="205"/>
      <c r="D2200" s="206"/>
      <c r="E2200" s="185">
        <v>0</v>
      </c>
      <c r="F2200" s="43">
        <v>0</v>
      </c>
      <c r="G2200" s="44" t="str">
        <f t="shared" si="251"/>
        <v>-</v>
      </c>
      <c r="H2200" s="197"/>
    </row>
    <row r="2201" spans="1:8" s="19" customFormat="1" ht="12" customHeight="1" hidden="1" outlineLevel="2">
      <c r="A2201" s="41" t="s">
        <v>32</v>
      </c>
      <c r="B2201" s="42" t="s">
        <v>31</v>
      </c>
      <c r="C2201" s="205"/>
      <c r="D2201" s="206"/>
      <c r="E2201" s="185">
        <v>0</v>
      </c>
      <c r="F2201" s="43">
        <v>0</v>
      </c>
      <c r="G2201" s="44" t="str">
        <f t="shared" si="251"/>
        <v>-</v>
      </c>
      <c r="H2201" s="197"/>
    </row>
    <row r="2202" spans="1:8" s="19" customFormat="1" ht="3" customHeight="1" outlineLevel="1" collapsed="1">
      <c r="A2202" s="45"/>
      <c r="B2202" s="46"/>
      <c r="C2202" s="136"/>
      <c r="D2202" s="134"/>
      <c r="E2202" s="186"/>
      <c r="F2202" s="49"/>
      <c r="G2202" s="50"/>
      <c r="H2202" s="135"/>
    </row>
    <row r="2203" spans="1:8" s="19" customFormat="1" ht="3" customHeight="1" outlineLevel="1">
      <c r="A2203" s="146"/>
      <c r="B2203" s="147"/>
      <c r="C2203" s="137"/>
      <c r="D2203" s="138"/>
      <c r="E2203" s="187"/>
      <c r="F2203" s="148"/>
      <c r="G2203" s="149"/>
      <c r="H2203" s="139"/>
    </row>
    <row r="2204" spans="1:8" s="2" customFormat="1" ht="13.5" customHeight="1" outlineLevel="1">
      <c r="A2204" s="52" t="s">
        <v>77</v>
      </c>
      <c r="B2204" s="53" t="s">
        <v>334</v>
      </c>
      <c r="C2204" s="205">
        <v>921</v>
      </c>
      <c r="D2204" s="206">
        <v>92109</v>
      </c>
      <c r="E2204" s="184">
        <f>SUM(E2205:E2209)</f>
        <v>4500</v>
      </c>
      <c r="F2204" s="54">
        <f>SUM(F2205:F2209)</f>
        <v>4495</v>
      </c>
      <c r="G2204" s="55">
        <f aca="true" t="shared" si="252" ref="G2204:G2209">IF(E2204&gt;0,F2204/E2204*100,"-")</f>
        <v>99.8888888888889</v>
      </c>
      <c r="H2204" s="197" t="s">
        <v>667</v>
      </c>
    </row>
    <row r="2205" spans="1:8" s="19" customFormat="1" ht="12" customHeight="1" outlineLevel="1">
      <c r="A2205" s="41" t="s">
        <v>1</v>
      </c>
      <c r="B2205" s="42" t="s">
        <v>27</v>
      </c>
      <c r="C2205" s="205"/>
      <c r="D2205" s="206"/>
      <c r="E2205" s="185">
        <v>4500</v>
      </c>
      <c r="F2205" s="43">
        <v>4495</v>
      </c>
      <c r="G2205" s="44">
        <f t="shared" si="252"/>
        <v>99.8888888888889</v>
      </c>
      <c r="H2205" s="197"/>
    </row>
    <row r="2206" spans="1:8" s="19" customFormat="1" ht="12" customHeight="1" hidden="1" outlineLevel="2">
      <c r="A2206" s="41" t="s">
        <v>2</v>
      </c>
      <c r="B2206" s="42" t="s">
        <v>28</v>
      </c>
      <c r="C2206" s="205"/>
      <c r="D2206" s="206"/>
      <c r="E2206" s="185">
        <v>0</v>
      </c>
      <c r="F2206" s="43">
        <v>0</v>
      </c>
      <c r="G2206" s="44" t="str">
        <f t="shared" si="252"/>
        <v>-</v>
      </c>
      <c r="H2206" s="197"/>
    </row>
    <row r="2207" spans="1:8" s="19" customFormat="1" ht="12" customHeight="1" hidden="1" outlineLevel="2">
      <c r="A2207" s="41" t="s">
        <v>3</v>
      </c>
      <c r="B2207" s="42" t="s">
        <v>29</v>
      </c>
      <c r="C2207" s="205"/>
      <c r="D2207" s="206"/>
      <c r="E2207" s="185">
        <v>0</v>
      </c>
      <c r="F2207" s="43">
        <v>0</v>
      </c>
      <c r="G2207" s="44" t="str">
        <f t="shared" si="252"/>
        <v>-</v>
      </c>
      <c r="H2207" s="197"/>
    </row>
    <row r="2208" spans="1:8" s="19" customFormat="1" ht="12" customHeight="1" hidden="1" outlineLevel="2">
      <c r="A2208" s="41" t="s">
        <v>25</v>
      </c>
      <c r="B2208" s="42" t="s">
        <v>149</v>
      </c>
      <c r="C2208" s="205"/>
      <c r="D2208" s="206"/>
      <c r="E2208" s="185">
        <v>0</v>
      </c>
      <c r="F2208" s="43">
        <v>0</v>
      </c>
      <c r="G2208" s="44" t="str">
        <f t="shared" si="252"/>
        <v>-</v>
      </c>
      <c r="H2208" s="197"/>
    </row>
    <row r="2209" spans="1:8" s="19" customFormat="1" ht="12" customHeight="1" hidden="1" outlineLevel="2">
      <c r="A2209" s="41" t="s">
        <v>32</v>
      </c>
      <c r="B2209" s="42" t="s">
        <v>31</v>
      </c>
      <c r="C2209" s="205"/>
      <c r="D2209" s="206"/>
      <c r="E2209" s="185">
        <v>0</v>
      </c>
      <c r="F2209" s="43">
        <v>0</v>
      </c>
      <c r="G2209" s="44" t="str">
        <f t="shared" si="252"/>
        <v>-</v>
      </c>
      <c r="H2209" s="197"/>
    </row>
    <row r="2210" spans="1:8" s="19" customFormat="1" ht="3" customHeight="1" outlineLevel="1" collapsed="1">
      <c r="A2210" s="45"/>
      <c r="B2210" s="46"/>
      <c r="C2210" s="136"/>
      <c r="D2210" s="134"/>
      <c r="E2210" s="186"/>
      <c r="F2210" s="49"/>
      <c r="G2210" s="50"/>
      <c r="H2210" s="135"/>
    </row>
    <row r="2211" spans="1:9" s="96" customFormat="1" ht="16.5" customHeight="1">
      <c r="A2211" s="89" t="s">
        <v>40</v>
      </c>
      <c r="B2211" s="90" t="s">
        <v>146</v>
      </c>
      <c r="C2211" s="91"/>
      <c r="D2211" s="91"/>
      <c r="E2211" s="190">
        <f>SUM(E2212:E2216)</f>
        <v>150000</v>
      </c>
      <c r="F2211" s="92">
        <f>SUM(F2212:F2216)</f>
        <v>150000</v>
      </c>
      <c r="G2211" s="93">
        <f t="shared" si="250"/>
        <v>100</v>
      </c>
      <c r="H2211" s="94"/>
      <c r="I2211" s="95"/>
    </row>
    <row r="2212" spans="1:8" s="126" customFormat="1" ht="13.5" customHeight="1">
      <c r="A2212" s="120" t="s">
        <v>1</v>
      </c>
      <c r="B2212" s="121" t="s">
        <v>27</v>
      </c>
      <c r="C2212" s="122"/>
      <c r="D2212" s="120"/>
      <c r="E2212" s="179">
        <f aca="true" t="shared" si="253" ref="E2212:F2216">E2222</f>
        <v>150000</v>
      </c>
      <c r="F2212" s="123">
        <f t="shared" si="253"/>
        <v>150000</v>
      </c>
      <c r="G2212" s="124">
        <f t="shared" si="250"/>
        <v>100</v>
      </c>
      <c r="H2212" s="125"/>
    </row>
    <row r="2213" spans="1:8" s="126" customFormat="1" ht="13.5" customHeight="1" hidden="1" outlineLevel="1">
      <c r="A2213" s="120" t="s">
        <v>2</v>
      </c>
      <c r="B2213" s="121" t="s">
        <v>28</v>
      </c>
      <c r="C2213" s="122"/>
      <c r="D2213" s="120"/>
      <c r="E2213" s="179">
        <f t="shared" si="253"/>
        <v>0</v>
      </c>
      <c r="F2213" s="123">
        <f t="shared" si="253"/>
        <v>0</v>
      </c>
      <c r="G2213" s="124" t="str">
        <f t="shared" si="250"/>
        <v>-</v>
      </c>
      <c r="H2213" s="125"/>
    </row>
    <row r="2214" spans="1:8" s="126" customFormat="1" ht="13.5" customHeight="1" hidden="1" outlineLevel="1">
      <c r="A2214" s="120" t="s">
        <v>3</v>
      </c>
      <c r="B2214" s="121" t="s">
        <v>29</v>
      </c>
      <c r="C2214" s="122"/>
      <c r="D2214" s="120"/>
      <c r="E2214" s="179">
        <f t="shared" si="253"/>
        <v>0</v>
      </c>
      <c r="F2214" s="123">
        <f t="shared" si="253"/>
        <v>0</v>
      </c>
      <c r="G2214" s="124" t="str">
        <f t="shared" si="250"/>
        <v>-</v>
      </c>
      <c r="H2214" s="125"/>
    </row>
    <row r="2215" spans="1:8" s="126" customFormat="1" ht="13.5" customHeight="1" hidden="1" outlineLevel="1">
      <c r="A2215" s="120" t="s">
        <v>25</v>
      </c>
      <c r="B2215" s="121" t="s">
        <v>149</v>
      </c>
      <c r="C2215" s="122"/>
      <c r="D2215" s="120"/>
      <c r="E2215" s="179">
        <f t="shared" si="253"/>
        <v>0</v>
      </c>
      <c r="F2215" s="123">
        <f t="shared" si="253"/>
        <v>0</v>
      </c>
      <c r="G2215" s="124" t="str">
        <f t="shared" si="250"/>
        <v>-</v>
      </c>
      <c r="H2215" s="125"/>
    </row>
    <row r="2216" spans="1:8" s="126" customFormat="1" ht="13.5" customHeight="1" hidden="1" outlineLevel="1">
      <c r="A2216" s="120" t="s">
        <v>32</v>
      </c>
      <c r="B2216" s="121" t="s">
        <v>31</v>
      </c>
      <c r="C2216" s="122"/>
      <c r="D2216" s="120"/>
      <c r="E2216" s="179">
        <f t="shared" si="253"/>
        <v>0</v>
      </c>
      <c r="F2216" s="123">
        <f t="shared" si="253"/>
        <v>0</v>
      </c>
      <c r="G2216" s="124" t="str">
        <f t="shared" si="250"/>
        <v>-</v>
      </c>
      <c r="H2216" s="125"/>
    </row>
    <row r="2217" spans="1:8" s="98" customFormat="1" ht="3" customHeight="1" collapsed="1">
      <c r="A2217" s="99"/>
      <c r="B2217" s="100"/>
      <c r="C2217" s="101"/>
      <c r="D2217" s="99"/>
      <c r="E2217" s="191"/>
      <c r="F2217" s="102"/>
      <c r="G2217" s="103"/>
      <c r="H2217" s="104"/>
    </row>
    <row r="2218" spans="1:8" s="82" customFormat="1" ht="15.75" customHeight="1" outlineLevel="1">
      <c r="A2218" s="78" t="s">
        <v>49</v>
      </c>
      <c r="B2218" s="79" t="s">
        <v>86</v>
      </c>
      <c r="C2218" s="78"/>
      <c r="D2218" s="78"/>
      <c r="E2218" s="181">
        <f>E2219</f>
        <v>150000</v>
      </c>
      <c r="F2218" s="80">
        <f>F2219</f>
        <v>150000</v>
      </c>
      <c r="G2218" s="81">
        <f aca="true" t="shared" si="254" ref="G2218:G2233">IF(E2218&gt;0,F2218/E2218*100,"-")</f>
        <v>100</v>
      </c>
      <c r="H2218" s="79"/>
    </row>
    <row r="2219" spans="1:8" s="18" customFormat="1" ht="15.75" customHeight="1" outlineLevel="1">
      <c r="A2219" s="14" t="s">
        <v>9</v>
      </c>
      <c r="B2219" s="15" t="s">
        <v>50</v>
      </c>
      <c r="C2219" s="14"/>
      <c r="D2219" s="14"/>
      <c r="E2219" s="182">
        <f>E2221</f>
        <v>150000</v>
      </c>
      <c r="F2219" s="16">
        <f>F2221</f>
        <v>150000</v>
      </c>
      <c r="G2219" s="17">
        <f t="shared" si="254"/>
        <v>100</v>
      </c>
      <c r="H2219" s="15"/>
    </row>
    <row r="2220" spans="1:8" s="18" customFormat="1" ht="3" customHeight="1" outlineLevel="1">
      <c r="A2220" s="142"/>
      <c r="B2220" s="143"/>
      <c r="C2220" s="142"/>
      <c r="D2220" s="142"/>
      <c r="E2220" s="183"/>
      <c r="F2220" s="144"/>
      <c r="G2220" s="145"/>
      <c r="H2220" s="143"/>
    </row>
    <row r="2221" spans="1:8" s="2" customFormat="1" ht="13.5" customHeight="1" outlineLevel="1">
      <c r="A2221" s="52" t="s">
        <v>26</v>
      </c>
      <c r="B2221" s="53" t="s">
        <v>335</v>
      </c>
      <c r="C2221" s="205">
        <v>921</v>
      </c>
      <c r="D2221" s="206">
        <v>92114</v>
      </c>
      <c r="E2221" s="184">
        <f>SUM(E2222:E2226)</f>
        <v>150000</v>
      </c>
      <c r="F2221" s="54">
        <f>SUM(F2222:F2226)</f>
        <v>150000</v>
      </c>
      <c r="G2221" s="55">
        <f t="shared" si="254"/>
        <v>100</v>
      </c>
      <c r="H2221" s="197" t="s">
        <v>668</v>
      </c>
    </row>
    <row r="2222" spans="1:8" s="19" customFormat="1" ht="12" customHeight="1" outlineLevel="1">
      <c r="A2222" s="41" t="s">
        <v>1</v>
      </c>
      <c r="B2222" s="42" t="s">
        <v>27</v>
      </c>
      <c r="C2222" s="205"/>
      <c r="D2222" s="206"/>
      <c r="E2222" s="185">
        <v>150000</v>
      </c>
      <c r="F2222" s="43">
        <v>150000</v>
      </c>
      <c r="G2222" s="44">
        <f t="shared" si="254"/>
        <v>100</v>
      </c>
      <c r="H2222" s="197"/>
    </row>
    <row r="2223" spans="1:8" s="19" customFormat="1" ht="12" customHeight="1" hidden="1" outlineLevel="2">
      <c r="A2223" s="41" t="s">
        <v>2</v>
      </c>
      <c r="B2223" s="42" t="s">
        <v>28</v>
      </c>
      <c r="C2223" s="205"/>
      <c r="D2223" s="206"/>
      <c r="E2223" s="185">
        <v>0</v>
      </c>
      <c r="F2223" s="43">
        <v>0</v>
      </c>
      <c r="G2223" s="44" t="str">
        <f t="shared" si="254"/>
        <v>-</v>
      </c>
      <c r="H2223" s="197"/>
    </row>
    <row r="2224" spans="1:8" s="19" customFormat="1" ht="12" customHeight="1" hidden="1" outlineLevel="2">
      <c r="A2224" s="41" t="s">
        <v>3</v>
      </c>
      <c r="B2224" s="42" t="s">
        <v>29</v>
      </c>
      <c r="C2224" s="205"/>
      <c r="D2224" s="206"/>
      <c r="E2224" s="185">
        <v>0</v>
      </c>
      <c r="F2224" s="43">
        <v>0</v>
      </c>
      <c r="G2224" s="44" t="str">
        <f t="shared" si="254"/>
        <v>-</v>
      </c>
      <c r="H2224" s="197"/>
    </row>
    <row r="2225" spans="1:8" s="19" customFormat="1" ht="12" customHeight="1" hidden="1" outlineLevel="2">
      <c r="A2225" s="41" t="s">
        <v>25</v>
      </c>
      <c r="B2225" s="42" t="s">
        <v>149</v>
      </c>
      <c r="C2225" s="205"/>
      <c r="D2225" s="206"/>
      <c r="E2225" s="185">
        <v>0</v>
      </c>
      <c r="F2225" s="43">
        <v>0</v>
      </c>
      <c r="G2225" s="44" t="str">
        <f t="shared" si="254"/>
        <v>-</v>
      </c>
      <c r="H2225" s="197"/>
    </row>
    <row r="2226" spans="1:8" s="19" customFormat="1" ht="12" customHeight="1" hidden="1" outlineLevel="2">
      <c r="A2226" s="41" t="s">
        <v>32</v>
      </c>
      <c r="B2226" s="42" t="s">
        <v>31</v>
      </c>
      <c r="C2226" s="205"/>
      <c r="D2226" s="206"/>
      <c r="E2226" s="185">
        <v>0</v>
      </c>
      <c r="F2226" s="43">
        <v>0</v>
      </c>
      <c r="G2226" s="44" t="str">
        <f t="shared" si="254"/>
        <v>-</v>
      </c>
      <c r="H2226" s="197"/>
    </row>
    <row r="2227" spans="1:8" s="19" customFormat="1" ht="6" customHeight="1" outlineLevel="1" collapsed="1">
      <c r="A2227" s="45"/>
      <c r="B2227" s="46"/>
      <c r="C2227" s="136"/>
      <c r="D2227" s="134"/>
      <c r="E2227" s="186"/>
      <c r="F2227" s="49"/>
      <c r="G2227" s="50"/>
      <c r="H2227" s="198"/>
    </row>
    <row r="2228" spans="1:9" s="96" customFormat="1" ht="16.5" customHeight="1">
      <c r="A2228" s="89" t="s">
        <v>41</v>
      </c>
      <c r="B2228" s="90" t="s">
        <v>147</v>
      </c>
      <c r="C2228" s="91"/>
      <c r="D2228" s="91"/>
      <c r="E2228" s="190">
        <f>SUM(E2229:E2233)</f>
        <v>30000</v>
      </c>
      <c r="F2228" s="92">
        <f>SUM(F2229:F2233)</f>
        <v>29655</v>
      </c>
      <c r="G2228" s="93">
        <f t="shared" si="254"/>
        <v>98.85000000000001</v>
      </c>
      <c r="H2228" s="94"/>
      <c r="I2228" s="95"/>
    </row>
    <row r="2229" spans="1:8" s="126" customFormat="1" ht="13.5" customHeight="1">
      <c r="A2229" s="120" t="s">
        <v>1</v>
      </c>
      <c r="B2229" s="121" t="s">
        <v>27</v>
      </c>
      <c r="C2229" s="122"/>
      <c r="D2229" s="120"/>
      <c r="E2229" s="179">
        <f>E2239+E2247</f>
        <v>30000</v>
      </c>
      <c r="F2229" s="123">
        <f>F2239+F2247</f>
        <v>29655</v>
      </c>
      <c r="G2229" s="124">
        <f t="shared" si="254"/>
        <v>98.85000000000001</v>
      </c>
      <c r="H2229" s="125"/>
    </row>
    <row r="2230" spans="1:8" s="126" customFormat="1" ht="13.5" customHeight="1" hidden="1" outlineLevel="1">
      <c r="A2230" s="120" t="s">
        <v>2</v>
      </c>
      <c r="B2230" s="121" t="s">
        <v>28</v>
      </c>
      <c r="C2230" s="122"/>
      <c r="D2230" s="120"/>
      <c r="E2230" s="179">
        <f aca="true" t="shared" si="255" ref="E2230:F2233">E2240+E2248</f>
        <v>0</v>
      </c>
      <c r="F2230" s="123">
        <f t="shared" si="255"/>
        <v>0</v>
      </c>
      <c r="G2230" s="124" t="str">
        <f t="shared" si="254"/>
        <v>-</v>
      </c>
      <c r="H2230" s="125"/>
    </row>
    <row r="2231" spans="1:8" s="126" customFormat="1" ht="13.5" customHeight="1" hidden="1" outlineLevel="1">
      <c r="A2231" s="120" t="s">
        <v>3</v>
      </c>
      <c r="B2231" s="121" t="s">
        <v>29</v>
      </c>
      <c r="C2231" s="122"/>
      <c r="D2231" s="120"/>
      <c r="E2231" s="179">
        <f t="shared" si="255"/>
        <v>0</v>
      </c>
      <c r="F2231" s="123">
        <f t="shared" si="255"/>
        <v>0</v>
      </c>
      <c r="G2231" s="124" t="str">
        <f t="shared" si="254"/>
        <v>-</v>
      </c>
      <c r="H2231" s="125"/>
    </row>
    <row r="2232" spans="1:8" s="126" customFormat="1" ht="13.5" customHeight="1" hidden="1" outlineLevel="1">
      <c r="A2232" s="120" t="s">
        <v>25</v>
      </c>
      <c r="B2232" s="121" t="s">
        <v>149</v>
      </c>
      <c r="C2232" s="122"/>
      <c r="D2232" s="120"/>
      <c r="E2232" s="179">
        <f t="shared" si="255"/>
        <v>0</v>
      </c>
      <c r="F2232" s="123">
        <f t="shared" si="255"/>
        <v>0</v>
      </c>
      <c r="G2232" s="124" t="str">
        <f t="shared" si="254"/>
        <v>-</v>
      </c>
      <c r="H2232" s="125"/>
    </row>
    <row r="2233" spans="1:8" s="126" customFormat="1" ht="13.5" customHeight="1" hidden="1" outlineLevel="1">
      <c r="A2233" s="120" t="s">
        <v>32</v>
      </c>
      <c r="B2233" s="121" t="s">
        <v>31</v>
      </c>
      <c r="C2233" s="122"/>
      <c r="D2233" s="120"/>
      <c r="E2233" s="179">
        <f t="shared" si="255"/>
        <v>0</v>
      </c>
      <c r="F2233" s="123">
        <f t="shared" si="255"/>
        <v>0</v>
      </c>
      <c r="G2233" s="124" t="str">
        <f t="shared" si="254"/>
        <v>-</v>
      </c>
      <c r="H2233" s="125"/>
    </row>
    <row r="2234" spans="1:8" s="98" customFormat="1" ht="3" customHeight="1" collapsed="1">
      <c r="A2234" s="99"/>
      <c r="B2234" s="100"/>
      <c r="C2234" s="101"/>
      <c r="D2234" s="99"/>
      <c r="E2234" s="191"/>
      <c r="F2234" s="102"/>
      <c r="G2234" s="103"/>
      <c r="H2234" s="104"/>
    </row>
    <row r="2235" spans="1:8" s="82" customFormat="1" ht="15.75" customHeight="1" outlineLevel="1">
      <c r="A2235" s="78" t="s">
        <v>139</v>
      </c>
      <c r="B2235" s="79" t="s">
        <v>123</v>
      </c>
      <c r="C2235" s="78"/>
      <c r="D2235" s="78"/>
      <c r="E2235" s="181">
        <f>E2236</f>
        <v>30000</v>
      </c>
      <c r="F2235" s="80">
        <f>F2236</f>
        <v>29655</v>
      </c>
      <c r="G2235" s="81">
        <f aca="true" t="shared" si="256" ref="G2235:G2251">IF(E2235&gt;0,F2235/E2235*100,"-")</f>
        <v>98.85000000000001</v>
      </c>
      <c r="H2235" s="79"/>
    </row>
    <row r="2236" spans="1:8" s="18" customFormat="1" ht="15.75" customHeight="1" outlineLevel="1">
      <c r="A2236" s="14" t="s">
        <v>136</v>
      </c>
      <c r="B2236" s="15" t="s">
        <v>57</v>
      </c>
      <c r="C2236" s="14"/>
      <c r="D2236" s="14"/>
      <c r="E2236" s="182">
        <f>E2238+E2246</f>
        <v>30000</v>
      </c>
      <c r="F2236" s="16">
        <f>F2238+F2246</f>
        <v>29655</v>
      </c>
      <c r="G2236" s="17">
        <f t="shared" si="256"/>
        <v>98.85000000000001</v>
      </c>
      <c r="H2236" s="15"/>
    </row>
    <row r="2237" spans="1:8" s="18" customFormat="1" ht="3" customHeight="1" outlineLevel="1">
      <c r="A2237" s="142"/>
      <c r="B2237" s="143"/>
      <c r="C2237" s="142"/>
      <c r="D2237" s="142"/>
      <c r="E2237" s="183"/>
      <c r="F2237" s="144"/>
      <c r="G2237" s="145"/>
      <c r="H2237" s="143"/>
    </row>
    <row r="2238" spans="1:8" s="2" customFormat="1" ht="13.5" customHeight="1" outlineLevel="1">
      <c r="A2238" s="52" t="s">
        <v>72</v>
      </c>
      <c r="B2238" s="53" t="s">
        <v>336</v>
      </c>
      <c r="C2238" s="205">
        <v>921</v>
      </c>
      <c r="D2238" s="206">
        <v>92109</v>
      </c>
      <c r="E2238" s="184">
        <f>SUM(E2239:E2243)</f>
        <v>6000</v>
      </c>
      <c r="F2238" s="54">
        <f>SUM(F2239:F2243)</f>
        <v>5800</v>
      </c>
      <c r="G2238" s="55">
        <f t="shared" si="256"/>
        <v>96.66666666666667</v>
      </c>
      <c r="H2238" s="197" t="s">
        <v>669</v>
      </c>
    </row>
    <row r="2239" spans="1:8" s="19" customFormat="1" ht="12" customHeight="1" outlineLevel="1">
      <c r="A2239" s="41" t="s">
        <v>1</v>
      </c>
      <c r="B2239" s="42" t="s">
        <v>27</v>
      </c>
      <c r="C2239" s="205"/>
      <c r="D2239" s="206"/>
      <c r="E2239" s="185">
        <v>6000</v>
      </c>
      <c r="F2239" s="43">
        <v>5800</v>
      </c>
      <c r="G2239" s="44">
        <f t="shared" si="256"/>
        <v>96.66666666666667</v>
      </c>
      <c r="H2239" s="197"/>
    </row>
    <row r="2240" spans="1:8" s="19" customFormat="1" ht="12" customHeight="1" hidden="1" outlineLevel="2">
      <c r="A2240" s="41" t="s">
        <v>2</v>
      </c>
      <c r="B2240" s="42" t="s">
        <v>28</v>
      </c>
      <c r="C2240" s="205"/>
      <c r="D2240" s="206"/>
      <c r="E2240" s="185">
        <v>0</v>
      </c>
      <c r="F2240" s="43">
        <v>0</v>
      </c>
      <c r="G2240" s="44" t="str">
        <f t="shared" si="256"/>
        <v>-</v>
      </c>
      <c r="H2240" s="197"/>
    </row>
    <row r="2241" spans="1:8" s="19" customFormat="1" ht="12" customHeight="1" hidden="1" outlineLevel="2">
      <c r="A2241" s="41" t="s">
        <v>3</v>
      </c>
      <c r="B2241" s="42" t="s">
        <v>29</v>
      </c>
      <c r="C2241" s="205"/>
      <c r="D2241" s="206"/>
      <c r="E2241" s="185">
        <v>0</v>
      </c>
      <c r="F2241" s="43">
        <v>0</v>
      </c>
      <c r="G2241" s="44" t="str">
        <f t="shared" si="256"/>
        <v>-</v>
      </c>
      <c r="H2241" s="197"/>
    </row>
    <row r="2242" spans="1:8" s="19" customFormat="1" ht="12" customHeight="1" hidden="1" outlineLevel="2">
      <c r="A2242" s="41" t="s">
        <v>25</v>
      </c>
      <c r="B2242" s="42" t="s">
        <v>149</v>
      </c>
      <c r="C2242" s="205"/>
      <c r="D2242" s="206"/>
      <c r="E2242" s="185">
        <v>0</v>
      </c>
      <c r="F2242" s="43">
        <v>0</v>
      </c>
      <c r="G2242" s="44" t="str">
        <f t="shared" si="256"/>
        <v>-</v>
      </c>
      <c r="H2242" s="197"/>
    </row>
    <row r="2243" spans="1:8" s="19" customFormat="1" ht="12" customHeight="1" hidden="1" outlineLevel="2">
      <c r="A2243" s="41" t="s">
        <v>32</v>
      </c>
      <c r="B2243" s="42" t="s">
        <v>31</v>
      </c>
      <c r="C2243" s="205"/>
      <c r="D2243" s="206"/>
      <c r="E2243" s="185">
        <v>0</v>
      </c>
      <c r="F2243" s="43">
        <v>0</v>
      </c>
      <c r="G2243" s="44" t="str">
        <f t="shared" si="256"/>
        <v>-</v>
      </c>
      <c r="H2243" s="197"/>
    </row>
    <row r="2244" spans="1:8" s="19" customFormat="1" ht="3" customHeight="1" outlineLevel="1" collapsed="1">
      <c r="A2244" s="45"/>
      <c r="B2244" s="46"/>
      <c r="C2244" s="136"/>
      <c r="D2244" s="134"/>
      <c r="E2244" s="186"/>
      <c r="F2244" s="49"/>
      <c r="G2244" s="50"/>
      <c r="H2244" s="135"/>
    </row>
    <row r="2245" spans="1:8" s="19" customFormat="1" ht="3" customHeight="1" outlineLevel="1">
      <c r="A2245" s="146"/>
      <c r="B2245" s="147"/>
      <c r="C2245" s="137"/>
      <c r="D2245" s="138"/>
      <c r="E2245" s="187"/>
      <c r="F2245" s="148"/>
      <c r="G2245" s="149"/>
      <c r="H2245" s="139"/>
    </row>
    <row r="2246" spans="1:8" s="2" customFormat="1" ht="13.5" customHeight="1" outlineLevel="1">
      <c r="A2246" s="52" t="s">
        <v>73</v>
      </c>
      <c r="B2246" s="53" t="s">
        <v>337</v>
      </c>
      <c r="C2246" s="205">
        <v>921</v>
      </c>
      <c r="D2246" s="206">
        <v>92109</v>
      </c>
      <c r="E2246" s="184">
        <f>SUM(E2247:E2251)</f>
        <v>24000</v>
      </c>
      <c r="F2246" s="54">
        <f>SUM(F2247:F2251)</f>
        <v>23855</v>
      </c>
      <c r="G2246" s="55">
        <f t="shared" si="256"/>
        <v>99.39583333333334</v>
      </c>
      <c r="H2246" s="197" t="s">
        <v>670</v>
      </c>
    </row>
    <row r="2247" spans="1:8" s="19" customFormat="1" ht="12" customHeight="1" outlineLevel="1">
      <c r="A2247" s="41" t="s">
        <v>1</v>
      </c>
      <c r="B2247" s="42" t="s">
        <v>27</v>
      </c>
      <c r="C2247" s="205"/>
      <c r="D2247" s="206"/>
      <c r="E2247" s="185">
        <v>24000</v>
      </c>
      <c r="F2247" s="43">
        <v>23855</v>
      </c>
      <c r="G2247" s="44">
        <f t="shared" si="256"/>
        <v>99.39583333333334</v>
      </c>
      <c r="H2247" s="197"/>
    </row>
    <row r="2248" spans="1:8" s="19" customFormat="1" ht="12" customHeight="1" hidden="1" outlineLevel="2">
      <c r="A2248" s="41" t="s">
        <v>2</v>
      </c>
      <c r="B2248" s="42" t="s">
        <v>28</v>
      </c>
      <c r="C2248" s="205"/>
      <c r="D2248" s="206"/>
      <c r="E2248" s="185">
        <v>0</v>
      </c>
      <c r="F2248" s="43">
        <v>0</v>
      </c>
      <c r="G2248" s="44" t="str">
        <f t="shared" si="256"/>
        <v>-</v>
      </c>
      <c r="H2248" s="197"/>
    </row>
    <row r="2249" spans="1:8" s="19" customFormat="1" ht="12" customHeight="1" hidden="1" outlineLevel="2">
      <c r="A2249" s="41" t="s">
        <v>3</v>
      </c>
      <c r="B2249" s="42" t="s">
        <v>29</v>
      </c>
      <c r="C2249" s="205"/>
      <c r="D2249" s="206"/>
      <c r="E2249" s="185">
        <v>0</v>
      </c>
      <c r="F2249" s="43">
        <v>0</v>
      </c>
      <c r="G2249" s="44" t="str">
        <f t="shared" si="256"/>
        <v>-</v>
      </c>
      <c r="H2249" s="197"/>
    </row>
    <row r="2250" spans="1:8" s="19" customFormat="1" ht="12" customHeight="1" hidden="1" outlineLevel="2">
      <c r="A2250" s="41" t="s">
        <v>25</v>
      </c>
      <c r="B2250" s="42" t="s">
        <v>149</v>
      </c>
      <c r="C2250" s="205"/>
      <c r="D2250" s="206"/>
      <c r="E2250" s="185">
        <v>0</v>
      </c>
      <c r="F2250" s="43">
        <v>0</v>
      </c>
      <c r="G2250" s="44" t="str">
        <f t="shared" si="256"/>
        <v>-</v>
      </c>
      <c r="H2250" s="197"/>
    </row>
    <row r="2251" spans="1:8" s="19" customFormat="1" ht="12" customHeight="1" hidden="1" outlineLevel="2">
      <c r="A2251" s="41" t="s">
        <v>32</v>
      </c>
      <c r="B2251" s="42" t="s">
        <v>31</v>
      </c>
      <c r="C2251" s="205"/>
      <c r="D2251" s="206"/>
      <c r="E2251" s="185">
        <v>0</v>
      </c>
      <c r="F2251" s="43">
        <v>0</v>
      </c>
      <c r="G2251" s="44" t="str">
        <f t="shared" si="256"/>
        <v>-</v>
      </c>
      <c r="H2251" s="197"/>
    </row>
    <row r="2252" spans="1:8" s="19" customFormat="1" ht="3" customHeight="1" outlineLevel="1" collapsed="1">
      <c r="A2252" s="45"/>
      <c r="B2252" s="46"/>
      <c r="C2252" s="136"/>
      <c r="D2252" s="134"/>
      <c r="E2252" s="186"/>
      <c r="F2252" s="49"/>
      <c r="G2252" s="50"/>
      <c r="H2252" s="135"/>
    </row>
    <row r="2253" spans="1:9" s="96" customFormat="1" ht="16.5" customHeight="1">
      <c r="A2253" s="89" t="s">
        <v>42</v>
      </c>
      <c r="B2253" s="90" t="s">
        <v>148</v>
      </c>
      <c r="C2253" s="91"/>
      <c r="D2253" s="91"/>
      <c r="E2253" s="190">
        <f>SUM(E2254:E2258)</f>
        <v>50000</v>
      </c>
      <c r="F2253" s="92">
        <f>SUM(F2254:F2258)</f>
        <v>49564</v>
      </c>
      <c r="G2253" s="93">
        <f aca="true" t="shared" si="257" ref="G2253:G2258">IF(E2253&gt;0,F2253/E2253*100,"-")</f>
        <v>99.128</v>
      </c>
      <c r="H2253" s="94"/>
      <c r="I2253" s="95"/>
    </row>
    <row r="2254" spans="1:8" s="126" customFormat="1" ht="13.5" customHeight="1">
      <c r="A2254" s="120" t="s">
        <v>1</v>
      </c>
      <c r="B2254" s="121" t="s">
        <v>27</v>
      </c>
      <c r="C2254" s="122"/>
      <c r="D2254" s="120"/>
      <c r="E2254" s="179">
        <f>E2264+E2272+E2280</f>
        <v>50000</v>
      </c>
      <c r="F2254" s="123">
        <f>F2264+F2272+F2280</f>
        <v>49564</v>
      </c>
      <c r="G2254" s="124">
        <f t="shared" si="257"/>
        <v>99.128</v>
      </c>
      <c r="H2254" s="125"/>
    </row>
    <row r="2255" spans="1:8" s="126" customFormat="1" ht="13.5" customHeight="1" hidden="1" outlineLevel="1">
      <c r="A2255" s="120" t="s">
        <v>2</v>
      </c>
      <c r="B2255" s="121" t="s">
        <v>28</v>
      </c>
      <c r="C2255" s="122"/>
      <c r="D2255" s="120"/>
      <c r="E2255" s="179">
        <f aca="true" t="shared" si="258" ref="E2255:F2258">E2265+E2273+E2281</f>
        <v>0</v>
      </c>
      <c r="F2255" s="123">
        <f t="shared" si="258"/>
        <v>0</v>
      </c>
      <c r="G2255" s="124" t="str">
        <f t="shared" si="257"/>
        <v>-</v>
      </c>
      <c r="H2255" s="125"/>
    </row>
    <row r="2256" spans="1:8" s="126" customFormat="1" ht="13.5" customHeight="1" hidden="1" outlineLevel="1">
      <c r="A2256" s="120" t="s">
        <v>3</v>
      </c>
      <c r="B2256" s="121" t="s">
        <v>29</v>
      </c>
      <c r="C2256" s="122"/>
      <c r="D2256" s="120"/>
      <c r="E2256" s="179">
        <f t="shared" si="258"/>
        <v>0</v>
      </c>
      <c r="F2256" s="123">
        <f t="shared" si="258"/>
        <v>0</v>
      </c>
      <c r="G2256" s="124" t="str">
        <f t="shared" si="257"/>
        <v>-</v>
      </c>
      <c r="H2256" s="125"/>
    </row>
    <row r="2257" spans="1:8" s="126" customFormat="1" ht="13.5" customHeight="1" hidden="1" outlineLevel="1">
      <c r="A2257" s="120" t="s">
        <v>25</v>
      </c>
      <c r="B2257" s="121" t="s">
        <v>149</v>
      </c>
      <c r="C2257" s="122"/>
      <c r="D2257" s="120"/>
      <c r="E2257" s="179">
        <f t="shared" si="258"/>
        <v>0</v>
      </c>
      <c r="F2257" s="123">
        <f t="shared" si="258"/>
        <v>0</v>
      </c>
      <c r="G2257" s="124" t="str">
        <f t="shared" si="257"/>
        <v>-</v>
      </c>
      <c r="H2257" s="125"/>
    </row>
    <row r="2258" spans="1:8" s="126" customFormat="1" ht="13.5" customHeight="1" hidden="1" outlineLevel="1">
      <c r="A2258" s="120" t="s">
        <v>32</v>
      </c>
      <c r="B2258" s="121" t="s">
        <v>31</v>
      </c>
      <c r="C2258" s="122"/>
      <c r="D2258" s="120"/>
      <c r="E2258" s="179">
        <f t="shared" si="258"/>
        <v>0</v>
      </c>
      <c r="F2258" s="123">
        <f t="shared" si="258"/>
        <v>0</v>
      </c>
      <c r="G2258" s="124" t="str">
        <f t="shared" si="257"/>
        <v>-</v>
      </c>
      <c r="H2258" s="125"/>
    </row>
    <row r="2259" spans="1:8" s="98" customFormat="1" ht="3" customHeight="1" collapsed="1">
      <c r="A2259" s="99"/>
      <c r="B2259" s="100"/>
      <c r="C2259" s="101"/>
      <c r="D2259" s="99"/>
      <c r="E2259" s="191"/>
      <c r="F2259" s="102"/>
      <c r="G2259" s="103"/>
      <c r="H2259" s="104"/>
    </row>
    <row r="2260" spans="1:8" s="82" customFormat="1" ht="15.75" customHeight="1" outlineLevel="1">
      <c r="A2260" s="78" t="s">
        <v>139</v>
      </c>
      <c r="B2260" s="79" t="s">
        <v>123</v>
      </c>
      <c r="C2260" s="78"/>
      <c r="D2260" s="78"/>
      <c r="E2260" s="181">
        <f>E2261</f>
        <v>50000</v>
      </c>
      <c r="F2260" s="80">
        <f>F2261</f>
        <v>49564</v>
      </c>
      <c r="G2260" s="81">
        <f aca="true" t="shared" si="259" ref="G2260:G2268">IF(E2260&gt;0,F2260/E2260*100,"-")</f>
        <v>99.128</v>
      </c>
      <c r="H2260" s="79"/>
    </row>
    <row r="2261" spans="1:8" s="18" customFormat="1" ht="15.75" customHeight="1" outlineLevel="1">
      <c r="A2261" s="14" t="s">
        <v>9</v>
      </c>
      <c r="B2261" s="15" t="s">
        <v>50</v>
      </c>
      <c r="C2261" s="14"/>
      <c r="D2261" s="14"/>
      <c r="E2261" s="182">
        <f>E2263+E2271+E2279</f>
        <v>50000</v>
      </c>
      <c r="F2261" s="16">
        <f>F2263+F2271+F2279</f>
        <v>49564</v>
      </c>
      <c r="G2261" s="17">
        <f t="shared" si="259"/>
        <v>99.128</v>
      </c>
      <c r="H2261" s="15"/>
    </row>
    <row r="2262" spans="1:8" s="18" customFormat="1" ht="3" customHeight="1" outlineLevel="1">
      <c r="A2262" s="158"/>
      <c r="B2262" s="159"/>
      <c r="C2262" s="158"/>
      <c r="D2262" s="158"/>
      <c r="E2262" s="192"/>
      <c r="F2262" s="160"/>
      <c r="G2262" s="161"/>
      <c r="H2262" s="159"/>
    </row>
    <row r="2263" spans="1:8" s="2" customFormat="1" ht="13.5" customHeight="1" outlineLevel="1">
      <c r="A2263" s="52" t="s">
        <v>26</v>
      </c>
      <c r="B2263" s="53" t="s">
        <v>338</v>
      </c>
      <c r="C2263" s="205">
        <v>921</v>
      </c>
      <c r="D2263" s="206">
        <v>92118</v>
      </c>
      <c r="E2263" s="184">
        <f>SUM(E2264:E2268)</f>
        <v>7196</v>
      </c>
      <c r="F2263" s="54">
        <f>SUM(F2264:F2268)</f>
        <v>6760</v>
      </c>
      <c r="G2263" s="55">
        <f t="shared" si="259"/>
        <v>93.94107837687604</v>
      </c>
      <c r="H2263" s="197" t="s">
        <v>671</v>
      </c>
    </row>
    <row r="2264" spans="1:8" s="19" customFormat="1" ht="12" customHeight="1" outlineLevel="1">
      <c r="A2264" s="41" t="s">
        <v>1</v>
      </c>
      <c r="B2264" s="42" t="s">
        <v>27</v>
      </c>
      <c r="C2264" s="205"/>
      <c r="D2264" s="206"/>
      <c r="E2264" s="185">
        <v>7196</v>
      </c>
      <c r="F2264" s="43">
        <v>6760</v>
      </c>
      <c r="G2264" s="44">
        <f t="shared" si="259"/>
        <v>93.94107837687604</v>
      </c>
      <c r="H2264" s="197"/>
    </row>
    <row r="2265" spans="1:8" s="19" customFormat="1" ht="12" customHeight="1" hidden="1" outlineLevel="2">
      <c r="A2265" s="41" t="s">
        <v>2</v>
      </c>
      <c r="B2265" s="42" t="s">
        <v>28</v>
      </c>
      <c r="C2265" s="205"/>
      <c r="D2265" s="206"/>
      <c r="E2265" s="185">
        <v>0</v>
      </c>
      <c r="F2265" s="43">
        <v>0</v>
      </c>
      <c r="G2265" s="44" t="str">
        <f t="shared" si="259"/>
        <v>-</v>
      </c>
      <c r="H2265" s="197"/>
    </row>
    <row r="2266" spans="1:8" s="19" customFormat="1" ht="12" customHeight="1" hidden="1" outlineLevel="2">
      <c r="A2266" s="41" t="s">
        <v>3</v>
      </c>
      <c r="B2266" s="42" t="s">
        <v>29</v>
      </c>
      <c r="C2266" s="205"/>
      <c r="D2266" s="206"/>
      <c r="E2266" s="185">
        <v>0</v>
      </c>
      <c r="F2266" s="43">
        <v>0</v>
      </c>
      <c r="G2266" s="44" t="str">
        <f t="shared" si="259"/>
        <v>-</v>
      </c>
      <c r="H2266" s="197"/>
    </row>
    <row r="2267" spans="1:8" s="19" customFormat="1" ht="12" customHeight="1" hidden="1" outlineLevel="2">
      <c r="A2267" s="41" t="s">
        <v>25</v>
      </c>
      <c r="B2267" s="42" t="s">
        <v>149</v>
      </c>
      <c r="C2267" s="205"/>
      <c r="D2267" s="206"/>
      <c r="E2267" s="185">
        <v>0</v>
      </c>
      <c r="F2267" s="43">
        <v>0</v>
      </c>
      <c r="G2267" s="44" t="str">
        <f t="shared" si="259"/>
        <v>-</v>
      </c>
      <c r="H2267" s="197"/>
    </row>
    <row r="2268" spans="1:8" s="19" customFormat="1" ht="12" customHeight="1" hidden="1" outlineLevel="2">
      <c r="A2268" s="41" t="s">
        <v>32</v>
      </c>
      <c r="B2268" s="42" t="s">
        <v>31</v>
      </c>
      <c r="C2268" s="205"/>
      <c r="D2268" s="206"/>
      <c r="E2268" s="185">
        <v>0</v>
      </c>
      <c r="F2268" s="43">
        <v>0</v>
      </c>
      <c r="G2268" s="44" t="str">
        <f t="shared" si="259"/>
        <v>-</v>
      </c>
      <c r="H2268" s="197"/>
    </row>
    <row r="2269" spans="1:8" s="19" customFormat="1" ht="3" customHeight="1" outlineLevel="1" collapsed="1">
      <c r="A2269" s="45"/>
      <c r="B2269" s="46"/>
      <c r="C2269" s="136"/>
      <c r="D2269" s="134"/>
      <c r="E2269" s="186"/>
      <c r="F2269" s="49"/>
      <c r="G2269" s="50"/>
      <c r="H2269" s="135"/>
    </row>
    <row r="2270" spans="1:8" s="19" customFormat="1" ht="3" customHeight="1" outlineLevel="1">
      <c r="A2270" s="146"/>
      <c r="B2270" s="147"/>
      <c r="C2270" s="137"/>
      <c r="D2270" s="138"/>
      <c r="E2270" s="187"/>
      <c r="F2270" s="148"/>
      <c r="G2270" s="149"/>
      <c r="H2270" s="139"/>
    </row>
    <row r="2271" spans="1:8" s="2" customFormat="1" ht="13.5" customHeight="1" outlineLevel="1">
      <c r="A2271" s="52" t="s">
        <v>51</v>
      </c>
      <c r="B2271" s="53" t="s">
        <v>339</v>
      </c>
      <c r="C2271" s="205">
        <v>921</v>
      </c>
      <c r="D2271" s="206">
        <v>92118</v>
      </c>
      <c r="E2271" s="184">
        <f>SUM(E2272:E2276)</f>
        <v>35670</v>
      </c>
      <c r="F2271" s="54">
        <f>SUM(F2272:F2276)</f>
        <v>35670</v>
      </c>
      <c r="G2271" s="55">
        <f aca="true" t="shared" si="260" ref="G2271:G2284">IF(E2271&gt;0,F2271/E2271*100,"-")</f>
        <v>100</v>
      </c>
      <c r="H2271" s="197" t="s">
        <v>672</v>
      </c>
    </row>
    <row r="2272" spans="1:8" s="19" customFormat="1" ht="12" customHeight="1" outlineLevel="1">
      <c r="A2272" s="41" t="s">
        <v>1</v>
      </c>
      <c r="B2272" s="42" t="s">
        <v>27</v>
      </c>
      <c r="C2272" s="205"/>
      <c r="D2272" s="206"/>
      <c r="E2272" s="185">
        <v>35670</v>
      </c>
      <c r="F2272" s="43">
        <v>35670</v>
      </c>
      <c r="G2272" s="44">
        <f t="shared" si="260"/>
        <v>100</v>
      </c>
      <c r="H2272" s="197"/>
    </row>
    <row r="2273" spans="1:8" s="19" customFormat="1" ht="12" customHeight="1" hidden="1" outlineLevel="2">
      <c r="A2273" s="41" t="s">
        <v>2</v>
      </c>
      <c r="B2273" s="42" t="s">
        <v>28</v>
      </c>
      <c r="C2273" s="205"/>
      <c r="D2273" s="206"/>
      <c r="E2273" s="185">
        <v>0</v>
      </c>
      <c r="F2273" s="43">
        <v>0</v>
      </c>
      <c r="G2273" s="44" t="str">
        <f t="shared" si="260"/>
        <v>-</v>
      </c>
      <c r="H2273" s="197"/>
    </row>
    <row r="2274" spans="1:8" s="19" customFormat="1" ht="12" customHeight="1" hidden="1" outlineLevel="2">
      <c r="A2274" s="41" t="s">
        <v>3</v>
      </c>
      <c r="B2274" s="42" t="s">
        <v>29</v>
      </c>
      <c r="C2274" s="205"/>
      <c r="D2274" s="206"/>
      <c r="E2274" s="185">
        <v>0</v>
      </c>
      <c r="F2274" s="43">
        <v>0</v>
      </c>
      <c r="G2274" s="44" t="str">
        <f t="shared" si="260"/>
        <v>-</v>
      </c>
      <c r="H2274" s="197"/>
    </row>
    <row r="2275" spans="1:8" s="19" customFormat="1" ht="12" customHeight="1" hidden="1" outlineLevel="2">
      <c r="A2275" s="41" t="s">
        <v>25</v>
      </c>
      <c r="B2275" s="42" t="s">
        <v>149</v>
      </c>
      <c r="C2275" s="205"/>
      <c r="D2275" s="206"/>
      <c r="E2275" s="185">
        <v>0</v>
      </c>
      <c r="F2275" s="43">
        <v>0</v>
      </c>
      <c r="G2275" s="44" t="str">
        <f t="shared" si="260"/>
        <v>-</v>
      </c>
      <c r="H2275" s="197"/>
    </row>
    <row r="2276" spans="1:8" s="19" customFormat="1" ht="12" customHeight="1" hidden="1" outlineLevel="2">
      <c r="A2276" s="41" t="s">
        <v>32</v>
      </c>
      <c r="B2276" s="42" t="s">
        <v>31</v>
      </c>
      <c r="C2276" s="205"/>
      <c r="D2276" s="206"/>
      <c r="E2276" s="185">
        <v>0</v>
      </c>
      <c r="F2276" s="43">
        <v>0</v>
      </c>
      <c r="G2276" s="44" t="str">
        <f t="shared" si="260"/>
        <v>-</v>
      </c>
      <c r="H2276" s="197"/>
    </row>
    <row r="2277" spans="1:8" s="19" customFormat="1" ht="3" customHeight="1" outlineLevel="1" collapsed="1">
      <c r="A2277" s="45"/>
      <c r="B2277" s="46"/>
      <c r="C2277" s="136"/>
      <c r="D2277" s="134"/>
      <c r="E2277" s="186"/>
      <c r="F2277" s="49"/>
      <c r="G2277" s="50"/>
      <c r="H2277" s="135"/>
    </row>
    <row r="2278" spans="1:8" s="19" customFormat="1" ht="3" customHeight="1" outlineLevel="1">
      <c r="A2278" s="146"/>
      <c r="B2278" s="147"/>
      <c r="C2278" s="137"/>
      <c r="D2278" s="138"/>
      <c r="E2278" s="187"/>
      <c r="F2278" s="148"/>
      <c r="G2278" s="149"/>
      <c r="H2278" s="139"/>
    </row>
    <row r="2279" spans="1:8" s="2" customFormat="1" ht="13.5" customHeight="1" outlineLevel="1">
      <c r="A2279" s="52" t="s">
        <v>52</v>
      </c>
      <c r="B2279" s="53" t="s">
        <v>340</v>
      </c>
      <c r="C2279" s="205">
        <v>921</v>
      </c>
      <c r="D2279" s="206">
        <v>92118</v>
      </c>
      <c r="E2279" s="184">
        <f>SUM(E2280:E2284)</f>
        <v>7134</v>
      </c>
      <c r="F2279" s="54">
        <f>SUM(F2280:F2284)</f>
        <v>7134</v>
      </c>
      <c r="G2279" s="55">
        <f t="shared" si="260"/>
        <v>100</v>
      </c>
      <c r="H2279" s="197" t="s">
        <v>673</v>
      </c>
    </row>
    <row r="2280" spans="1:8" s="19" customFormat="1" ht="12" customHeight="1" outlineLevel="1">
      <c r="A2280" s="41" t="s">
        <v>1</v>
      </c>
      <c r="B2280" s="42" t="s">
        <v>27</v>
      </c>
      <c r="C2280" s="205"/>
      <c r="D2280" s="206"/>
      <c r="E2280" s="185">
        <v>7134</v>
      </c>
      <c r="F2280" s="43">
        <v>7134</v>
      </c>
      <c r="G2280" s="44">
        <f t="shared" si="260"/>
        <v>100</v>
      </c>
      <c r="H2280" s="197"/>
    </row>
    <row r="2281" spans="1:8" s="19" customFormat="1" ht="12" customHeight="1" hidden="1" outlineLevel="2">
      <c r="A2281" s="41" t="s">
        <v>2</v>
      </c>
      <c r="B2281" s="42" t="s">
        <v>28</v>
      </c>
      <c r="C2281" s="205"/>
      <c r="D2281" s="206"/>
      <c r="E2281" s="185">
        <v>0</v>
      </c>
      <c r="F2281" s="43">
        <v>0</v>
      </c>
      <c r="G2281" s="44" t="str">
        <f t="shared" si="260"/>
        <v>-</v>
      </c>
      <c r="H2281" s="197"/>
    </row>
    <row r="2282" spans="1:8" s="19" customFormat="1" ht="12" customHeight="1" hidden="1" outlineLevel="2">
      <c r="A2282" s="41" t="s">
        <v>3</v>
      </c>
      <c r="B2282" s="42" t="s">
        <v>29</v>
      </c>
      <c r="C2282" s="205"/>
      <c r="D2282" s="206"/>
      <c r="E2282" s="185">
        <v>0</v>
      </c>
      <c r="F2282" s="43">
        <v>0</v>
      </c>
      <c r="G2282" s="44" t="str">
        <f t="shared" si="260"/>
        <v>-</v>
      </c>
      <c r="H2282" s="197"/>
    </row>
    <row r="2283" spans="1:8" s="19" customFormat="1" ht="12" customHeight="1" hidden="1" outlineLevel="2">
      <c r="A2283" s="41" t="s">
        <v>25</v>
      </c>
      <c r="B2283" s="42" t="s">
        <v>149</v>
      </c>
      <c r="C2283" s="205"/>
      <c r="D2283" s="206"/>
      <c r="E2283" s="185">
        <v>0</v>
      </c>
      <c r="F2283" s="43">
        <v>0</v>
      </c>
      <c r="G2283" s="44" t="str">
        <f t="shared" si="260"/>
        <v>-</v>
      </c>
      <c r="H2283" s="197"/>
    </row>
    <row r="2284" spans="1:8" s="19" customFormat="1" ht="12" customHeight="1" hidden="1" outlineLevel="2">
      <c r="A2284" s="41" t="s">
        <v>32</v>
      </c>
      <c r="B2284" s="42" t="s">
        <v>31</v>
      </c>
      <c r="C2284" s="205"/>
      <c r="D2284" s="206"/>
      <c r="E2284" s="185">
        <v>0</v>
      </c>
      <c r="F2284" s="43">
        <v>0</v>
      </c>
      <c r="G2284" s="44" t="str">
        <f t="shared" si="260"/>
        <v>-</v>
      </c>
      <c r="H2284" s="197"/>
    </row>
    <row r="2285" spans="1:8" s="19" customFormat="1" ht="3" customHeight="1" outlineLevel="1" collapsed="1">
      <c r="A2285" s="45"/>
      <c r="B2285" s="46"/>
      <c r="C2285" s="136"/>
      <c r="D2285" s="134"/>
      <c r="E2285" s="186"/>
      <c r="F2285" s="49"/>
      <c r="G2285" s="50"/>
      <c r="H2285" s="135"/>
    </row>
    <row r="2286" spans="1:9" s="96" customFormat="1" ht="16.5" customHeight="1">
      <c r="A2286" s="89" t="s">
        <v>43</v>
      </c>
      <c r="B2286" s="90" t="s">
        <v>341</v>
      </c>
      <c r="C2286" s="91"/>
      <c r="D2286" s="91"/>
      <c r="E2286" s="190">
        <f>SUM(E2287:E2291)</f>
        <v>45000</v>
      </c>
      <c r="F2286" s="92">
        <f>SUM(F2287:F2291)</f>
        <v>45000</v>
      </c>
      <c r="G2286" s="93">
        <f aca="true" t="shared" si="261" ref="G2286:G2291">IF(E2286&gt;0,F2286/E2286*100,"-")</f>
        <v>100</v>
      </c>
      <c r="H2286" s="94"/>
      <c r="I2286" s="95"/>
    </row>
    <row r="2287" spans="1:8" s="126" customFormat="1" ht="13.5" customHeight="1">
      <c r="A2287" s="120" t="s">
        <v>1</v>
      </c>
      <c r="B2287" s="121" t="s">
        <v>27</v>
      </c>
      <c r="C2287" s="122"/>
      <c r="D2287" s="120"/>
      <c r="E2287" s="179">
        <f aca="true" t="shared" si="262" ref="E2287:F2291">E2297</f>
        <v>45000</v>
      </c>
      <c r="F2287" s="123">
        <f t="shared" si="262"/>
        <v>45000</v>
      </c>
      <c r="G2287" s="124">
        <f t="shared" si="261"/>
        <v>100</v>
      </c>
      <c r="H2287" s="125"/>
    </row>
    <row r="2288" spans="1:8" s="126" customFormat="1" ht="13.5" customHeight="1" hidden="1" outlineLevel="1">
      <c r="A2288" s="120" t="s">
        <v>2</v>
      </c>
      <c r="B2288" s="121" t="s">
        <v>28</v>
      </c>
      <c r="C2288" s="122"/>
      <c r="D2288" s="120"/>
      <c r="E2288" s="179">
        <f t="shared" si="262"/>
        <v>0</v>
      </c>
      <c r="F2288" s="123">
        <f t="shared" si="262"/>
        <v>0</v>
      </c>
      <c r="G2288" s="124" t="str">
        <f t="shared" si="261"/>
        <v>-</v>
      </c>
      <c r="H2288" s="125"/>
    </row>
    <row r="2289" spans="1:8" s="126" customFormat="1" ht="13.5" customHeight="1" hidden="1" outlineLevel="1">
      <c r="A2289" s="120" t="s">
        <v>3</v>
      </c>
      <c r="B2289" s="121" t="s">
        <v>29</v>
      </c>
      <c r="C2289" s="122"/>
      <c r="D2289" s="120"/>
      <c r="E2289" s="179">
        <f t="shared" si="262"/>
        <v>0</v>
      </c>
      <c r="F2289" s="123">
        <f t="shared" si="262"/>
        <v>0</v>
      </c>
      <c r="G2289" s="124" t="str">
        <f t="shared" si="261"/>
        <v>-</v>
      </c>
      <c r="H2289" s="125"/>
    </row>
    <row r="2290" spans="1:8" s="126" customFormat="1" ht="13.5" customHeight="1" hidden="1" outlineLevel="1">
      <c r="A2290" s="120" t="s">
        <v>25</v>
      </c>
      <c r="B2290" s="121" t="s">
        <v>149</v>
      </c>
      <c r="C2290" s="122"/>
      <c r="D2290" s="120"/>
      <c r="E2290" s="179">
        <f t="shared" si="262"/>
        <v>0</v>
      </c>
      <c r="F2290" s="123">
        <f t="shared" si="262"/>
        <v>0</v>
      </c>
      <c r="G2290" s="124" t="str">
        <f t="shared" si="261"/>
        <v>-</v>
      </c>
      <c r="H2290" s="125"/>
    </row>
    <row r="2291" spans="1:8" s="126" customFormat="1" ht="13.5" customHeight="1" hidden="1" outlineLevel="1">
      <c r="A2291" s="120" t="s">
        <v>32</v>
      </c>
      <c r="B2291" s="121" t="s">
        <v>31</v>
      </c>
      <c r="C2291" s="122"/>
      <c r="D2291" s="120"/>
      <c r="E2291" s="179">
        <f t="shared" si="262"/>
        <v>0</v>
      </c>
      <c r="F2291" s="123">
        <f t="shared" si="262"/>
        <v>0</v>
      </c>
      <c r="G2291" s="124" t="str">
        <f t="shared" si="261"/>
        <v>-</v>
      </c>
      <c r="H2291" s="125"/>
    </row>
    <row r="2292" spans="1:8" s="98" customFormat="1" ht="3" customHeight="1" collapsed="1">
      <c r="A2292" s="99"/>
      <c r="B2292" s="100"/>
      <c r="C2292" s="101"/>
      <c r="D2292" s="99"/>
      <c r="E2292" s="191"/>
      <c r="F2292" s="102"/>
      <c r="G2292" s="103"/>
      <c r="H2292" s="104"/>
    </row>
    <row r="2293" spans="1:8" s="82" customFormat="1" ht="15.75" customHeight="1" outlineLevel="1">
      <c r="A2293" s="78" t="s">
        <v>49</v>
      </c>
      <c r="B2293" s="79" t="s">
        <v>86</v>
      </c>
      <c r="C2293" s="78"/>
      <c r="D2293" s="78"/>
      <c r="E2293" s="181">
        <f>E2294</f>
        <v>45000</v>
      </c>
      <c r="F2293" s="80">
        <f>F2294</f>
        <v>45000</v>
      </c>
      <c r="G2293" s="81">
        <f aca="true" t="shared" si="263" ref="G2293:G2301">IF(E2293&gt;0,F2293/E2293*100,"-")</f>
        <v>100</v>
      </c>
      <c r="H2293" s="79"/>
    </row>
    <row r="2294" spans="1:8" s="18" customFormat="1" ht="15.75" customHeight="1" outlineLevel="1">
      <c r="A2294" s="14" t="s">
        <v>9</v>
      </c>
      <c r="B2294" s="15" t="s">
        <v>57</v>
      </c>
      <c r="C2294" s="14"/>
      <c r="D2294" s="14"/>
      <c r="E2294" s="182">
        <f>E2296</f>
        <v>45000</v>
      </c>
      <c r="F2294" s="16">
        <f>F2296</f>
        <v>45000</v>
      </c>
      <c r="G2294" s="17">
        <f t="shared" si="263"/>
        <v>100</v>
      </c>
      <c r="H2294" s="15"/>
    </row>
    <row r="2295" spans="1:8" s="18" customFormat="1" ht="3" customHeight="1" outlineLevel="1">
      <c r="A2295" s="142"/>
      <c r="B2295" s="143"/>
      <c r="C2295" s="142"/>
      <c r="D2295" s="142"/>
      <c r="E2295" s="183"/>
      <c r="F2295" s="144"/>
      <c r="G2295" s="145"/>
      <c r="H2295" s="143"/>
    </row>
    <row r="2296" spans="1:8" s="2" customFormat="1" ht="13.5" customHeight="1" outlineLevel="1">
      <c r="A2296" s="52" t="s">
        <v>26</v>
      </c>
      <c r="B2296" s="53" t="s">
        <v>342</v>
      </c>
      <c r="C2296" s="205">
        <v>921</v>
      </c>
      <c r="D2296" s="206">
        <v>92118</v>
      </c>
      <c r="E2296" s="184">
        <f>SUM(E2297:E2301)</f>
        <v>45000</v>
      </c>
      <c r="F2296" s="54">
        <f>SUM(F2297:F2301)</f>
        <v>45000</v>
      </c>
      <c r="G2296" s="55">
        <f t="shared" si="263"/>
        <v>100</v>
      </c>
      <c r="H2296" s="197" t="s">
        <v>674</v>
      </c>
    </row>
    <row r="2297" spans="1:8" s="19" customFormat="1" ht="12" customHeight="1" outlineLevel="1">
      <c r="A2297" s="41" t="s">
        <v>1</v>
      </c>
      <c r="B2297" s="42" t="s">
        <v>27</v>
      </c>
      <c r="C2297" s="205"/>
      <c r="D2297" s="206"/>
      <c r="E2297" s="185">
        <v>45000</v>
      </c>
      <c r="F2297" s="43">
        <v>45000</v>
      </c>
      <c r="G2297" s="44">
        <f t="shared" si="263"/>
        <v>100</v>
      </c>
      <c r="H2297" s="197"/>
    </row>
    <row r="2298" spans="1:8" s="19" customFormat="1" ht="12" customHeight="1" hidden="1" outlineLevel="2">
      <c r="A2298" s="41" t="s">
        <v>2</v>
      </c>
      <c r="B2298" s="42" t="s">
        <v>28</v>
      </c>
      <c r="C2298" s="205"/>
      <c r="D2298" s="206"/>
      <c r="E2298" s="185">
        <v>0</v>
      </c>
      <c r="F2298" s="43">
        <v>0</v>
      </c>
      <c r="G2298" s="44" t="str">
        <f t="shared" si="263"/>
        <v>-</v>
      </c>
      <c r="H2298" s="197"/>
    </row>
    <row r="2299" spans="1:8" s="19" customFormat="1" ht="12" customHeight="1" hidden="1" outlineLevel="2">
      <c r="A2299" s="41" t="s">
        <v>3</v>
      </c>
      <c r="B2299" s="42" t="s">
        <v>29</v>
      </c>
      <c r="C2299" s="205"/>
      <c r="D2299" s="206"/>
      <c r="E2299" s="185">
        <v>0</v>
      </c>
      <c r="F2299" s="43">
        <v>0</v>
      </c>
      <c r="G2299" s="44" t="str">
        <f t="shared" si="263"/>
        <v>-</v>
      </c>
      <c r="H2299" s="197"/>
    </row>
    <row r="2300" spans="1:8" s="19" customFormat="1" ht="12" customHeight="1" hidden="1" outlineLevel="2">
      <c r="A2300" s="41" t="s">
        <v>25</v>
      </c>
      <c r="B2300" s="42" t="s">
        <v>149</v>
      </c>
      <c r="C2300" s="205"/>
      <c r="D2300" s="206"/>
      <c r="E2300" s="185">
        <v>0</v>
      </c>
      <c r="F2300" s="43">
        <v>0</v>
      </c>
      <c r="G2300" s="44" t="str">
        <f t="shared" si="263"/>
        <v>-</v>
      </c>
      <c r="H2300" s="197"/>
    </row>
    <row r="2301" spans="1:8" s="19" customFormat="1" ht="12" customHeight="1" hidden="1" outlineLevel="2">
      <c r="A2301" s="41" t="s">
        <v>32</v>
      </c>
      <c r="B2301" s="42" t="s">
        <v>31</v>
      </c>
      <c r="C2301" s="205"/>
      <c r="D2301" s="206"/>
      <c r="E2301" s="185">
        <v>0</v>
      </c>
      <c r="F2301" s="43">
        <v>0</v>
      </c>
      <c r="G2301" s="44" t="str">
        <f t="shared" si="263"/>
        <v>-</v>
      </c>
      <c r="H2301" s="197"/>
    </row>
    <row r="2302" spans="1:8" s="19" customFormat="1" ht="3" customHeight="1" outlineLevel="1" collapsed="1">
      <c r="A2302" s="45"/>
      <c r="B2302" s="46"/>
      <c r="C2302" s="136"/>
      <c r="D2302" s="134"/>
      <c r="E2302" s="186"/>
      <c r="F2302" s="49"/>
      <c r="G2302" s="50"/>
      <c r="H2302" s="135"/>
    </row>
    <row r="2303" spans="1:9" s="96" customFormat="1" ht="16.5" customHeight="1">
      <c r="A2303" s="89" t="s">
        <v>44</v>
      </c>
      <c r="B2303" s="90" t="s">
        <v>437</v>
      </c>
      <c r="C2303" s="91"/>
      <c r="D2303" s="91"/>
      <c r="E2303" s="190">
        <f>SUM(E2304:E2308)</f>
        <v>3800</v>
      </c>
      <c r="F2303" s="92">
        <f>SUM(F2304:F2308)</f>
        <v>3800</v>
      </c>
      <c r="G2303" s="93">
        <f aca="true" t="shared" si="264" ref="G2303:G2308">IF(E2303&gt;0,F2303/E2303*100,"-")</f>
        <v>100</v>
      </c>
      <c r="H2303" s="94"/>
      <c r="I2303" s="95"/>
    </row>
    <row r="2304" spans="1:8" s="126" customFormat="1" ht="13.5" customHeight="1">
      <c r="A2304" s="120" t="s">
        <v>1</v>
      </c>
      <c r="B2304" s="121" t="s">
        <v>27</v>
      </c>
      <c r="C2304" s="122"/>
      <c r="D2304" s="120"/>
      <c r="E2304" s="179">
        <f aca="true" t="shared" si="265" ref="E2304:F2308">E2314</f>
        <v>3800</v>
      </c>
      <c r="F2304" s="123">
        <f t="shared" si="265"/>
        <v>3800</v>
      </c>
      <c r="G2304" s="124">
        <f t="shared" si="264"/>
        <v>100</v>
      </c>
      <c r="H2304" s="125"/>
    </row>
    <row r="2305" spans="1:8" s="126" customFormat="1" ht="13.5" customHeight="1" hidden="1" outlineLevel="1">
      <c r="A2305" s="120" t="s">
        <v>2</v>
      </c>
      <c r="B2305" s="121" t="s">
        <v>28</v>
      </c>
      <c r="C2305" s="122"/>
      <c r="D2305" s="120"/>
      <c r="E2305" s="179">
        <f t="shared" si="265"/>
        <v>0</v>
      </c>
      <c r="F2305" s="123">
        <f t="shared" si="265"/>
        <v>0</v>
      </c>
      <c r="G2305" s="124" t="str">
        <f t="shared" si="264"/>
        <v>-</v>
      </c>
      <c r="H2305" s="125"/>
    </row>
    <row r="2306" spans="1:8" s="126" customFormat="1" ht="13.5" customHeight="1" hidden="1" outlineLevel="1">
      <c r="A2306" s="120" t="s">
        <v>3</v>
      </c>
      <c r="B2306" s="121" t="s">
        <v>29</v>
      </c>
      <c r="C2306" s="122"/>
      <c r="D2306" s="120"/>
      <c r="E2306" s="179">
        <f t="shared" si="265"/>
        <v>0</v>
      </c>
      <c r="F2306" s="123">
        <f t="shared" si="265"/>
        <v>0</v>
      </c>
      <c r="G2306" s="124" t="str">
        <f t="shared" si="264"/>
        <v>-</v>
      </c>
      <c r="H2306" s="125"/>
    </row>
    <row r="2307" spans="1:8" s="126" customFormat="1" ht="13.5" customHeight="1" hidden="1" outlineLevel="1">
      <c r="A2307" s="120" t="s">
        <v>25</v>
      </c>
      <c r="B2307" s="121" t="s">
        <v>149</v>
      </c>
      <c r="C2307" s="122"/>
      <c r="D2307" s="120"/>
      <c r="E2307" s="179">
        <f t="shared" si="265"/>
        <v>0</v>
      </c>
      <c r="F2307" s="123">
        <f t="shared" si="265"/>
        <v>0</v>
      </c>
      <c r="G2307" s="124" t="str">
        <f t="shared" si="264"/>
        <v>-</v>
      </c>
      <c r="H2307" s="125"/>
    </row>
    <row r="2308" spans="1:8" s="126" customFormat="1" ht="13.5" customHeight="1" hidden="1" outlineLevel="1">
      <c r="A2308" s="120" t="s">
        <v>32</v>
      </c>
      <c r="B2308" s="121" t="s">
        <v>31</v>
      </c>
      <c r="C2308" s="122"/>
      <c r="D2308" s="120"/>
      <c r="E2308" s="179">
        <f t="shared" si="265"/>
        <v>0</v>
      </c>
      <c r="F2308" s="123">
        <f t="shared" si="265"/>
        <v>0</v>
      </c>
      <c r="G2308" s="124" t="str">
        <f t="shared" si="264"/>
        <v>-</v>
      </c>
      <c r="H2308" s="125"/>
    </row>
    <row r="2309" spans="1:8" s="98" customFormat="1" ht="3" customHeight="1" collapsed="1">
      <c r="A2309" s="99"/>
      <c r="B2309" s="100"/>
      <c r="C2309" s="101"/>
      <c r="D2309" s="99"/>
      <c r="E2309" s="191"/>
      <c r="F2309" s="102"/>
      <c r="G2309" s="103"/>
      <c r="H2309" s="104"/>
    </row>
    <row r="2310" spans="1:8" s="82" customFormat="1" ht="15.75" customHeight="1" outlineLevel="1">
      <c r="A2310" s="78" t="s">
        <v>49</v>
      </c>
      <c r="B2310" s="79" t="s">
        <v>86</v>
      </c>
      <c r="C2310" s="78"/>
      <c r="D2310" s="78"/>
      <c r="E2310" s="181">
        <f>E2311</f>
        <v>3800</v>
      </c>
      <c r="F2310" s="80">
        <f>F2311</f>
        <v>3800</v>
      </c>
      <c r="G2310" s="81">
        <f>IF(E2310&gt;0,F2310/E2310*100,"-")</f>
        <v>100</v>
      </c>
      <c r="H2310" s="79"/>
    </row>
    <row r="2311" spans="1:8" s="18" customFormat="1" ht="15.75" customHeight="1" outlineLevel="1">
      <c r="A2311" s="14" t="s">
        <v>9</v>
      </c>
      <c r="B2311" s="15" t="s">
        <v>57</v>
      </c>
      <c r="C2311" s="14"/>
      <c r="D2311" s="14"/>
      <c r="E2311" s="182">
        <f>E2313</f>
        <v>3800</v>
      </c>
      <c r="F2311" s="16">
        <f>F2313</f>
        <v>3800</v>
      </c>
      <c r="G2311" s="17">
        <f>IF(E2311&gt;0,F2311/E2311*100,"-")</f>
        <v>100</v>
      </c>
      <c r="H2311" s="15"/>
    </row>
    <row r="2312" spans="1:8" s="18" customFormat="1" ht="3" customHeight="1" outlineLevel="1">
      <c r="A2312" s="142"/>
      <c r="B2312" s="143"/>
      <c r="C2312" s="142"/>
      <c r="D2312" s="142"/>
      <c r="E2312" s="183"/>
      <c r="F2312" s="144"/>
      <c r="G2312" s="145"/>
      <c r="H2312" s="143"/>
    </row>
    <row r="2313" spans="1:8" s="2" customFormat="1" ht="13.5" customHeight="1" outlineLevel="1">
      <c r="A2313" s="52" t="s">
        <v>26</v>
      </c>
      <c r="B2313" s="53" t="s">
        <v>438</v>
      </c>
      <c r="C2313" s="205">
        <v>852</v>
      </c>
      <c r="D2313" s="206">
        <v>85203</v>
      </c>
      <c r="E2313" s="184">
        <f>SUM(E2314:E2318)</f>
        <v>3800</v>
      </c>
      <c r="F2313" s="54">
        <f>SUM(F2314:F2318)</f>
        <v>3800</v>
      </c>
      <c r="G2313" s="55">
        <f aca="true" t="shared" si="266" ref="G2313:G2318">IF(E2313&gt;0,F2313/E2313*100,"-")</f>
        <v>100</v>
      </c>
      <c r="H2313" s="197" t="s">
        <v>675</v>
      </c>
    </row>
    <row r="2314" spans="1:8" s="19" customFormat="1" ht="12" customHeight="1" outlineLevel="1">
      <c r="A2314" s="41" t="s">
        <v>1</v>
      </c>
      <c r="B2314" s="42" t="s">
        <v>27</v>
      </c>
      <c r="C2314" s="205"/>
      <c r="D2314" s="206"/>
      <c r="E2314" s="185">
        <v>3800</v>
      </c>
      <c r="F2314" s="43">
        <v>3800</v>
      </c>
      <c r="G2314" s="44">
        <f t="shared" si="266"/>
        <v>100</v>
      </c>
      <c r="H2314" s="197"/>
    </row>
    <row r="2315" spans="1:8" s="19" customFormat="1" ht="12" customHeight="1" hidden="1" outlineLevel="2">
      <c r="A2315" s="41" t="s">
        <v>2</v>
      </c>
      <c r="B2315" s="42" t="s">
        <v>28</v>
      </c>
      <c r="C2315" s="205"/>
      <c r="D2315" s="206"/>
      <c r="E2315" s="185">
        <v>0</v>
      </c>
      <c r="F2315" s="43">
        <v>0</v>
      </c>
      <c r="G2315" s="44" t="str">
        <f t="shared" si="266"/>
        <v>-</v>
      </c>
      <c r="H2315" s="197"/>
    </row>
    <row r="2316" spans="1:8" s="19" customFormat="1" ht="12" customHeight="1" hidden="1" outlineLevel="2">
      <c r="A2316" s="41" t="s">
        <v>3</v>
      </c>
      <c r="B2316" s="42" t="s">
        <v>29</v>
      </c>
      <c r="C2316" s="205"/>
      <c r="D2316" s="206"/>
      <c r="E2316" s="185">
        <v>0</v>
      </c>
      <c r="F2316" s="43">
        <v>0</v>
      </c>
      <c r="G2316" s="44" t="str">
        <f t="shared" si="266"/>
        <v>-</v>
      </c>
      <c r="H2316" s="197"/>
    </row>
    <row r="2317" spans="1:8" s="19" customFormat="1" ht="12" customHeight="1" hidden="1" outlineLevel="2">
      <c r="A2317" s="41" t="s">
        <v>25</v>
      </c>
      <c r="B2317" s="42" t="s">
        <v>149</v>
      </c>
      <c r="C2317" s="205"/>
      <c r="D2317" s="206"/>
      <c r="E2317" s="185">
        <v>0</v>
      </c>
      <c r="F2317" s="43">
        <v>0</v>
      </c>
      <c r="G2317" s="44" t="str">
        <f t="shared" si="266"/>
        <v>-</v>
      </c>
      <c r="H2317" s="197"/>
    </row>
    <row r="2318" spans="1:8" s="19" customFormat="1" ht="12" customHeight="1" hidden="1" outlineLevel="2">
      <c r="A2318" s="41" t="s">
        <v>32</v>
      </c>
      <c r="B2318" s="42" t="s">
        <v>31</v>
      </c>
      <c r="C2318" s="205"/>
      <c r="D2318" s="206"/>
      <c r="E2318" s="185">
        <v>0</v>
      </c>
      <c r="F2318" s="43">
        <v>0</v>
      </c>
      <c r="G2318" s="44" t="str">
        <f t="shared" si="266"/>
        <v>-</v>
      </c>
      <c r="H2318" s="197"/>
    </row>
    <row r="2319" spans="1:8" s="19" customFormat="1" ht="3" customHeight="1" outlineLevel="1" collapsed="1">
      <c r="A2319" s="45"/>
      <c r="B2319" s="46"/>
      <c r="C2319" s="136"/>
      <c r="D2319" s="134"/>
      <c r="E2319" s="186"/>
      <c r="F2319" s="49"/>
      <c r="G2319" s="50"/>
      <c r="H2319" s="135"/>
    </row>
    <row r="2320" spans="1:9" s="96" customFormat="1" ht="28.5" customHeight="1">
      <c r="A2320" s="89" t="s">
        <v>45</v>
      </c>
      <c r="B2320" s="193" t="s">
        <v>439</v>
      </c>
      <c r="C2320" s="91"/>
      <c r="D2320" s="91"/>
      <c r="E2320" s="190">
        <f>SUM(E2321:E2325)</f>
        <v>380000</v>
      </c>
      <c r="F2320" s="92">
        <f>SUM(F2321:F2325)</f>
        <v>380000</v>
      </c>
      <c r="G2320" s="93">
        <f aca="true" t="shared" si="267" ref="G2320:G2325">IF(E2320&gt;0,F2320/E2320*100,"-")</f>
        <v>100</v>
      </c>
      <c r="H2320" s="94"/>
      <c r="I2320" s="95"/>
    </row>
    <row r="2321" spans="1:8" s="126" customFormat="1" ht="13.5" customHeight="1">
      <c r="A2321" s="120" t="s">
        <v>1</v>
      </c>
      <c r="B2321" s="121" t="s">
        <v>27</v>
      </c>
      <c r="C2321" s="122"/>
      <c r="D2321" s="120"/>
      <c r="E2321" s="179">
        <f aca="true" t="shared" si="268" ref="E2321:F2325">E2331</f>
        <v>380000</v>
      </c>
      <c r="F2321" s="123">
        <f t="shared" si="268"/>
        <v>380000</v>
      </c>
      <c r="G2321" s="124">
        <f t="shared" si="267"/>
        <v>100</v>
      </c>
      <c r="H2321" s="125"/>
    </row>
    <row r="2322" spans="1:8" s="126" customFormat="1" ht="13.5" customHeight="1" hidden="1" outlineLevel="1">
      <c r="A2322" s="120" t="s">
        <v>2</v>
      </c>
      <c r="B2322" s="121" t="s">
        <v>28</v>
      </c>
      <c r="C2322" s="122"/>
      <c r="D2322" s="120"/>
      <c r="E2322" s="179">
        <f t="shared" si="268"/>
        <v>0</v>
      </c>
      <c r="F2322" s="123">
        <f t="shared" si="268"/>
        <v>0</v>
      </c>
      <c r="G2322" s="124" t="str">
        <f t="shared" si="267"/>
        <v>-</v>
      </c>
      <c r="H2322" s="125"/>
    </row>
    <row r="2323" spans="1:8" s="126" customFormat="1" ht="13.5" customHeight="1" hidden="1" outlineLevel="1">
      <c r="A2323" s="120" t="s">
        <v>3</v>
      </c>
      <c r="B2323" s="121" t="s">
        <v>29</v>
      </c>
      <c r="C2323" s="122"/>
      <c r="D2323" s="120"/>
      <c r="E2323" s="179">
        <f t="shared" si="268"/>
        <v>0</v>
      </c>
      <c r="F2323" s="123">
        <f t="shared" si="268"/>
        <v>0</v>
      </c>
      <c r="G2323" s="124" t="str">
        <f t="shared" si="267"/>
        <v>-</v>
      </c>
      <c r="H2323" s="125"/>
    </row>
    <row r="2324" spans="1:8" s="126" customFormat="1" ht="13.5" customHeight="1" hidden="1" outlineLevel="1">
      <c r="A2324" s="120" t="s">
        <v>25</v>
      </c>
      <c r="B2324" s="121" t="s">
        <v>149</v>
      </c>
      <c r="C2324" s="122"/>
      <c r="D2324" s="120"/>
      <c r="E2324" s="179">
        <f t="shared" si="268"/>
        <v>0</v>
      </c>
      <c r="F2324" s="123">
        <f t="shared" si="268"/>
        <v>0</v>
      </c>
      <c r="G2324" s="124" t="str">
        <f t="shared" si="267"/>
        <v>-</v>
      </c>
      <c r="H2324" s="125"/>
    </row>
    <row r="2325" spans="1:8" s="126" customFormat="1" ht="13.5" customHeight="1" hidden="1" outlineLevel="1">
      <c r="A2325" s="120" t="s">
        <v>32</v>
      </c>
      <c r="B2325" s="121" t="s">
        <v>31</v>
      </c>
      <c r="C2325" s="122"/>
      <c r="D2325" s="120"/>
      <c r="E2325" s="179">
        <f t="shared" si="268"/>
        <v>0</v>
      </c>
      <c r="F2325" s="123">
        <f t="shared" si="268"/>
        <v>0</v>
      </c>
      <c r="G2325" s="124" t="str">
        <f t="shared" si="267"/>
        <v>-</v>
      </c>
      <c r="H2325" s="125"/>
    </row>
    <row r="2326" spans="1:8" s="98" customFormat="1" ht="3" customHeight="1" collapsed="1">
      <c r="A2326" s="99"/>
      <c r="B2326" s="100"/>
      <c r="C2326" s="101"/>
      <c r="D2326" s="99"/>
      <c r="E2326" s="191"/>
      <c r="F2326" s="102"/>
      <c r="G2326" s="103"/>
      <c r="H2326" s="104"/>
    </row>
    <row r="2327" spans="1:8" s="82" customFormat="1" ht="15.75" customHeight="1" outlineLevel="1">
      <c r="A2327" s="78" t="s">
        <v>49</v>
      </c>
      <c r="B2327" s="79" t="s">
        <v>86</v>
      </c>
      <c r="C2327" s="78"/>
      <c r="D2327" s="78"/>
      <c r="E2327" s="181">
        <f>E2328</f>
        <v>380000</v>
      </c>
      <c r="F2327" s="80">
        <f>F2328</f>
        <v>380000</v>
      </c>
      <c r="G2327" s="81">
        <f>IF(E2327&gt;0,F2327/E2327*100,"-")</f>
        <v>100</v>
      </c>
      <c r="H2327" s="79"/>
    </row>
    <row r="2328" spans="1:8" s="18" customFormat="1" ht="15.75" customHeight="1" outlineLevel="1">
      <c r="A2328" s="14" t="s">
        <v>9</v>
      </c>
      <c r="B2328" s="15" t="s">
        <v>57</v>
      </c>
      <c r="C2328" s="14"/>
      <c r="D2328" s="14"/>
      <c r="E2328" s="182">
        <f>E2330</f>
        <v>380000</v>
      </c>
      <c r="F2328" s="16">
        <f>F2330</f>
        <v>380000</v>
      </c>
      <c r="G2328" s="17">
        <f>IF(E2328&gt;0,F2328/E2328*100,"-")</f>
        <v>100</v>
      </c>
      <c r="H2328" s="15"/>
    </row>
    <row r="2329" spans="1:8" s="18" customFormat="1" ht="3" customHeight="1" outlineLevel="1">
      <c r="A2329" s="142"/>
      <c r="B2329" s="143"/>
      <c r="C2329" s="142"/>
      <c r="D2329" s="142"/>
      <c r="E2329" s="183"/>
      <c r="F2329" s="144"/>
      <c r="G2329" s="145"/>
      <c r="H2329" s="143"/>
    </row>
    <row r="2330" spans="1:8" s="2" customFormat="1" ht="36" customHeight="1" outlineLevel="1">
      <c r="A2330" s="52" t="s">
        <v>26</v>
      </c>
      <c r="B2330" s="53" t="s">
        <v>440</v>
      </c>
      <c r="C2330" s="205">
        <v>851</v>
      </c>
      <c r="D2330" s="206">
        <v>85141</v>
      </c>
      <c r="E2330" s="184">
        <f>SUM(E2331:E2335)</f>
        <v>380000</v>
      </c>
      <c r="F2330" s="54">
        <f>SUM(F2331:F2335)</f>
        <v>380000</v>
      </c>
      <c r="G2330" s="55">
        <f aca="true" t="shared" si="269" ref="G2330:G2335">IF(E2330&gt;0,F2330/E2330*100,"-")</f>
        <v>100</v>
      </c>
      <c r="H2330" s="197" t="s">
        <v>676</v>
      </c>
    </row>
    <row r="2331" spans="1:8" s="19" customFormat="1" ht="12" customHeight="1" outlineLevel="1">
      <c r="A2331" s="41" t="s">
        <v>1</v>
      </c>
      <c r="B2331" s="42" t="s">
        <v>27</v>
      </c>
      <c r="C2331" s="205"/>
      <c r="D2331" s="206"/>
      <c r="E2331" s="185">
        <v>380000</v>
      </c>
      <c r="F2331" s="43">
        <v>380000</v>
      </c>
      <c r="G2331" s="44">
        <f t="shared" si="269"/>
        <v>100</v>
      </c>
      <c r="H2331" s="197"/>
    </row>
    <row r="2332" spans="1:8" s="19" customFormat="1" ht="12" customHeight="1" hidden="1" outlineLevel="2">
      <c r="A2332" s="41" t="s">
        <v>2</v>
      </c>
      <c r="B2332" s="42" t="s">
        <v>28</v>
      </c>
      <c r="C2332" s="205"/>
      <c r="D2332" s="206"/>
      <c r="E2332" s="185">
        <v>0</v>
      </c>
      <c r="F2332" s="43">
        <v>0</v>
      </c>
      <c r="G2332" s="44" t="str">
        <f t="shared" si="269"/>
        <v>-</v>
      </c>
      <c r="H2332" s="197"/>
    </row>
    <row r="2333" spans="1:8" s="19" customFormat="1" ht="12" customHeight="1" hidden="1" outlineLevel="2">
      <c r="A2333" s="41" t="s">
        <v>3</v>
      </c>
      <c r="B2333" s="42" t="s">
        <v>29</v>
      </c>
      <c r="C2333" s="205"/>
      <c r="D2333" s="206"/>
      <c r="E2333" s="185">
        <v>0</v>
      </c>
      <c r="F2333" s="43">
        <v>0</v>
      </c>
      <c r="G2333" s="44" t="str">
        <f t="shared" si="269"/>
        <v>-</v>
      </c>
      <c r="H2333" s="197"/>
    </row>
    <row r="2334" spans="1:8" s="19" customFormat="1" ht="12" customHeight="1" hidden="1" outlineLevel="2">
      <c r="A2334" s="41" t="s">
        <v>25</v>
      </c>
      <c r="B2334" s="42" t="s">
        <v>149</v>
      </c>
      <c r="C2334" s="205"/>
      <c r="D2334" s="206"/>
      <c r="E2334" s="185">
        <v>0</v>
      </c>
      <c r="F2334" s="43">
        <v>0</v>
      </c>
      <c r="G2334" s="44" t="str">
        <f t="shared" si="269"/>
        <v>-</v>
      </c>
      <c r="H2334" s="197"/>
    </row>
    <row r="2335" spans="1:8" s="19" customFormat="1" ht="12" customHeight="1" hidden="1" outlineLevel="2">
      <c r="A2335" s="41" t="s">
        <v>32</v>
      </c>
      <c r="B2335" s="42" t="s">
        <v>31</v>
      </c>
      <c r="C2335" s="205"/>
      <c r="D2335" s="206"/>
      <c r="E2335" s="185">
        <v>0</v>
      </c>
      <c r="F2335" s="43">
        <v>0</v>
      </c>
      <c r="G2335" s="44" t="str">
        <f t="shared" si="269"/>
        <v>-</v>
      </c>
      <c r="H2335" s="197"/>
    </row>
    <row r="2336" spans="1:8" s="19" customFormat="1" ht="3" customHeight="1" outlineLevel="1" collapsed="1">
      <c r="A2336" s="45"/>
      <c r="B2336" s="46"/>
      <c r="C2336" s="136"/>
      <c r="D2336" s="134"/>
      <c r="E2336" s="186"/>
      <c r="F2336" s="49"/>
      <c r="G2336" s="50"/>
      <c r="H2336" s="135"/>
    </row>
  </sheetData>
  <sheetProtection/>
  <mergeCells count="761">
    <mergeCell ref="C2330:C2335"/>
    <mergeCell ref="D2330:D2335"/>
    <mergeCell ref="H2330:H2335"/>
    <mergeCell ref="C2104:C2109"/>
    <mergeCell ref="D2104:D2109"/>
    <mergeCell ref="H2104:H2109"/>
    <mergeCell ref="C2313:C2318"/>
    <mergeCell ref="C2296:C2301"/>
    <mergeCell ref="D2296:D2301"/>
    <mergeCell ref="H2296:H2301"/>
    <mergeCell ref="D2279:D2284"/>
    <mergeCell ref="H1775:H1780"/>
    <mergeCell ref="H1783:H1788"/>
    <mergeCell ref="H1807:H1812"/>
    <mergeCell ref="H1963:H1968"/>
    <mergeCell ref="H1824:H1829"/>
    <mergeCell ref="D1824:D1829"/>
    <mergeCell ref="D2271:D2276"/>
    <mergeCell ref="H2221:H2227"/>
    <mergeCell ref="D2313:D2318"/>
    <mergeCell ref="H2313:H2318"/>
    <mergeCell ref="C2279:C2284"/>
    <mergeCell ref="C2088:C2093"/>
    <mergeCell ref="D2088:D2093"/>
    <mergeCell ref="C2096:C2101"/>
    <mergeCell ref="H2279:H2284"/>
    <mergeCell ref="D2096:D2101"/>
    <mergeCell ref="H2096:H2101"/>
    <mergeCell ref="C1899:C1904"/>
    <mergeCell ref="D1899:D1904"/>
    <mergeCell ref="H1899:H1904"/>
    <mergeCell ref="D1882:D1887"/>
    <mergeCell ref="H1882:H1887"/>
    <mergeCell ref="C1971:C1976"/>
    <mergeCell ref="D1971:D1976"/>
    <mergeCell ref="H1767:H1772"/>
    <mergeCell ref="C1775:C1780"/>
    <mergeCell ref="D1775:D1780"/>
    <mergeCell ref="C1824:C1829"/>
    <mergeCell ref="C1872:C1877"/>
    <mergeCell ref="D1872:D1877"/>
    <mergeCell ref="H1872:H1877"/>
    <mergeCell ref="H1743:H1748"/>
    <mergeCell ref="H1751:H1756"/>
    <mergeCell ref="C1759:C1764"/>
    <mergeCell ref="D1759:D1764"/>
    <mergeCell ref="C1864:C1869"/>
    <mergeCell ref="D1864:D1869"/>
    <mergeCell ref="H1864:H1869"/>
    <mergeCell ref="C1767:C1772"/>
    <mergeCell ref="D1767:D1772"/>
    <mergeCell ref="H1759:H1764"/>
    <mergeCell ref="C1743:C1748"/>
    <mergeCell ref="D1743:D1748"/>
    <mergeCell ref="C1727:C1732"/>
    <mergeCell ref="D1727:D1732"/>
    <mergeCell ref="C1751:C1756"/>
    <mergeCell ref="D1751:D1756"/>
    <mergeCell ref="C1719:C1724"/>
    <mergeCell ref="D1719:D1724"/>
    <mergeCell ref="C1735:C1740"/>
    <mergeCell ref="D1735:D1740"/>
    <mergeCell ref="H1719:H1724"/>
    <mergeCell ref="H1735:H1740"/>
    <mergeCell ref="H1687:H1692"/>
    <mergeCell ref="H1695:H1700"/>
    <mergeCell ref="C1703:C1708"/>
    <mergeCell ref="D1703:D1708"/>
    <mergeCell ref="C1711:C1716"/>
    <mergeCell ref="D1711:D1716"/>
    <mergeCell ref="H1703:H1708"/>
    <mergeCell ref="H1711:H1716"/>
    <mergeCell ref="C1687:C1692"/>
    <mergeCell ref="D1687:D1692"/>
    <mergeCell ref="C1671:C1676"/>
    <mergeCell ref="D1671:D1676"/>
    <mergeCell ref="C1695:C1700"/>
    <mergeCell ref="D1695:D1700"/>
    <mergeCell ref="C1524:C1529"/>
    <mergeCell ref="D1524:D1529"/>
    <mergeCell ref="C1591:C1596"/>
    <mergeCell ref="D1591:D1596"/>
    <mergeCell ref="C1679:C1684"/>
    <mergeCell ref="D1679:D1684"/>
    <mergeCell ref="C1515:C1520"/>
    <mergeCell ref="D1515:D1520"/>
    <mergeCell ref="H1507:H1513"/>
    <mergeCell ref="C1483:C1488"/>
    <mergeCell ref="D1483:D1488"/>
    <mergeCell ref="H1483:H1489"/>
    <mergeCell ref="C1507:C1512"/>
    <mergeCell ref="D1507:D1512"/>
    <mergeCell ref="H2088:H2094"/>
    <mergeCell ref="C1491:C1496"/>
    <mergeCell ref="D1491:D1496"/>
    <mergeCell ref="C1499:C1504"/>
    <mergeCell ref="D1499:D1504"/>
    <mergeCell ref="H1491:H1497"/>
    <mergeCell ref="H1499:H1505"/>
    <mergeCell ref="D1963:D1968"/>
    <mergeCell ref="C1639:C1644"/>
    <mergeCell ref="H1591:H1597"/>
    <mergeCell ref="H731:H736"/>
    <mergeCell ref="C1475:C1480"/>
    <mergeCell ref="D1475:D1480"/>
    <mergeCell ref="C1030:C1035"/>
    <mergeCell ref="D1030:D1035"/>
    <mergeCell ref="H1030:H1035"/>
    <mergeCell ref="C1395:C1400"/>
    <mergeCell ref="D1395:D1400"/>
    <mergeCell ref="C1403:C1408"/>
    <mergeCell ref="D1403:D1408"/>
    <mergeCell ref="C689:C694"/>
    <mergeCell ref="D689:D694"/>
    <mergeCell ref="H689:H694"/>
    <mergeCell ref="C699:C704"/>
    <mergeCell ref="D699:D704"/>
    <mergeCell ref="H699:H704"/>
    <mergeCell ref="C673:C678"/>
    <mergeCell ref="D673:D678"/>
    <mergeCell ref="H673:H678"/>
    <mergeCell ref="C641:C646"/>
    <mergeCell ref="D641:D646"/>
    <mergeCell ref="H641:H646"/>
    <mergeCell ref="C657:C662"/>
    <mergeCell ref="H665:H670"/>
    <mergeCell ref="C649:C654"/>
    <mergeCell ref="D649:D654"/>
    <mergeCell ref="C577:C582"/>
    <mergeCell ref="C593:C598"/>
    <mergeCell ref="D593:D598"/>
    <mergeCell ref="H577:H582"/>
    <mergeCell ref="C625:C630"/>
    <mergeCell ref="D625:D630"/>
    <mergeCell ref="H625:H630"/>
    <mergeCell ref="D577:D582"/>
    <mergeCell ref="H593:H598"/>
    <mergeCell ref="C585:C590"/>
    <mergeCell ref="D536:D541"/>
    <mergeCell ref="H536:H541"/>
    <mergeCell ref="C544:C549"/>
    <mergeCell ref="D544:D549"/>
    <mergeCell ref="H923:H929"/>
    <mergeCell ref="C552:C557"/>
    <mergeCell ref="D552:D557"/>
    <mergeCell ref="H552:H557"/>
    <mergeCell ref="C601:C606"/>
    <mergeCell ref="D601:D606"/>
    <mergeCell ref="D440:D445"/>
    <mergeCell ref="H512:H517"/>
    <mergeCell ref="H915:H921"/>
    <mergeCell ref="C520:C525"/>
    <mergeCell ref="D520:D525"/>
    <mergeCell ref="H520:H525"/>
    <mergeCell ref="C528:C533"/>
    <mergeCell ref="D528:D533"/>
    <mergeCell ref="H528:H533"/>
    <mergeCell ref="C536:C541"/>
    <mergeCell ref="C2039:C2044"/>
    <mergeCell ref="C416:C421"/>
    <mergeCell ref="D416:D421"/>
    <mergeCell ref="C424:C429"/>
    <mergeCell ref="D424:D429"/>
    <mergeCell ref="H817:H823"/>
    <mergeCell ref="H858:H864"/>
    <mergeCell ref="C432:C437"/>
    <mergeCell ref="D432:D437"/>
    <mergeCell ref="C440:C445"/>
    <mergeCell ref="C1882:C1887"/>
    <mergeCell ref="C1963:C1968"/>
    <mergeCell ref="H2271:H2276"/>
    <mergeCell ref="C2263:C2268"/>
    <mergeCell ref="D2263:D2268"/>
    <mergeCell ref="H2263:H2268"/>
    <mergeCell ref="C1923:C1928"/>
    <mergeCell ref="C2271:C2276"/>
    <mergeCell ref="C2080:C2085"/>
    <mergeCell ref="D2080:D2085"/>
    <mergeCell ref="C1848:C1853"/>
    <mergeCell ref="D1848:D1853"/>
    <mergeCell ref="H1848:H1853"/>
    <mergeCell ref="C1856:C1861"/>
    <mergeCell ref="D1856:D1861"/>
    <mergeCell ref="H1856:H1861"/>
    <mergeCell ref="C1840:C1845"/>
    <mergeCell ref="D1840:D1845"/>
    <mergeCell ref="H1840:H1845"/>
    <mergeCell ref="H1607:H1613"/>
    <mergeCell ref="C1615:C1620"/>
    <mergeCell ref="C1816:C1821"/>
    <mergeCell ref="D1816:D1821"/>
    <mergeCell ref="H1816:H1821"/>
    <mergeCell ref="D1615:D1620"/>
    <mergeCell ref="C1663:C1668"/>
    <mergeCell ref="D1631:D1636"/>
    <mergeCell ref="H1631:H1636"/>
    <mergeCell ref="H1615:H1621"/>
    <mergeCell ref="C1623:C1628"/>
    <mergeCell ref="H1575:H1581"/>
    <mergeCell ref="C1832:C1837"/>
    <mergeCell ref="D1832:D1837"/>
    <mergeCell ref="D1663:D1668"/>
    <mergeCell ref="D1639:D1644"/>
    <mergeCell ref="H1671:H1676"/>
    <mergeCell ref="H1567:H1573"/>
    <mergeCell ref="H1583:H1589"/>
    <mergeCell ref="D1575:D1580"/>
    <mergeCell ref="C1583:C1588"/>
    <mergeCell ref="C1599:C1604"/>
    <mergeCell ref="D1599:D1604"/>
    <mergeCell ref="D1583:D1588"/>
    <mergeCell ref="C1575:C1580"/>
    <mergeCell ref="C1647:C1652"/>
    <mergeCell ref="D1647:D1652"/>
    <mergeCell ref="C1655:C1660"/>
    <mergeCell ref="D1655:D1660"/>
    <mergeCell ref="C1567:C1572"/>
    <mergeCell ref="D1567:D1572"/>
    <mergeCell ref="C1607:C1612"/>
    <mergeCell ref="D1607:D1612"/>
    <mergeCell ref="D1623:D1628"/>
    <mergeCell ref="C1631:C1636"/>
    <mergeCell ref="C1799:C1804"/>
    <mergeCell ref="D1799:D1804"/>
    <mergeCell ref="H1799:H1804"/>
    <mergeCell ref="C1807:C1812"/>
    <mergeCell ref="D1807:D1812"/>
    <mergeCell ref="C1783:C1788"/>
    <mergeCell ref="D1783:D1788"/>
    <mergeCell ref="C1791:C1796"/>
    <mergeCell ref="D1791:D1796"/>
    <mergeCell ref="C1532:C1537"/>
    <mergeCell ref="D1532:D1537"/>
    <mergeCell ref="H1532:H1537"/>
    <mergeCell ref="C1550:C1555"/>
    <mergeCell ref="D1550:D1555"/>
    <mergeCell ref="C1542:C1547"/>
    <mergeCell ref="D1542:D1547"/>
    <mergeCell ref="H1395:H1401"/>
    <mergeCell ref="H1403:H1409"/>
    <mergeCell ref="C1371:C1376"/>
    <mergeCell ref="D1371:D1376"/>
    <mergeCell ref="C1379:C1384"/>
    <mergeCell ref="D1379:D1384"/>
    <mergeCell ref="H1371:H1377"/>
    <mergeCell ref="C1387:C1392"/>
    <mergeCell ref="D1387:D1392"/>
    <mergeCell ref="H1387:H1392"/>
    <mergeCell ref="C1347:C1352"/>
    <mergeCell ref="D1347:D1352"/>
    <mergeCell ref="H1347:H1352"/>
    <mergeCell ref="C1355:C1360"/>
    <mergeCell ref="D1355:D1360"/>
    <mergeCell ref="C1363:C1368"/>
    <mergeCell ref="D1363:D1368"/>
    <mergeCell ref="H1355:H1361"/>
    <mergeCell ref="H1363:H1369"/>
    <mergeCell ref="C1307:C1312"/>
    <mergeCell ref="D1307:D1312"/>
    <mergeCell ref="H1307:H1312"/>
    <mergeCell ref="C1274:C1279"/>
    <mergeCell ref="D1274:D1279"/>
    <mergeCell ref="H1274:H1279"/>
    <mergeCell ref="C1291:C1296"/>
    <mergeCell ref="D1291:D1296"/>
    <mergeCell ref="C1258:C1263"/>
    <mergeCell ref="D1258:D1263"/>
    <mergeCell ref="D1266:D1271"/>
    <mergeCell ref="C1299:C1304"/>
    <mergeCell ref="D1299:D1304"/>
    <mergeCell ref="H1174:H1180"/>
    <mergeCell ref="H1217:H1222"/>
    <mergeCell ref="H1201:H1206"/>
    <mergeCell ref="D1250:D1255"/>
    <mergeCell ref="H1233:H1238"/>
    <mergeCell ref="C1166:C1171"/>
    <mergeCell ref="D1166:D1171"/>
    <mergeCell ref="C1209:C1214"/>
    <mergeCell ref="D1209:D1214"/>
    <mergeCell ref="C1217:C1222"/>
    <mergeCell ref="D1217:D1222"/>
    <mergeCell ref="C1201:C1206"/>
    <mergeCell ref="D1201:D1206"/>
    <mergeCell ref="C1174:C1179"/>
    <mergeCell ref="D1174:D1179"/>
    <mergeCell ref="C1158:C1163"/>
    <mergeCell ref="D1158:D1163"/>
    <mergeCell ref="D1184:D1189"/>
    <mergeCell ref="H1184:H1190"/>
    <mergeCell ref="H1158:H1164"/>
    <mergeCell ref="C166:C171"/>
    <mergeCell ref="D166:D171"/>
    <mergeCell ref="H166:H171"/>
    <mergeCell ref="D408:D413"/>
    <mergeCell ref="H367:H372"/>
    <mergeCell ref="C384:C389"/>
    <mergeCell ref="C400:C405"/>
    <mergeCell ref="D400:D405"/>
    <mergeCell ref="H400:H405"/>
    <mergeCell ref="H182:H187"/>
    <mergeCell ref="A6:H6"/>
    <mergeCell ref="A8:A10"/>
    <mergeCell ref="B8:B10"/>
    <mergeCell ref="C8:C10"/>
    <mergeCell ref="D8:D10"/>
    <mergeCell ref="E8:E10"/>
    <mergeCell ref="F8:F10"/>
    <mergeCell ref="G8:G10"/>
    <mergeCell ref="H8:H10"/>
    <mergeCell ref="H157:H162"/>
    <mergeCell ref="D1064:D1069"/>
    <mergeCell ref="D206:D211"/>
    <mergeCell ref="H384:H389"/>
    <mergeCell ref="D504:D509"/>
    <mergeCell ref="H116:H121"/>
    <mergeCell ref="C965:C970"/>
    <mergeCell ref="D965:D970"/>
    <mergeCell ref="H965:H970"/>
    <mergeCell ref="C973:C978"/>
    <mergeCell ref="D973:D978"/>
    <mergeCell ref="H1047:H1052"/>
    <mergeCell ref="H973:H978"/>
    <mergeCell ref="D998:D1003"/>
    <mergeCell ref="H990:H995"/>
    <mergeCell ref="C408:C413"/>
    <mergeCell ref="C1315:C1320"/>
    <mergeCell ref="D1315:D1320"/>
    <mergeCell ref="C1323:C1328"/>
    <mergeCell ref="D1323:D1328"/>
    <mergeCell ref="H1323:H1328"/>
    <mergeCell ref="C456:C461"/>
    <mergeCell ref="D456:D461"/>
    <mergeCell ref="H809:H815"/>
    <mergeCell ref="C504:C509"/>
    <mergeCell ref="C1331:C1336"/>
    <mergeCell ref="D1331:D1336"/>
    <mergeCell ref="H1331:H1337"/>
    <mergeCell ref="C1339:C1344"/>
    <mergeCell ref="D1339:D1344"/>
    <mergeCell ref="C174:C179"/>
    <mergeCell ref="D174:D179"/>
    <mergeCell ref="C182:C187"/>
    <mergeCell ref="D182:D187"/>
    <mergeCell ref="C206:C211"/>
    <mergeCell ref="C392:C397"/>
    <mergeCell ref="D392:D397"/>
    <mergeCell ref="H174:H180"/>
    <mergeCell ref="D190:D195"/>
    <mergeCell ref="C198:C203"/>
    <mergeCell ref="D198:D203"/>
    <mergeCell ref="C190:C195"/>
    <mergeCell ref="H190:H196"/>
    <mergeCell ref="H198:H204"/>
    <mergeCell ref="D384:D389"/>
    <mergeCell ref="C367:C372"/>
    <mergeCell ref="D367:D372"/>
    <mergeCell ref="C448:C453"/>
    <mergeCell ref="D448:D453"/>
    <mergeCell ref="H448:H453"/>
    <mergeCell ref="H408:H414"/>
    <mergeCell ref="H416:H422"/>
    <mergeCell ref="H424:H430"/>
    <mergeCell ref="H432:H438"/>
    <mergeCell ref="H440:H446"/>
    <mergeCell ref="C464:C469"/>
    <mergeCell ref="D464:D469"/>
    <mergeCell ref="C472:C477"/>
    <mergeCell ref="D472:D477"/>
    <mergeCell ref="H472:H477"/>
    <mergeCell ref="C496:C501"/>
    <mergeCell ref="D496:D501"/>
    <mergeCell ref="C560:C565"/>
    <mergeCell ref="D560:D565"/>
    <mergeCell ref="H560:H566"/>
    <mergeCell ref="C480:C485"/>
    <mergeCell ref="D480:D485"/>
    <mergeCell ref="H480:H485"/>
    <mergeCell ref="C488:C493"/>
    <mergeCell ref="D488:D493"/>
    <mergeCell ref="C512:C517"/>
    <mergeCell ref="D512:D517"/>
    <mergeCell ref="C140:C145"/>
    <mergeCell ref="C568:C573"/>
    <mergeCell ref="D568:D573"/>
    <mergeCell ref="D140:D145"/>
    <mergeCell ref="H140:H145"/>
    <mergeCell ref="C148:C153"/>
    <mergeCell ref="D148:D153"/>
    <mergeCell ref="H148:H153"/>
    <mergeCell ref="C157:C162"/>
    <mergeCell ref="D157:D162"/>
    <mergeCell ref="C124:C129"/>
    <mergeCell ref="D124:D129"/>
    <mergeCell ref="H124:H129"/>
    <mergeCell ref="C132:C137"/>
    <mergeCell ref="D132:D137"/>
    <mergeCell ref="H132:H138"/>
    <mergeCell ref="D585:D590"/>
    <mergeCell ref="H585:H590"/>
    <mergeCell ref="C633:C638"/>
    <mergeCell ref="D633:D638"/>
    <mergeCell ref="H633:H638"/>
    <mergeCell ref="H609:H614"/>
    <mergeCell ref="C617:C622"/>
    <mergeCell ref="C609:C614"/>
    <mergeCell ref="D609:D614"/>
    <mergeCell ref="H601:H606"/>
    <mergeCell ref="H649:H654"/>
    <mergeCell ref="D617:D622"/>
    <mergeCell ref="H617:H622"/>
    <mergeCell ref="C1419:C1424"/>
    <mergeCell ref="C1266:C1271"/>
    <mergeCell ref="H1379:H1385"/>
    <mergeCell ref="D657:D662"/>
    <mergeCell ref="H657:H662"/>
    <mergeCell ref="C681:C686"/>
    <mergeCell ref="D681:D686"/>
    <mergeCell ref="H681:H686"/>
    <mergeCell ref="C665:C670"/>
    <mergeCell ref="D665:D670"/>
    <mergeCell ref="D1451:D1456"/>
    <mergeCell ref="H1451:H1456"/>
    <mergeCell ref="D1225:D1230"/>
    <mergeCell ref="C1233:C1238"/>
    <mergeCell ref="D1233:D1238"/>
    <mergeCell ref="C1250:C1255"/>
    <mergeCell ref="D1419:D1424"/>
    <mergeCell ref="C1435:C1440"/>
    <mergeCell ref="C707:C712"/>
    <mergeCell ref="D707:D712"/>
    <mergeCell ref="H707:H712"/>
    <mergeCell ref="C740:C745"/>
    <mergeCell ref="D740:D745"/>
    <mergeCell ref="H740:H745"/>
    <mergeCell ref="C715:C720"/>
    <mergeCell ref="D715:D720"/>
    <mergeCell ref="H715:H720"/>
    <mergeCell ref="C723:C728"/>
    <mergeCell ref="C766:C771"/>
    <mergeCell ref="D766:D771"/>
    <mergeCell ref="C757:C762"/>
    <mergeCell ref="D757:D762"/>
    <mergeCell ref="D723:D728"/>
    <mergeCell ref="H723:H728"/>
    <mergeCell ref="C731:C736"/>
    <mergeCell ref="D731:D736"/>
    <mergeCell ref="C1047:C1052"/>
    <mergeCell ref="C775:C780"/>
    <mergeCell ref="D775:D780"/>
    <mergeCell ref="C783:C788"/>
    <mergeCell ref="D783:D788"/>
    <mergeCell ref="D923:D928"/>
    <mergeCell ref="C792:C797"/>
    <mergeCell ref="C1064:C1069"/>
    <mergeCell ref="H1209:H1214"/>
    <mergeCell ref="D1443:D1448"/>
    <mergeCell ref="C939:C944"/>
    <mergeCell ref="D939:D944"/>
    <mergeCell ref="C1225:C1230"/>
    <mergeCell ref="D1435:D1440"/>
    <mergeCell ref="C1411:C1416"/>
    <mergeCell ref="D1411:D1416"/>
    <mergeCell ref="C998:C1003"/>
    <mergeCell ref="D883:D888"/>
    <mergeCell ref="D792:D797"/>
    <mergeCell ref="C801:C806"/>
    <mergeCell ref="D801:D806"/>
    <mergeCell ref="H939:H944"/>
    <mergeCell ref="C809:C814"/>
    <mergeCell ref="D809:D814"/>
    <mergeCell ref="C817:C822"/>
    <mergeCell ref="H867:H873"/>
    <mergeCell ref="H875:H881"/>
    <mergeCell ref="C1451:C1456"/>
    <mergeCell ref="D817:D822"/>
    <mergeCell ref="C1133:C1138"/>
    <mergeCell ref="D1133:D1138"/>
    <mergeCell ref="C858:C863"/>
    <mergeCell ref="D858:D863"/>
    <mergeCell ref="C891:C896"/>
    <mergeCell ref="D1047:D1052"/>
    <mergeCell ref="C1106:C1111"/>
    <mergeCell ref="D899:D904"/>
    <mergeCell ref="C1459:C1464"/>
    <mergeCell ref="D1459:D1464"/>
    <mergeCell ref="H1459:H1464"/>
    <mergeCell ref="H1225:H1231"/>
    <mergeCell ref="C1149:C1154"/>
    <mergeCell ref="D1149:D1154"/>
    <mergeCell ref="H1315:H1321"/>
    <mergeCell ref="H1149:H1155"/>
    <mergeCell ref="C1097:C1102"/>
    <mergeCell ref="H899:H905"/>
    <mergeCell ref="H883:H888"/>
    <mergeCell ref="H1133:H1139"/>
    <mergeCell ref="H1141:H1147"/>
    <mergeCell ref="C1467:C1472"/>
    <mergeCell ref="D1467:D1472"/>
    <mergeCell ref="C1427:C1432"/>
    <mergeCell ref="D1427:D1432"/>
    <mergeCell ref="H1427:H1432"/>
    <mergeCell ref="D1106:D1111"/>
    <mergeCell ref="C1443:C1448"/>
    <mergeCell ref="D931:D936"/>
    <mergeCell ref="C907:C912"/>
    <mergeCell ref="D907:D912"/>
    <mergeCell ref="H891:H897"/>
    <mergeCell ref="H907:H913"/>
    <mergeCell ref="H998:H1003"/>
    <mergeCell ref="C948:C953"/>
    <mergeCell ref="D948:D953"/>
    <mergeCell ref="C923:C928"/>
    <mergeCell ref="C867:C872"/>
    <mergeCell ref="D867:D872"/>
    <mergeCell ref="C875:C880"/>
    <mergeCell ref="D875:D880"/>
    <mergeCell ref="C883:C888"/>
    <mergeCell ref="H931:H936"/>
    <mergeCell ref="D891:D896"/>
    <mergeCell ref="C899:C904"/>
    <mergeCell ref="C915:C920"/>
    <mergeCell ref="D915:D920"/>
    <mergeCell ref="C1141:C1146"/>
    <mergeCell ref="D1141:D1146"/>
    <mergeCell ref="H1166:H1172"/>
    <mergeCell ref="C1184:C1189"/>
    <mergeCell ref="H1258:H1263"/>
    <mergeCell ref="D1097:D1102"/>
    <mergeCell ref="C1116:C1121"/>
    <mergeCell ref="D1116:D1121"/>
    <mergeCell ref="H1116:H1121"/>
    <mergeCell ref="H1250:H1256"/>
    <mergeCell ref="D254:D259"/>
    <mergeCell ref="C262:C267"/>
    <mergeCell ref="H783:H789"/>
    <mergeCell ref="H792:H798"/>
    <mergeCell ref="C990:C995"/>
    <mergeCell ref="H1022:H1027"/>
    <mergeCell ref="H775:H781"/>
    <mergeCell ref="C1014:C1019"/>
    <mergeCell ref="D1014:D1019"/>
    <mergeCell ref="D990:D995"/>
    <mergeCell ref="C100:C105"/>
    <mergeCell ref="D100:D105"/>
    <mergeCell ref="H100:H105"/>
    <mergeCell ref="D350:D355"/>
    <mergeCell ref="C1072:C1077"/>
    <mergeCell ref="H766:H772"/>
    <mergeCell ref="H108:H113"/>
    <mergeCell ref="C116:C121"/>
    <mergeCell ref="D116:D121"/>
    <mergeCell ref="D1072:D1077"/>
    <mergeCell ref="D302:D307"/>
    <mergeCell ref="C230:C235"/>
    <mergeCell ref="D230:D235"/>
    <mergeCell ref="C254:C259"/>
    <mergeCell ref="D1089:D1094"/>
    <mergeCell ref="H1089:H1094"/>
    <mergeCell ref="C1022:C1027"/>
    <mergeCell ref="D1022:D1027"/>
    <mergeCell ref="C326:C331"/>
    <mergeCell ref="D326:D331"/>
    <mergeCell ref="H92:H97"/>
    <mergeCell ref="C294:C299"/>
    <mergeCell ref="D294:D299"/>
    <mergeCell ref="H757:H763"/>
    <mergeCell ref="C108:C113"/>
    <mergeCell ref="D108:D113"/>
    <mergeCell ref="C342:C347"/>
    <mergeCell ref="D342:D347"/>
    <mergeCell ref="C350:C355"/>
    <mergeCell ref="C302:C307"/>
    <mergeCell ref="C76:C81"/>
    <mergeCell ref="D76:D81"/>
    <mergeCell ref="H76:H81"/>
    <mergeCell ref="H68:H74"/>
    <mergeCell ref="C1089:C1094"/>
    <mergeCell ref="C84:C89"/>
    <mergeCell ref="D84:D89"/>
    <mergeCell ref="H84:H89"/>
    <mergeCell ref="C92:C97"/>
    <mergeCell ref="D92:D97"/>
    <mergeCell ref="D310:D315"/>
    <mergeCell ref="H310:H315"/>
    <mergeCell ref="C318:C323"/>
    <mergeCell ref="C52:C57"/>
    <mergeCell ref="D52:D57"/>
    <mergeCell ref="H52:H57"/>
    <mergeCell ref="C60:C65"/>
    <mergeCell ref="D60:D65"/>
    <mergeCell ref="H60:H66"/>
    <mergeCell ref="C68:C73"/>
    <mergeCell ref="C1955:C1960"/>
    <mergeCell ref="D1955:D1960"/>
    <mergeCell ref="H1955:H1960"/>
    <mergeCell ref="C334:C339"/>
    <mergeCell ref="D334:D339"/>
    <mergeCell ref="H568:H574"/>
    <mergeCell ref="C1947:C1952"/>
    <mergeCell ref="D1947:D1952"/>
    <mergeCell ref="H1947:H1952"/>
    <mergeCell ref="C931:C936"/>
    <mergeCell ref="D262:D267"/>
    <mergeCell ref="C278:C283"/>
    <mergeCell ref="D278:D283"/>
    <mergeCell ref="C36:C41"/>
    <mergeCell ref="D36:D41"/>
    <mergeCell ref="H36:H41"/>
    <mergeCell ref="C44:C49"/>
    <mergeCell ref="D44:D49"/>
    <mergeCell ref="H44:H49"/>
    <mergeCell ref="D68:D73"/>
    <mergeCell ref="C2071:C2076"/>
    <mergeCell ref="D2071:D2076"/>
    <mergeCell ref="C2063:C2068"/>
    <mergeCell ref="D2063:D2068"/>
    <mergeCell ref="C214:C219"/>
    <mergeCell ref="D214:D219"/>
    <mergeCell ref="C222:C227"/>
    <mergeCell ref="D222:D227"/>
    <mergeCell ref="C270:C275"/>
    <mergeCell ref="D270:D275"/>
    <mergeCell ref="C238:C243"/>
    <mergeCell ref="C2055:C2060"/>
    <mergeCell ref="D2055:D2060"/>
    <mergeCell ref="C286:C291"/>
    <mergeCell ref="D286:D291"/>
    <mergeCell ref="C310:C315"/>
    <mergeCell ref="D318:D323"/>
    <mergeCell ref="D238:D243"/>
    <mergeCell ref="C246:C251"/>
    <mergeCell ref="D246:D251"/>
    <mergeCell ref="D1923:D1928"/>
    <mergeCell ref="H1923:H1928"/>
    <mergeCell ref="C1939:C1944"/>
    <mergeCell ref="D1939:D1944"/>
    <mergeCell ref="H2022:H2027"/>
    <mergeCell ref="C1979:C1984"/>
    <mergeCell ref="D1979:D1984"/>
    <mergeCell ref="H1979:H1984"/>
    <mergeCell ref="C1988:C1993"/>
    <mergeCell ref="C2005:C2010"/>
    <mergeCell ref="D1931:D1936"/>
    <mergeCell ref="H1931:H1936"/>
    <mergeCell ref="D1988:D1993"/>
    <mergeCell ref="H1988:H1993"/>
    <mergeCell ref="D2039:D2044"/>
    <mergeCell ref="C2047:C2052"/>
    <mergeCell ref="D2047:D2052"/>
    <mergeCell ref="D2005:D2010"/>
    <mergeCell ref="C2022:C2027"/>
    <mergeCell ref="D2022:D2027"/>
    <mergeCell ref="C2238:C2243"/>
    <mergeCell ref="D2130:D2135"/>
    <mergeCell ref="H2130:H2135"/>
    <mergeCell ref="C2196:C2201"/>
    <mergeCell ref="D2196:D2201"/>
    <mergeCell ref="D2138:D2143"/>
    <mergeCell ref="C2155:C2160"/>
    <mergeCell ref="D2155:D2160"/>
    <mergeCell ref="C2138:C2143"/>
    <mergeCell ref="C2130:C2135"/>
    <mergeCell ref="C2188:C2193"/>
    <mergeCell ref="D2188:D2193"/>
    <mergeCell ref="H2204:H2209"/>
    <mergeCell ref="D2238:D2243"/>
    <mergeCell ref="D2221:D2226"/>
    <mergeCell ref="C2172:C2177"/>
    <mergeCell ref="D2172:D2177"/>
    <mergeCell ref="H2172:H2177"/>
    <mergeCell ref="C2180:C2185"/>
    <mergeCell ref="C2204:C2209"/>
    <mergeCell ref="H2238:H2243"/>
    <mergeCell ref="D2180:D2185"/>
    <mergeCell ref="H2155:H2160"/>
    <mergeCell ref="C2246:C2251"/>
    <mergeCell ref="D2246:D2251"/>
    <mergeCell ref="H2246:H2251"/>
    <mergeCell ref="H2188:H2193"/>
    <mergeCell ref="C2221:C2226"/>
    <mergeCell ref="H2196:H2201"/>
    <mergeCell ref="D2204:D2209"/>
    <mergeCell ref="H1971:H1977"/>
    <mergeCell ref="H2138:H2144"/>
    <mergeCell ref="H2005:H2011"/>
    <mergeCell ref="H2039:H2045"/>
    <mergeCell ref="H2047:H2053"/>
    <mergeCell ref="H2063:H2069"/>
    <mergeCell ref="H2055:H2060"/>
    <mergeCell ref="H2121:H2127"/>
    <mergeCell ref="H2071:H2077"/>
    <mergeCell ref="H2080:H2085"/>
    <mergeCell ref="H544:H550"/>
    <mergeCell ref="H801:H806"/>
    <mergeCell ref="C2121:C2126"/>
    <mergeCell ref="D2121:D2126"/>
    <mergeCell ref="H2180:H2185"/>
    <mergeCell ref="C1931:C1936"/>
    <mergeCell ref="C2164:C2169"/>
    <mergeCell ref="D2164:D2169"/>
    <mergeCell ref="H2164:H2169"/>
    <mergeCell ref="H1939:H1945"/>
    <mergeCell ref="H206:H212"/>
    <mergeCell ref="H214:H220"/>
    <mergeCell ref="H222:H228"/>
    <mergeCell ref="H230:H236"/>
    <mergeCell ref="H238:H244"/>
    <mergeCell ref="H496:H502"/>
    <mergeCell ref="H464:H470"/>
    <mergeCell ref="H270:H275"/>
    <mergeCell ref="H488:H493"/>
    <mergeCell ref="H246:H252"/>
    <mergeCell ref="H254:H260"/>
    <mergeCell ref="H278:H284"/>
    <mergeCell ref="H286:H292"/>
    <mergeCell ref="H294:H300"/>
    <mergeCell ref="H302:H308"/>
    <mergeCell ref="H262:H268"/>
    <mergeCell ref="H318:H324"/>
    <mergeCell ref="H326:H332"/>
    <mergeCell ref="H334:H340"/>
    <mergeCell ref="H342:H348"/>
    <mergeCell ref="H350:H356"/>
    <mergeCell ref="H392:H398"/>
    <mergeCell ref="H456:H462"/>
    <mergeCell ref="H948:H954"/>
    <mergeCell ref="H1014:H1020"/>
    <mergeCell ref="H1064:H1070"/>
    <mergeCell ref="H1006:H1012"/>
    <mergeCell ref="H826:H832"/>
    <mergeCell ref="H834:H840"/>
    <mergeCell ref="H842:H848"/>
    <mergeCell ref="H850:H856"/>
    <mergeCell ref="H504:H510"/>
    <mergeCell ref="H1072:H1078"/>
    <mergeCell ref="H1097:H1103"/>
    <mergeCell ref="H1106:H1112"/>
    <mergeCell ref="H1411:H1417"/>
    <mergeCell ref="H1419:H1425"/>
    <mergeCell ref="H1435:H1441"/>
    <mergeCell ref="H1291:H1297"/>
    <mergeCell ref="H1266:H1272"/>
    <mergeCell ref="H1339:H1345"/>
    <mergeCell ref="H1299:H1305"/>
    <mergeCell ref="H1443:H1449"/>
    <mergeCell ref="H1467:H1473"/>
    <mergeCell ref="H1475:H1481"/>
    <mergeCell ref="H1515:H1521"/>
    <mergeCell ref="H1542:H1548"/>
    <mergeCell ref="H1550:H1556"/>
    <mergeCell ref="H1524:H1529"/>
    <mergeCell ref="H1647:H1653"/>
    <mergeCell ref="H1727:H1733"/>
    <mergeCell ref="H1832:H1838"/>
    <mergeCell ref="H1663:H1669"/>
    <mergeCell ref="H1791:H1796"/>
    <mergeCell ref="H1599:H1605"/>
    <mergeCell ref="H1655:H1661"/>
    <mergeCell ref="H1639:H1644"/>
    <mergeCell ref="H1623:H1629"/>
    <mergeCell ref="H1679:H1684"/>
  </mergeCells>
  <printOptions horizontalCentered="1"/>
  <pageMargins left="0.35433070866141736" right="0.35433070866141736" top="0.3937007874015748" bottom="0.3937007874015748" header="0.1968503937007874" footer="0.1968503937007874"/>
  <pageSetup firstPageNumber="238" useFirstPageNumber="1" horizontalDpi="600" verticalDpi="600" orientation="landscape" paperSize="9" scale="85" r:id="rId1"/>
  <headerFooter alignWithMargins="0">
    <oddFooter>&amp;C&amp;P</oddFooter>
  </headerFooter>
  <rowBreaks count="23" manualBreakCount="23">
    <brk id="66" max="7" man="1"/>
    <brk id="163" max="7" man="1"/>
    <brk id="236" max="7" man="1"/>
    <brk id="308" max="7" man="1"/>
    <brk id="390" max="7" man="1"/>
    <brk id="494" max="7" man="1"/>
    <brk id="599" max="7" man="1"/>
    <brk id="705" max="7" man="1"/>
    <brk id="781" max="7" man="1"/>
    <brk id="864" max="7" man="1"/>
    <brk id="963" max="7" man="1"/>
    <brk id="1062" max="7" man="1"/>
    <brk id="1139" max="7" man="1"/>
    <brk id="1223" max="7" man="1"/>
    <brk id="1329" max="7" man="1"/>
    <brk id="1433" max="7" man="1"/>
    <brk id="1548" max="7" man="1"/>
    <brk id="1653" max="7" man="1"/>
    <brk id="1773" max="7" man="1"/>
    <brk id="1880" max="7" man="1"/>
    <brk id="1961" max="7" man="1"/>
    <brk id="2061" max="7" man="1"/>
    <brk id="2277" max="7"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36" sqref="H36"/>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ZOUM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dsalwa</dc:creator>
  <cp:keywords/>
  <dc:description/>
  <cp:lastModifiedBy>izygmunt</cp:lastModifiedBy>
  <cp:lastPrinted>2013-03-28T13:34:15Z</cp:lastPrinted>
  <dcterms:created xsi:type="dcterms:W3CDTF">2006-07-21T07:43:40Z</dcterms:created>
  <dcterms:modified xsi:type="dcterms:W3CDTF">2013-03-28T13:34:25Z</dcterms:modified>
  <cp:category/>
  <cp:version/>
  <cp:contentType/>
  <cp:contentStatus/>
</cp:coreProperties>
</file>