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01" activeTab="0"/>
  </bookViews>
  <sheets>
    <sheet name="Załącznik 9" sheetId="1" r:id="rId1"/>
    <sheet name="Arkusz1" sheetId="2" r:id="rId2"/>
  </sheets>
  <definedNames>
    <definedName name="_xlnm.Print_Area" localSheetId="0">'Załącznik 9'!$A$1:$J$658</definedName>
    <definedName name="_xlnm.Print_Titles" localSheetId="0">'Załącznik 9'!$10:$11</definedName>
  </definedNames>
  <calcPr fullCalcOnLoad="1"/>
</workbook>
</file>

<file path=xl/sharedStrings.xml><?xml version="1.0" encoding="utf-8"?>
<sst xmlns="http://schemas.openxmlformats.org/spreadsheetml/2006/main" count="1193" uniqueCount="233">
  <si>
    <t>Lp.</t>
  </si>
  <si>
    <t>Projekt</t>
  </si>
  <si>
    <t>Program:</t>
  </si>
  <si>
    <t>Priorytet:</t>
  </si>
  <si>
    <t>Działanie:</t>
  </si>
  <si>
    <t>Projekt:</t>
  </si>
  <si>
    <t>Wartość zadania:</t>
  </si>
  <si>
    <t xml:space="preserve">  - środki z budżetu miasta</t>
  </si>
  <si>
    <t>Ogółem wydatki:</t>
  </si>
  <si>
    <t>Ogółem wydatki bieżące:</t>
  </si>
  <si>
    <t xml:space="preserve">Wydatki na programy i projekty realizowane ze środków </t>
  </si>
  <si>
    <t>Dział</t>
  </si>
  <si>
    <t>Rozdział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</si>
  <si>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</si>
  <si>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</si>
  <si>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</si>
  <si>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</si>
  <si>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</si>
  <si>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</si>
  <si>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</si>
  <si>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</si>
  <si>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</si>
  <si>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I.</t>
  </si>
  <si>
    <t>1.</t>
  </si>
  <si>
    <t>Zintegrowany Program Operacyjny Rozwoju Regionalnego</t>
  </si>
  <si>
    <t>Miasto  Kielce</t>
  </si>
  <si>
    <t>w zł</t>
  </si>
  <si>
    <t>Źródła finansowania</t>
  </si>
  <si>
    <t>%               7:6</t>
  </si>
  <si>
    <t>-</t>
  </si>
  <si>
    <t xml:space="preserve">  - środki wymienione w art. 5 ust. 1 pkt 2 i 3 u.f.p.</t>
  </si>
  <si>
    <t>2.</t>
  </si>
  <si>
    <t>3.</t>
  </si>
  <si>
    <t>"BiznesStarter - I edycja konkursu na najlepszy biznes plan"</t>
  </si>
  <si>
    <t>4.</t>
  </si>
  <si>
    <t>Program Operacyjny Kapitał Ludzki</t>
  </si>
  <si>
    <t>Priorytet VII: Promocja integracji społecznej</t>
  </si>
  <si>
    <t>Działanie 7.1: Rozwój i upowszechnienie aktywnej integracji</t>
  </si>
  <si>
    <t>"Działanie szansą na przyszłość"</t>
  </si>
  <si>
    <t xml:space="preserve">Działanie 6.2: Wsparcie oraz promocja przedsiębiorczosci </t>
  </si>
  <si>
    <t>i samozatrudnienia</t>
  </si>
  <si>
    <t>- środki z budżetu miasta</t>
  </si>
  <si>
    <t>- środki wymienione w art. 5 ust. 1 pkt 2 i 3 u.f.p.</t>
  </si>
  <si>
    <t>5.</t>
  </si>
  <si>
    <t>Priorytet VI: Rynek pracy otwarty dla wszystkich</t>
  </si>
  <si>
    <t>6.</t>
  </si>
  <si>
    <t>7.</t>
  </si>
  <si>
    <t>Priorytet IX: Rozwój wykształcenia i kompetencji w regionach</t>
  </si>
  <si>
    <t>8.</t>
  </si>
  <si>
    <t>9.</t>
  </si>
  <si>
    <t>Regionalny Program Operacyjny Województwa Świętokrzyskiego</t>
  </si>
  <si>
    <t>Priorytet I: Nowoczesna Gospodarka</t>
  </si>
  <si>
    <t>Działanie 1.3: Wspieranie innowacji</t>
  </si>
  <si>
    <t>Działanie 2.3: Promocja gospodarcza i turystyczna regionu</t>
  </si>
  <si>
    <t>"Geopark Kielce - przebudowa Amfiteatru Kadzielnia"</t>
  </si>
  <si>
    <t>II.</t>
  </si>
  <si>
    <t>Priorytet II: Wzmocnienie rozwoju zasobów ludzkich w regionach</t>
  </si>
  <si>
    <t>Działanie 2.6: Regionalne Strategie Innowacyjne i Transfer Wiedzy</t>
  </si>
  <si>
    <t>10.</t>
  </si>
  <si>
    <t>11.</t>
  </si>
  <si>
    <t>"Jestem przedsiębiorczy - mam firmę. Aktywizacja gospodarcza</t>
  </si>
  <si>
    <t>mieszkańców KOM"</t>
  </si>
  <si>
    <t>"Konkurencyjność Kielc poprzez innowacyjne działania Centrum</t>
  </si>
  <si>
    <t>Obsługi Inwestora"</t>
  </si>
  <si>
    <t>"Laboratorium Zabawy -  kształtowanie wśród dzieci postaw</t>
  </si>
  <si>
    <t>proinnowacyjnych"</t>
  </si>
  <si>
    <t>"Astronom - w poszukiwaniu gwiazd przedsiębiorczości akademickiej"</t>
  </si>
  <si>
    <t>12.</t>
  </si>
  <si>
    <t>13.</t>
  </si>
  <si>
    <t>14.</t>
  </si>
  <si>
    <t>15.</t>
  </si>
  <si>
    <t xml:space="preserve">  - kredyty, pożyczki, obligacje</t>
  </si>
  <si>
    <t xml:space="preserve">  - dotacje i środki pochodzące z innych źródeł</t>
  </si>
  <si>
    <t>- kredyty, pożyczki, obligacje</t>
  </si>
  <si>
    <t>- dotacje i środki pochodzące z innych źródeł</t>
  </si>
  <si>
    <t>"Perspektywy RSI Świętokrzyskie"</t>
  </si>
  <si>
    <t>Program Operacyjny Rozwój Polski Wschodniej 2007-2013</t>
  </si>
  <si>
    <t>Działanie III.1: Systemy miejskiego transportu zbiorowego</t>
  </si>
  <si>
    <t>Oś priorytetowa III: Wojewódzkie ośrodki wzrostu</t>
  </si>
  <si>
    <t>Działanie 8.2: Transfer wiedzy</t>
  </si>
  <si>
    <t>Priorytet VIII: Regionalne kadry gospodarki</t>
  </si>
  <si>
    <t>URBACT II</t>
  </si>
  <si>
    <t>Cel 3: Europejska Współpraca Terytorialna</t>
  </si>
  <si>
    <t>Priorytet 2: Atrakcyjne i spójne miasta</t>
  </si>
  <si>
    <t>"Rola miast w zintegrowanym rozwoju regionalnym"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</si>
  <si>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</si>
  <si>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</si>
  <si>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</si>
  <si>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</si>
  <si>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</si>
  <si>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</si>
  <si>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</si>
  <si>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</si>
  <si>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</si>
  <si>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</si>
  <si>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</si>
  <si>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</si>
  <si>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</si>
  <si>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</si>
  <si>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"MIM: MYŚLISZ I MOŻESZ - aktywna matematyka dla klas I-III"</t>
  </si>
  <si>
    <t>"Mogę więcej"</t>
  </si>
  <si>
    <t>"Centrum Wsparcia i Integracji Dzieci i Młodzieży"</t>
  </si>
  <si>
    <t>"Rozwój kompetencji językowych uczniów z uszkodzonym słuchem"</t>
  </si>
  <si>
    <t>"Przedszkole dla Mnie i dla Ciebie - Bajkowe Królestwo"</t>
  </si>
  <si>
    <t>"Matematyka dla Kopernika"</t>
  </si>
  <si>
    <t>"Matematyka - nie chcę, ale muszę"</t>
  </si>
  <si>
    <t>"Pracownie marzeń"</t>
  </si>
  <si>
    <t>"Podniesienie kluczowych kompetencji uczniów szkoły zawodowej"</t>
  </si>
  <si>
    <t>"Budowa infrastruktury Kieleckiego Parku Technologicznego"</t>
  </si>
  <si>
    <t>Planowane wydatki                      po zmianach                          na 31.12.2009r.</t>
  </si>
  <si>
    <t>Wykonanie                       na dzień           31.12.2009r.</t>
  </si>
  <si>
    <t>Planowane wydatki                      po zmianach                          na 30.06.2010r.</t>
  </si>
  <si>
    <t>pochodzących z budżetu Unii Europejskiej oraz innych źródeł zagranicznych, niepodlegających zwrotowi</t>
  </si>
  <si>
    <t>Wydział Projektów Strukturalnych i Strategii Miasta</t>
  </si>
  <si>
    <t>Oś priorytetowa I: Nowoczesna Gospodarka</t>
  </si>
  <si>
    <t>Promocja i Współpraca, Komponent Promocja</t>
  </si>
  <si>
    <t>"Tworzenie i rozwój sieci współpracy Centrów Obsługi Inwestora"</t>
  </si>
  <si>
    <t>Miejski Ośrodek Pomocy Rodzinie</t>
  </si>
  <si>
    <t>Wartość dla klasyfikacji:</t>
  </si>
  <si>
    <t>Program Operacyjny Innowacyjna Gospodarka</t>
  </si>
  <si>
    <t>Działanie 8.3: Przeciwdziałanie wykluczeniu cyfrowemu e-inclusion</t>
  </si>
  <si>
    <t>"Świat w moim domu"</t>
  </si>
  <si>
    <t>Miejski Urząd Pracy</t>
  </si>
  <si>
    <t>Wydział Edukacji, Kultury i Sportu</t>
  </si>
  <si>
    <t>"Poszukiwany, Poszukiwana"</t>
  </si>
  <si>
    <t>Wartość projektu:</t>
  </si>
  <si>
    <t>- środki inne</t>
  </si>
  <si>
    <t>Działanie 9.2: Podniesienie atrakcyjności i jakości szkolnictwa zawodowego</t>
  </si>
  <si>
    <t>pracy"</t>
  </si>
  <si>
    <t>"Promocja Kielc i regionu świętokrzyskiego poprzez sztukę festiwalową"</t>
  </si>
  <si>
    <t>Program Uczenie Się Przez Całe Życie</t>
  </si>
  <si>
    <t>Comenius</t>
  </si>
  <si>
    <t>Partnerski Projekt Comeniusa</t>
  </si>
  <si>
    <t>"Energia pochodzi z nieba … ale i z piekła trochę też"</t>
  </si>
  <si>
    <t>"Jeśli chcesz zobaczyć piękno świata, najpierw musisz je dostrzec w sobie"</t>
  </si>
  <si>
    <t>"Odżywianie poprzez wieki"</t>
  </si>
  <si>
    <t>"Piknik polsko-włoski - poznajemy osobowości naszych regionów"</t>
  </si>
  <si>
    <t>"Wizyta przygotowawcza"</t>
  </si>
  <si>
    <t>Leonardo Da Vinci</t>
  </si>
  <si>
    <t>Projekt Mobilności Leonardo Da Vinci</t>
  </si>
  <si>
    <t>"Własna firma handlowa na przykładzie brytyjskim"</t>
  </si>
  <si>
    <t>"Funkcjonowanie hoteli brytyjskich"</t>
  </si>
  <si>
    <t>"School Wire Broadcasting Centre"</t>
  </si>
  <si>
    <t>Projekt Partnerski Leonardo Da Vinci</t>
  </si>
  <si>
    <t>Polsko-Niemiecka Współpraca Młodzieży</t>
  </si>
  <si>
    <t>"Walory ekologiczne Kielc i okolic - rezerwaty i pomniki przyrody"</t>
  </si>
  <si>
    <t>Kielecki Park Technologiczny</t>
  </si>
  <si>
    <t>Wydatki bieżące ogółem:</t>
  </si>
  <si>
    <t>Wydatki inwestycyjne ogółem:</t>
  </si>
  <si>
    <t>Miejski Zarząd Dróg</t>
  </si>
  <si>
    <t>"Przebudowa ul. Chęcińskiej od ul. Karczówkowskiej do ul. Krakowskiej"</t>
  </si>
  <si>
    <t>Oś priorytetowa 6. Wzmocnienie ośrodków miejskich i rewitalizacja małych miast</t>
  </si>
  <si>
    <t>Działanie 6.2: Wsparcie oraz promocja przedsiębiorczosci i samozatrudnienia</t>
  </si>
  <si>
    <t>"Rozwój systemu komunikacji publicznej w Kieleckim Obszarze Metropolitalnym"</t>
  </si>
  <si>
    <t>"KAPITAŁ KARIERY - Kluczowe kompetencje kluczem do lepszej przyszłości"</t>
  </si>
  <si>
    <t xml:space="preserve">"WIEDZA DROGĄ DO SUKCESU. Rozszerzenie oferty edukacyjnej szkoły poprzez </t>
  </si>
  <si>
    <t>"Jestem przedsiębiorczy - mam firmę. Aktywizacja gospodarcza mieszkańców KOM"</t>
  </si>
  <si>
    <t>Zakład Obsługi i Informatyki Urzędu Miasta</t>
  </si>
  <si>
    <t>Działanie 2.2: Budowa infrastruktury społeczeństwa informacyjnego</t>
  </si>
  <si>
    <t xml:space="preserve">"E-Świętokrzyskie Budowa Systemu Informacji Przestrzennej Województwa </t>
  </si>
  <si>
    <t>Świętokrzyskiego"</t>
  </si>
  <si>
    <t>Zarząd Transportu Miejskiego w Kielcach</t>
  </si>
  <si>
    <t>Geopark Kielce</t>
  </si>
  <si>
    <t>Oś priorytetowa 6: Polska Gospodarka na rynku międzynarodowym</t>
  </si>
  <si>
    <t>Działanie 6.4: Inwestycje w produkty turystyczne o znaczeniu ponadregionalnym</t>
  </si>
  <si>
    <t>"Geopark Kielce - Centrum Geoedukacji"</t>
  </si>
  <si>
    <t>- środki własne Miasta</t>
  </si>
  <si>
    <t>Priorytet VIII: Społeczeństwo informacyjne - zwiększenie innowacyjności gospodarki</t>
  </si>
  <si>
    <t xml:space="preserve">Działanie 7.2: Przeciwdziałanie wykluczeniu i wzmocnienie sektora ekonomii społecznej </t>
  </si>
  <si>
    <t>"Środowiskowy Klub Integracji dla Osób z Niepełnosprawnością Intelektualną przy SOSW</t>
  </si>
  <si>
    <t>integrację, trening pracy"</t>
  </si>
  <si>
    <t xml:space="preserve">Nr 1 w Kielcach 'Strefa nieutraconego rozwoju' - szansa na aktywizację, uspołecznienie, </t>
  </si>
  <si>
    <t>"Im więcej wiem, tym więcej osiągnę - zajęcia pozalekcyjne szansą na sukces uczniów"</t>
  </si>
  <si>
    <t xml:space="preserve">edukacyjnych świadczonych w systemie oświaty </t>
  </si>
  <si>
    <t>Działanie 9.1: Wyrównywanie szans edukacyjnych i zapewnienie wysokiej jakości usług</t>
  </si>
  <si>
    <t>doradztwo zawodowe i podwyższenie jakości kształcenia z wykorzystaniem ICT"</t>
  </si>
  <si>
    <t>"Nowoczesny Absolwent. Rozwijanie kompetencji kluczowych, wyrównywanie szans</t>
  </si>
  <si>
    <t>edukacyjnych w ramach Programu Operacyjnego Kapitał Ludzki"</t>
  </si>
  <si>
    <t>"Dostosowanie kompetencji zawodowych przyszłych absolwentów do potrzeb rynku</t>
  </si>
  <si>
    <t>niepelnosprawnych intelektualnie"</t>
  </si>
  <si>
    <t xml:space="preserve">zawodowego - kształtowanie umiejętności i kompetencji zawodowych osób </t>
  </si>
  <si>
    <t>"Europejskie standardy wiedzy i umiejętności w społeczeństwie informacyjnym"</t>
  </si>
  <si>
    <t>"Wysokie kwalifikacje przyszłych absolwentów szkoły gwarancją sukcesu zawodowego"</t>
  </si>
  <si>
    <t>"Doskonalenie zawodowe szansą większej konkurencyjności na rynku pracy"</t>
  </si>
  <si>
    <t>oraz wzrost potencjału inwestycyjnego regionu</t>
  </si>
  <si>
    <t>Oś Priorytetowa 2: Wsparcie innowacyjności, budowa społeczeństwa informacyjnego</t>
  </si>
  <si>
    <t>w regionie</t>
  </si>
  <si>
    <t xml:space="preserve">Działanie 6.1: poprawa dostępu do zatrudnienia oraz wspieranie aktywności zawodowej </t>
  </si>
  <si>
    <t>"Nowoczesne formy w rękodzielnictwie oraz promocja specjalnego szkolnictwa</t>
  </si>
  <si>
    <t>"Rozwój systemu komunikacji publicznej w Kieleckim Obszarze Metropolitalnym - budowa</t>
  </si>
  <si>
    <t>Ronda im. Gustawa Herlinga Grudzińskiego"</t>
  </si>
  <si>
    <t>węzła drogowego u zbiegu ulic: Żelazna, 1 Maja, Zagnańska wraz z przebudową</t>
  </si>
  <si>
    <t>pętli i zatok autobusowych"</t>
  </si>
  <si>
    <t>Oś priorytetowa 3. Podniesienie jakości systemu komunikacyjnego regionu</t>
  </si>
  <si>
    <t>Działanie 3.1: Rozwój nowoczesnej infrastruktury komunikacyjnej o znaczeniu regionalnym</t>
  </si>
  <si>
    <t xml:space="preserve">i ponadregionalnym </t>
  </si>
  <si>
    <t>"Budowa drogi gminnej, przecznicy ul. Kusocińskiego dla obsługi Oddziału Wojewódzkiego</t>
  </si>
  <si>
    <t>Szpitala Zespolonego oraz Archiwum Państwowego w Kielcach"</t>
  </si>
  <si>
    <t xml:space="preserve">"Przebudowa i rozbudowa drogi wojewódzkiej nr 762 na odcinku od granicy miasta </t>
  </si>
  <si>
    <t>do ul. Karczówkowskiej w Kielcach (ul. Krakowska i ul. Armii Krajowej)"</t>
  </si>
  <si>
    <t>"Rozbudowa ulic usprawniających powiązania komunikacyjne miasta Kielce - rozbudowa</t>
  </si>
  <si>
    <t>skrzyżowań i przyległych ulic"</t>
  </si>
  <si>
    <t xml:space="preserve">ul. 1 Maja wraz z budową Mostu Herbskiego (po uprzedniej rozbiórce) oraz rozbudową </t>
  </si>
  <si>
    <t>w Kielcach"</t>
  </si>
  <si>
    <t xml:space="preserve">"Budowa węzła drogowego u zbiegu ulic: Armii Krajowej, Żelaznej, Grunwaldzkiej, Żytniej </t>
  </si>
  <si>
    <t xml:space="preserve">"Rozbudowa ulic usprawniających powiązania komunikacyjne miasta Kielce - Rozbudowa </t>
  </si>
  <si>
    <t>ul. Zagórskiej na odcinku od ul. Szczecińskiej do ul. Prostej"</t>
  </si>
  <si>
    <t>"Rozbudowa ulic usprawniających powiązania komunikacyjne miasta Kielce - Rozbudowa</t>
  </si>
  <si>
    <t>ul. Wikaryjskiej na odcinku od drogi krajowej nr 74 do ul. Prostej"</t>
  </si>
  <si>
    <t>Działanie 6.1: Wzmocnienie regionalnych i sub-regionalnych ośrodków wzrostu</t>
  </si>
  <si>
    <t>do Pl. Św. Wojciecha)"</t>
  </si>
  <si>
    <t>"Rewitalizacja Śródmieścia Kielc - budowa ul. Nowosilnicznej (odcinek od ul. Warszawskiej</t>
  </si>
  <si>
    <t>"Rewitalizacja Śródmieścia Kielc - zagospodarowanie miejskich przestrzeni publicznych</t>
  </si>
  <si>
    <t>- Przebudowa ul. Leśnej"</t>
  </si>
  <si>
    <t>"Rewitalizacja Śródmieścia Kielc - przebudowa płyty Placu Najświętszej Marii Panny</t>
  </si>
  <si>
    <t>i okolicznych ulic (odcinek od ul. Sienkiewicza do Placu Najświętszej Marii Panny</t>
  </si>
  <si>
    <t xml:space="preserve"> i ul. Kapitulnej"</t>
  </si>
  <si>
    <t xml:space="preserve">"Rewitalizacja Śródmieścia Kielc - przygotowanie infrastrukturalne terenu pod śródmiejską </t>
  </si>
  <si>
    <t xml:space="preserve">zabudowę: obszar w rejonie ul. Piotrkowskiej, ul. Silnicznej i Al. IX Wieków Kielc wraz </t>
  </si>
  <si>
    <t>z przebudową skrzyżowania ul. Nowy Świat z Al. IX Wieków Kielc"</t>
  </si>
  <si>
    <t>- Przebudowa ul. Planty"</t>
  </si>
  <si>
    <t>Kielce"</t>
  </si>
  <si>
    <t xml:space="preserve">"E-Świętokrzyskie - budowa sieci światłowodowej wraz z urządzeniami na terenie Miasta </t>
  </si>
  <si>
    <t>"Rozwój systemu komunikacji publicznej w Kieleckim Obszarze Metropolitalnym - zakup</t>
  </si>
  <si>
    <t>biletów"</t>
  </si>
  <si>
    <t>i montaż elektronicznych tablic informacyjnych i stacjonarnych automatów do sprzedaży</t>
  </si>
  <si>
    <t>40 szt. autobusów komunikacji miejskiej wraz z automatami mobilnymi do sprzedaży biletów"</t>
  </si>
  <si>
    <t xml:space="preserve">Działanie 9.1: Wyrównywanie szans edukacyjnych i zapewnienie wysokiej jakości usług </t>
  </si>
  <si>
    <t>Wydatki                       na dzień           30.06.2010r.</t>
  </si>
  <si>
    <t>W "środkach własnych Miasta" w wysokości 147.788,00 zł znajdują się wydatki niekwalifikowane w wysokości 42.872,00 zł</t>
  </si>
  <si>
    <t>W "środkach własnych Miasta" w wysokości 951.590,00 zł znajdują się wydatki niekwalifikowane w wysokości 936.000,00 zł</t>
  </si>
  <si>
    <t>Źródło finansowania</t>
  </si>
  <si>
    <t>Tabela Nr 7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</si>
</sst>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i/>
      <sz val="8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i/>
      <sz val="9"/>
      <name val="Times New Roman CE"/>
      <family val="0"/>
    </font>
    <font>
      <b/>
      <sz val="12"/>
      <name val="Arial"/>
      <family val="2"/>
    </font>
    <font>
      <b/>
      <i/>
      <sz val="7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i/>
      <sz val="8.5"/>
      <name val="Arial"/>
      <family val="0"/>
    </font>
    <font>
      <i/>
      <sz val="8.5"/>
      <name val="Arial"/>
      <family val="0"/>
    </font>
    <font>
      <sz val="8.5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/>
    </xf>
    <xf numFmtId="170" fontId="7" fillId="0" borderId="11" xfId="0" applyNumberFormat="1" applyFont="1" applyBorder="1" applyAlignment="1">
      <alignment horizontal="center" vertical="center"/>
    </xf>
    <xf numFmtId="170" fontId="7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4" fontId="7" fillId="0" borderId="1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top" wrapText="1"/>
    </xf>
    <xf numFmtId="170" fontId="8" fillId="0" borderId="11" xfId="0" applyNumberFormat="1" applyFont="1" applyBorder="1" applyAlignment="1">
      <alignment horizontal="center" vertical="center"/>
    </xf>
    <xf numFmtId="170" fontId="0" fillId="0" borderId="11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170" fontId="0" fillId="0" borderId="10" xfId="0" applyNumberForma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170" fontId="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0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170" fontId="13" fillId="0" borderId="1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170" fontId="12" fillId="0" borderId="1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49" fontId="12" fillId="0" borderId="18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70" fontId="12" fillId="0" borderId="12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170" fontId="12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170" fontId="14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4" fontId="15" fillId="0" borderId="17" xfId="0" applyNumberFormat="1" applyFont="1" applyFill="1" applyBorder="1" applyAlignment="1">
      <alignment vertical="center"/>
    </xf>
    <xf numFmtId="170" fontId="15" fillId="0" borderId="11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4" fontId="15" fillId="0" borderId="23" xfId="0" applyNumberFormat="1" applyFont="1" applyBorder="1" applyAlignment="1">
      <alignment vertical="center"/>
    </xf>
    <xf numFmtId="170" fontId="15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170" fontId="15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4" fontId="13" fillId="33" borderId="11" xfId="0" applyNumberFormat="1" applyFont="1" applyFill="1" applyBorder="1" applyAlignment="1">
      <alignment vertical="center"/>
    </xf>
    <xf numFmtId="170" fontId="13" fillId="33" borderId="11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49" fontId="12" fillId="33" borderId="17" xfId="0" applyNumberFormat="1" applyFont="1" applyFill="1" applyBorder="1" applyAlignment="1">
      <alignment vertical="center"/>
    </xf>
    <xf numFmtId="4" fontId="12" fillId="33" borderId="11" xfId="0" applyNumberFormat="1" applyFont="1" applyFill="1" applyBorder="1" applyAlignment="1">
      <alignment vertical="center"/>
    </xf>
    <xf numFmtId="170" fontId="12" fillId="33" borderId="11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vertical="center"/>
    </xf>
    <xf numFmtId="170" fontId="12" fillId="33" borderId="12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12" fillId="34" borderId="19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vertical="center"/>
    </xf>
    <xf numFmtId="170" fontId="12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4" fontId="13" fillId="34" borderId="11" xfId="0" applyNumberFormat="1" applyFont="1" applyFill="1" applyBorder="1" applyAlignment="1">
      <alignment vertical="center"/>
    </xf>
    <xf numFmtId="170" fontId="13" fillId="34" borderId="11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vertical="center"/>
    </xf>
    <xf numFmtId="4" fontId="12" fillId="34" borderId="11" xfId="0" applyNumberFormat="1" applyFont="1" applyFill="1" applyBorder="1" applyAlignment="1">
      <alignment vertical="center"/>
    </xf>
    <xf numFmtId="170" fontId="12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2" fillId="34" borderId="12" xfId="0" applyFont="1" applyFill="1" applyBorder="1" applyAlignment="1">
      <alignment horizontal="center" vertical="center"/>
    </xf>
    <xf numFmtId="4" fontId="12" fillId="34" borderId="12" xfId="0" applyNumberFormat="1" applyFont="1" applyFill="1" applyBorder="1" applyAlignment="1">
      <alignment vertical="center"/>
    </xf>
    <xf numFmtId="170" fontId="12" fillId="34" borderId="12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0" fontId="12" fillId="35" borderId="16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vertical="center"/>
    </xf>
    <xf numFmtId="170" fontId="12" fillId="35" borderId="10" xfId="0" applyNumberFormat="1" applyFont="1" applyFill="1" applyBorder="1" applyAlignment="1">
      <alignment horizontal="center" vertical="center"/>
    </xf>
    <xf numFmtId="4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3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vertical="center"/>
    </xf>
    <xf numFmtId="4" fontId="13" fillId="35" borderId="11" xfId="0" applyNumberFormat="1" applyFont="1" applyFill="1" applyBorder="1" applyAlignment="1">
      <alignment vertical="center"/>
    </xf>
    <xf numFmtId="170" fontId="13" fillId="35" borderId="11" xfId="0" applyNumberFormat="1" applyFont="1" applyFill="1" applyBorder="1" applyAlignment="1">
      <alignment horizontal="center" vertical="center"/>
    </xf>
    <xf numFmtId="4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18" xfId="0" applyFont="1" applyFill="1" applyBorder="1" applyAlignment="1">
      <alignment vertical="center"/>
    </xf>
    <xf numFmtId="49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170" fontId="12" fillId="35" borderId="11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/>
    </xf>
    <xf numFmtId="4" fontId="12" fillId="35" borderId="12" xfId="0" applyNumberFormat="1" applyFont="1" applyFill="1" applyBorder="1" applyAlignment="1">
      <alignment vertical="center"/>
    </xf>
    <xf numFmtId="170" fontId="12" fillId="35" borderId="12" xfId="0" applyNumberFormat="1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170" fontId="13" fillId="0" borderId="11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170" fontId="12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4" fontId="15" fillId="0" borderId="23" xfId="0" applyNumberFormat="1" applyFont="1" applyBorder="1" applyAlignment="1">
      <alignment vertical="center"/>
    </xf>
    <xf numFmtId="170" fontId="15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170" fontId="15" fillId="0" borderId="11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170" fontId="15" fillId="0" borderId="12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vertical="center"/>
    </xf>
    <xf numFmtId="0" fontId="12" fillId="34" borderId="19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textRotation="90"/>
    </xf>
    <xf numFmtId="4" fontId="12" fillId="0" borderId="13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3" fillId="33" borderId="17" xfId="0" applyNumberFormat="1" applyFont="1" applyFill="1" applyBorder="1" applyAlignment="1">
      <alignment vertical="center"/>
    </xf>
    <xf numFmtId="4" fontId="12" fillId="33" borderId="17" xfId="0" applyNumberFormat="1" applyFont="1" applyFill="1" applyBorder="1" applyAlignment="1">
      <alignment vertical="center"/>
    </xf>
    <xf numFmtId="4" fontId="12" fillId="33" borderId="13" xfId="0" applyNumberFormat="1" applyFont="1" applyFill="1" applyBorder="1" applyAlignment="1">
      <alignment vertical="center"/>
    </xf>
    <xf numFmtId="4" fontId="12" fillId="34" borderId="16" xfId="0" applyNumberFormat="1" applyFont="1" applyFill="1" applyBorder="1" applyAlignment="1">
      <alignment vertical="center"/>
    </xf>
    <xf numFmtId="4" fontId="13" fillId="34" borderId="17" xfId="0" applyNumberFormat="1" applyFont="1" applyFill="1" applyBorder="1" applyAlignment="1">
      <alignment vertical="center"/>
    </xf>
    <xf numFmtId="4" fontId="12" fillId="34" borderId="17" xfId="0" applyNumberFormat="1" applyFont="1" applyFill="1" applyBorder="1" applyAlignment="1">
      <alignment vertical="center"/>
    </xf>
    <xf numFmtId="4" fontId="12" fillId="34" borderId="13" xfId="0" applyNumberFormat="1" applyFont="1" applyFill="1" applyBorder="1" applyAlignment="1">
      <alignment vertical="center"/>
    </xf>
    <xf numFmtId="4" fontId="12" fillId="35" borderId="16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3" xfId="0" applyNumberFormat="1" applyFont="1" applyFill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3" fontId="17" fillId="33" borderId="18" xfId="0" applyNumberFormat="1" applyFont="1" applyFill="1" applyBorder="1" applyAlignment="1">
      <alignment horizontal="left" vertical="center"/>
    </xf>
    <xf numFmtId="3" fontId="18" fillId="33" borderId="18" xfId="0" applyNumberFormat="1" applyFont="1" applyFill="1" applyBorder="1" applyAlignment="1">
      <alignment horizontal="left" vertical="center"/>
    </xf>
    <xf numFmtId="3" fontId="18" fillId="33" borderId="14" xfId="0" applyNumberFormat="1" applyFont="1" applyFill="1" applyBorder="1" applyAlignment="1">
      <alignment horizontal="left" vertical="center"/>
    </xf>
    <xf numFmtId="3" fontId="18" fillId="34" borderId="19" xfId="0" applyNumberFormat="1" applyFont="1" applyFill="1" applyBorder="1" applyAlignment="1">
      <alignment horizontal="left" vertical="center"/>
    </xf>
    <xf numFmtId="3" fontId="17" fillId="34" borderId="18" xfId="0" applyNumberFormat="1" applyFont="1" applyFill="1" applyBorder="1" applyAlignment="1">
      <alignment horizontal="left" vertical="center"/>
    </xf>
    <xf numFmtId="3" fontId="18" fillId="34" borderId="18" xfId="0" applyNumberFormat="1" applyFont="1" applyFill="1" applyBorder="1" applyAlignment="1">
      <alignment horizontal="left" vertical="center"/>
    </xf>
    <xf numFmtId="3" fontId="18" fillId="34" borderId="14" xfId="0" applyNumberFormat="1" applyFont="1" applyFill="1" applyBorder="1" applyAlignment="1">
      <alignment horizontal="left" vertical="center"/>
    </xf>
    <xf numFmtId="3" fontId="18" fillId="35" borderId="19" xfId="0" applyNumberFormat="1" applyFont="1" applyFill="1" applyBorder="1" applyAlignment="1">
      <alignment horizontal="left" vertical="center"/>
    </xf>
    <xf numFmtId="3" fontId="17" fillId="35" borderId="18" xfId="0" applyNumberFormat="1" applyFont="1" applyFill="1" applyBorder="1" applyAlignment="1">
      <alignment horizontal="left" vertical="center"/>
    </xf>
    <xf numFmtId="3" fontId="18" fillId="35" borderId="18" xfId="0" applyNumberFormat="1" applyFont="1" applyFill="1" applyBorder="1" applyAlignment="1">
      <alignment horizontal="left" vertical="center"/>
    </xf>
    <xf numFmtId="3" fontId="18" fillId="35" borderId="14" xfId="0" applyNumberFormat="1" applyFont="1" applyFill="1" applyBorder="1" applyAlignment="1">
      <alignment horizontal="left" vertical="center"/>
    </xf>
    <xf numFmtId="3" fontId="18" fillId="0" borderId="20" xfId="0" applyNumberFormat="1" applyFont="1" applyBorder="1" applyAlignment="1">
      <alignment horizontal="left" vertical="center"/>
    </xf>
    <xf numFmtId="3" fontId="17" fillId="0" borderId="18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8" fillId="0" borderId="18" xfId="0" applyNumberFormat="1" applyFont="1" applyFill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left" vertical="center"/>
    </xf>
    <xf numFmtId="3" fontId="20" fillId="0" borderId="22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0" fillId="0" borderId="24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22" fillId="0" borderId="18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13" fillId="34" borderId="1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8"/>
  <sheetViews>
    <sheetView tabSelected="1" zoomScaleSheetLayoutView="150" zoomScalePageLayoutView="0" workbookViewId="0" topLeftCell="A393">
      <selection activeCell="G426" sqref="G426"/>
    </sheetView>
  </sheetViews>
  <sheetFormatPr defaultColWidth="9.140625" defaultRowHeight="12.75"/>
  <cols>
    <col min="1" max="1" width="3.00390625" style="114" customWidth="1"/>
    <col min="2" max="2" width="7.00390625" style="114" customWidth="1"/>
    <col min="3" max="3" width="64.28125" style="114" customWidth="1"/>
    <col min="4" max="4" width="3.7109375" style="115" customWidth="1"/>
    <col min="5" max="5" width="5.28125" style="115" customWidth="1"/>
    <col min="6" max="6" width="33.8515625" style="114" customWidth="1"/>
    <col min="7" max="7" width="11.8515625" style="114" customWidth="1"/>
    <col min="8" max="8" width="1.421875" style="114" customWidth="1"/>
    <col min="9" max="9" width="10.8515625" style="114" customWidth="1"/>
    <col min="10" max="10" width="4.8515625" style="114" customWidth="1"/>
    <col min="11" max="11" width="12.421875" style="116" bestFit="1" customWidth="1"/>
    <col min="12" max="12" width="9.140625" style="116" customWidth="1"/>
    <col min="13" max="16384" width="9.140625" style="114" customWidth="1"/>
  </cols>
  <sheetData>
    <row r="1" spans="1:7" ht="15.75">
      <c r="A1" s="220" t="s">
        <v>25</v>
      </c>
      <c r="G1" s="277" t="s">
        <v>232</v>
      </c>
    </row>
    <row r="2" ht="13.5" customHeight="1">
      <c r="A2" s="113"/>
    </row>
    <row r="3" ht="13.5" customHeight="1">
      <c r="A3" s="113"/>
    </row>
    <row r="4" ht="13.5" customHeight="1">
      <c r="A4" s="113"/>
    </row>
    <row r="5" ht="13.5" customHeight="1">
      <c r="A5" s="113"/>
    </row>
    <row r="6" ht="13.5" customHeight="1">
      <c r="J6" s="117"/>
    </row>
    <row r="7" spans="1:12" s="113" customFormat="1" ht="15" customHeight="1">
      <c r="A7" s="293" t="s">
        <v>10</v>
      </c>
      <c r="B7" s="293"/>
      <c r="C7" s="293"/>
      <c r="D7" s="293"/>
      <c r="E7" s="293"/>
      <c r="F7" s="293"/>
      <c r="G7" s="293"/>
      <c r="H7" s="293"/>
      <c r="I7" s="293"/>
      <c r="J7" s="293"/>
      <c r="K7" s="118"/>
      <c r="L7" s="118"/>
    </row>
    <row r="8" spans="1:12" s="113" customFormat="1" ht="15" customHeight="1">
      <c r="A8" s="293" t="s">
        <v>112</v>
      </c>
      <c r="B8" s="293"/>
      <c r="C8" s="293"/>
      <c r="D8" s="293"/>
      <c r="E8" s="293"/>
      <c r="F8" s="293"/>
      <c r="G8" s="293"/>
      <c r="H8" s="293"/>
      <c r="I8" s="293"/>
      <c r="J8" s="293"/>
      <c r="K8" s="118"/>
      <c r="L8" s="118"/>
    </row>
    <row r="9" ht="15.75" customHeight="1">
      <c r="J9" s="117" t="s">
        <v>26</v>
      </c>
    </row>
    <row r="10" spans="1:12" s="66" customFormat="1" ht="42.75" customHeight="1">
      <c r="A10" s="62" t="s">
        <v>0</v>
      </c>
      <c r="B10" s="298" t="s">
        <v>1</v>
      </c>
      <c r="C10" s="298"/>
      <c r="D10" s="221" t="s">
        <v>11</v>
      </c>
      <c r="E10" s="221" t="s">
        <v>12</v>
      </c>
      <c r="F10" s="63" t="s">
        <v>231</v>
      </c>
      <c r="G10" s="299" t="s">
        <v>111</v>
      </c>
      <c r="H10" s="300"/>
      <c r="I10" s="64" t="s">
        <v>228</v>
      </c>
      <c r="J10" s="64" t="s">
        <v>28</v>
      </c>
      <c r="K10" s="65"/>
      <c r="L10" s="65"/>
    </row>
    <row r="11" spans="1:12" s="8" customFormat="1" ht="12" customHeight="1">
      <c r="A11" s="26" t="s">
        <v>13</v>
      </c>
      <c r="B11" s="296" t="s">
        <v>14</v>
      </c>
      <c r="C11" s="297"/>
      <c r="D11" s="26" t="s">
        <v>15</v>
      </c>
      <c r="E11" s="26" t="s">
        <v>16</v>
      </c>
      <c r="F11" s="26" t="s">
        <v>17</v>
      </c>
      <c r="G11" s="301" t="s">
        <v>18</v>
      </c>
      <c r="H11" s="302"/>
      <c r="I11" s="35" t="s">
        <v>19</v>
      </c>
      <c r="J11" s="26" t="s">
        <v>20</v>
      </c>
      <c r="K11" s="60"/>
      <c r="L11" s="60"/>
    </row>
    <row r="12" spans="1:12" s="120" customFormat="1" ht="1.5" customHeight="1">
      <c r="A12" s="121"/>
      <c r="B12" s="122"/>
      <c r="C12" s="123"/>
      <c r="D12" s="121"/>
      <c r="E12" s="121"/>
      <c r="F12" s="121"/>
      <c r="G12" s="246"/>
      <c r="H12" s="245"/>
      <c r="I12" s="124"/>
      <c r="J12" s="121"/>
      <c r="K12" s="119"/>
      <c r="L12" s="119"/>
    </row>
    <row r="13" spans="1:12" s="131" customFormat="1" ht="10.5" customHeight="1">
      <c r="A13" s="125" t="s">
        <v>21</v>
      </c>
      <c r="B13" s="289" t="s">
        <v>8</v>
      </c>
      <c r="C13" s="290"/>
      <c r="D13" s="126"/>
      <c r="E13" s="126"/>
      <c r="F13" s="127"/>
      <c r="G13" s="229">
        <f>SUM(G14:G17)</f>
        <v>258837827</v>
      </c>
      <c r="H13" s="247"/>
      <c r="I13" s="128">
        <f>SUM(I14:I17)</f>
        <v>42582602.8</v>
      </c>
      <c r="J13" s="129">
        <f>IF(G13&gt;0,I13/G13*100,"-")</f>
        <v>16.451460473742888</v>
      </c>
      <c r="K13" s="130"/>
      <c r="L13" s="130"/>
    </row>
    <row r="14" spans="1:12" s="131" customFormat="1" ht="10.5" customHeight="1">
      <c r="A14" s="127"/>
      <c r="B14" s="132"/>
      <c r="C14" s="133"/>
      <c r="D14" s="126"/>
      <c r="E14" s="126"/>
      <c r="F14" s="134" t="s">
        <v>166</v>
      </c>
      <c r="G14" s="230">
        <f aca="true" t="shared" si="0" ref="G14:I17">G21+G403</f>
        <v>25266386</v>
      </c>
      <c r="H14" s="248"/>
      <c r="I14" s="135">
        <f t="shared" si="0"/>
        <v>959166.2400000001</v>
      </c>
      <c r="J14" s="136">
        <f>IF(G14&gt;0,I14/G14*100,"-")</f>
        <v>3.796214622859004</v>
      </c>
      <c r="K14" s="130"/>
      <c r="L14" s="130"/>
    </row>
    <row r="15" spans="1:12" s="131" customFormat="1" ht="10.5" customHeight="1">
      <c r="A15" s="127"/>
      <c r="B15" s="132"/>
      <c r="C15" s="133"/>
      <c r="D15" s="126"/>
      <c r="E15" s="126"/>
      <c r="F15" s="134" t="s">
        <v>42</v>
      </c>
      <c r="G15" s="230">
        <f t="shared" si="0"/>
        <v>173600087</v>
      </c>
      <c r="H15" s="248"/>
      <c r="I15" s="135">
        <f t="shared" si="0"/>
        <v>31173906.5</v>
      </c>
      <c r="J15" s="136">
        <f>IF(G15&gt;0,I15/G15*100,"-")</f>
        <v>17.957310413099044</v>
      </c>
      <c r="K15" s="130"/>
      <c r="L15" s="130"/>
    </row>
    <row r="16" spans="1:12" s="131" customFormat="1" ht="10.5" customHeight="1">
      <c r="A16" s="127"/>
      <c r="B16" s="132"/>
      <c r="C16" s="133"/>
      <c r="D16" s="126"/>
      <c r="E16" s="126"/>
      <c r="F16" s="134" t="s">
        <v>73</v>
      </c>
      <c r="G16" s="230">
        <f t="shared" si="0"/>
        <v>57158816</v>
      </c>
      <c r="H16" s="248"/>
      <c r="I16" s="135">
        <f t="shared" si="0"/>
        <v>10139489.149999999</v>
      </c>
      <c r="J16" s="136">
        <f>IF(G16&gt;0,I16/G16*100,"-")</f>
        <v>17.7391518221791</v>
      </c>
      <c r="K16" s="130"/>
      <c r="L16" s="130"/>
    </row>
    <row r="17" spans="1:12" s="131" customFormat="1" ht="10.5" customHeight="1">
      <c r="A17" s="127"/>
      <c r="B17" s="132"/>
      <c r="C17" s="133"/>
      <c r="D17" s="126"/>
      <c r="E17" s="126"/>
      <c r="F17" s="134" t="s">
        <v>126</v>
      </c>
      <c r="G17" s="230">
        <f t="shared" si="0"/>
        <v>2812538</v>
      </c>
      <c r="H17" s="248"/>
      <c r="I17" s="135">
        <f t="shared" si="0"/>
        <v>310040.91</v>
      </c>
      <c r="J17" s="136">
        <f>IF(G17&gt;0,I17/G17*100,"-")</f>
        <v>11.023527859890248</v>
      </c>
      <c r="K17" s="130"/>
      <c r="L17" s="130"/>
    </row>
    <row r="18" spans="1:10" ht="1.5" customHeight="1">
      <c r="A18" s="137"/>
      <c r="B18" s="138"/>
      <c r="C18" s="139"/>
      <c r="D18" s="140"/>
      <c r="E18" s="140"/>
      <c r="F18" s="137"/>
      <c r="G18" s="231"/>
      <c r="H18" s="249"/>
      <c r="I18" s="141"/>
      <c r="J18" s="142"/>
    </row>
    <row r="19" spans="1:10" ht="1.5" customHeight="1">
      <c r="A19" s="143"/>
      <c r="B19" s="144"/>
      <c r="C19" s="145"/>
      <c r="D19" s="146"/>
      <c r="E19" s="146"/>
      <c r="F19" s="143"/>
      <c r="G19" s="232"/>
      <c r="H19" s="250"/>
      <c r="I19" s="147"/>
      <c r="J19" s="148"/>
    </row>
    <row r="20" spans="1:12" s="131" customFormat="1" ht="10.5" customHeight="1">
      <c r="A20" s="149" t="s">
        <v>22</v>
      </c>
      <c r="B20" s="291" t="s">
        <v>147</v>
      </c>
      <c r="C20" s="292"/>
      <c r="D20" s="150"/>
      <c r="E20" s="150"/>
      <c r="F20" s="151"/>
      <c r="G20" s="233">
        <f>SUM(G21:G24)</f>
        <v>9726369</v>
      </c>
      <c r="H20" s="251"/>
      <c r="I20" s="152">
        <f>SUM(I21:I24)</f>
        <v>4247093.97</v>
      </c>
      <c r="J20" s="153">
        <f>IF(G20&gt;0,I20/G20*100,"-")</f>
        <v>43.665770546028014</v>
      </c>
      <c r="K20" s="130"/>
      <c r="L20" s="130"/>
    </row>
    <row r="21" spans="1:12" s="131" customFormat="1" ht="10.5" customHeight="1">
      <c r="A21" s="151"/>
      <c r="B21" s="154"/>
      <c r="C21" s="155"/>
      <c r="D21" s="150"/>
      <c r="E21" s="150"/>
      <c r="F21" s="156" t="s">
        <v>166</v>
      </c>
      <c r="G21" s="234">
        <f aca="true" t="shared" si="1" ref="G21:I24">G28+G63+G133+G147+G375</f>
        <v>2008412</v>
      </c>
      <c r="H21" s="252"/>
      <c r="I21" s="157">
        <f t="shared" si="1"/>
        <v>266385.67000000004</v>
      </c>
      <c r="J21" s="158">
        <f>IF(G21&gt;0,I21/G21*100,"-")</f>
        <v>13.263497230647896</v>
      </c>
      <c r="K21" s="130"/>
      <c r="L21" s="130"/>
    </row>
    <row r="22" spans="1:12" s="131" customFormat="1" ht="10.5" customHeight="1">
      <c r="A22" s="151"/>
      <c r="B22" s="154"/>
      <c r="C22" s="155"/>
      <c r="D22" s="150"/>
      <c r="E22" s="150"/>
      <c r="F22" s="156" t="s">
        <v>42</v>
      </c>
      <c r="G22" s="234">
        <f t="shared" si="1"/>
        <v>7115680</v>
      </c>
      <c r="H22" s="252"/>
      <c r="I22" s="157">
        <f t="shared" si="1"/>
        <v>3676904.08</v>
      </c>
      <c r="J22" s="158">
        <f>IF(G22&gt;0,I22/G22*100,"-")</f>
        <v>51.67326355316709</v>
      </c>
      <c r="K22" s="130"/>
      <c r="L22" s="130"/>
    </row>
    <row r="23" spans="1:12" s="131" customFormat="1" ht="10.5" customHeight="1">
      <c r="A23" s="151"/>
      <c r="B23" s="154"/>
      <c r="C23" s="155"/>
      <c r="D23" s="150"/>
      <c r="E23" s="150"/>
      <c r="F23" s="156" t="s">
        <v>73</v>
      </c>
      <c r="G23" s="234">
        <f t="shared" si="1"/>
        <v>0</v>
      </c>
      <c r="H23" s="252"/>
      <c r="I23" s="157">
        <f t="shared" si="1"/>
        <v>0</v>
      </c>
      <c r="J23" s="158" t="str">
        <f>IF(G23&gt;0,I23/G23*100,"-")</f>
        <v>-</v>
      </c>
      <c r="K23" s="130"/>
      <c r="L23" s="130"/>
    </row>
    <row r="24" spans="1:12" s="131" customFormat="1" ht="10.5" customHeight="1">
      <c r="A24" s="151"/>
      <c r="B24" s="154"/>
      <c r="C24" s="155"/>
      <c r="D24" s="150"/>
      <c r="E24" s="150"/>
      <c r="F24" s="156" t="s">
        <v>126</v>
      </c>
      <c r="G24" s="234">
        <f t="shared" si="1"/>
        <v>602277</v>
      </c>
      <c r="H24" s="252"/>
      <c r="I24" s="157">
        <f t="shared" si="1"/>
        <v>303804.22</v>
      </c>
      <c r="J24" s="158">
        <f>IF(G24&gt;0,I24/G24*100,"-")</f>
        <v>50.442606973203354</v>
      </c>
      <c r="K24" s="130"/>
      <c r="L24" s="130"/>
    </row>
    <row r="25" spans="1:10" ht="1.5" customHeight="1">
      <c r="A25" s="159"/>
      <c r="B25" s="160"/>
      <c r="C25" s="161"/>
      <c r="D25" s="162"/>
      <c r="E25" s="162"/>
      <c r="F25" s="159"/>
      <c r="G25" s="235"/>
      <c r="H25" s="253"/>
      <c r="I25" s="163"/>
      <c r="J25" s="164"/>
    </row>
    <row r="26" spans="1:12" s="172" customFormat="1" ht="1.5" customHeight="1">
      <c r="A26" s="165"/>
      <c r="B26" s="166"/>
      <c r="C26" s="167"/>
      <c r="D26" s="168"/>
      <c r="E26" s="168"/>
      <c r="F26" s="165"/>
      <c r="G26" s="236"/>
      <c r="H26" s="254"/>
      <c r="I26" s="169"/>
      <c r="J26" s="170"/>
      <c r="K26" s="171"/>
      <c r="L26" s="171"/>
    </row>
    <row r="27" spans="1:12" s="179" customFormat="1" ht="10.5" customHeight="1">
      <c r="A27" s="173" t="s">
        <v>23</v>
      </c>
      <c r="B27" s="281" t="s">
        <v>113</v>
      </c>
      <c r="C27" s="282"/>
      <c r="D27" s="174"/>
      <c r="E27" s="174"/>
      <c r="F27" s="175"/>
      <c r="G27" s="237">
        <f>SUM(G28:G31)</f>
        <v>471151</v>
      </c>
      <c r="H27" s="255"/>
      <c r="I27" s="176">
        <f>SUM(I28:I31)</f>
        <v>223691.82999999996</v>
      </c>
      <c r="J27" s="177">
        <f>IF(G27&gt;0,I27/G27*100,"-")</f>
        <v>47.477736436938464</v>
      </c>
      <c r="K27" s="178"/>
      <c r="L27" s="178"/>
    </row>
    <row r="28" spans="1:12" s="179" customFormat="1" ht="10.5" customHeight="1">
      <c r="A28" s="175"/>
      <c r="B28" s="180"/>
      <c r="C28" s="181"/>
      <c r="D28" s="174"/>
      <c r="E28" s="174"/>
      <c r="F28" s="182" t="s">
        <v>166</v>
      </c>
      <c r="G28" s="238">
        <f aca="true" t="shared" si="2" ref="G28:I31">G35+G42+G49+G56</f>
        <v>127957</v>
      </c>
      <c r="H28" s="256"/>
      <c r="I28" s="183">
        <f t="shared" si="2"/>
        <v>58059.36</v>
      </c>
      <c r="J28" s="184">
        <f>IF(G28&gt;0,I28/G28*100,"-")</f>
        <v>45.37411786772119</v>
      </c>
      <c r="K28" s="178"/>
      <c r="L28" s="178"/>
    </row>
    <row r="29" spans="1:12" s="179" customFormat="1" ht="10.5" customHeight="1">
      <c r="A29" s="175"/>
      <c r="B29" s="180"/>
      <c r="C29" s="181"/>
      <c r="D29" s="174"/>
      <c r="E29" s="174"/>
      <c r="F29" s="182" t="s">
        <v>42</v>
      </c>
      <c r="G29" s="238">
        <f t="shared" si="2"/>
        <v>310433</v>
      </c>
      <c r="H29" s="256"/>
      <c r="I29" s="183">
        <f t="shared" si="2"/>
        <v>146046.86</v>
      </c>
      <c r="J29" s="184">
        <f>IF(G29&gt;0,I29/G29*100,"-")</f>
        <v>47.04617743603289</v>
      </c>
      <c r="K29" s="178"/>
      <c r="L29" s="178"/>
    </row>
    <row r="30" spans="1:12" s="179" customFormat="1" ht="10.5" customHeight="1">
      <c r="A30" s="175"/>
      <c r="B30" s="180"/>
      <c r="C30" s="181"/>
      <c r="D30" s="174"/>
      <c r="E30" s="174"/>
      <c r="F30" s="182" t="s">
        <v>73</v>
      </c>
      <c r="G30" s="238">
        <f t="shared" si="2"/>
        <v>0</v>
      </c>
      <c r="H30" s="256"/>
      <c r="I30" s="183">
        <f t="shared" si="2"/>
        <v>0</v>
      </c>
      <c r="J30" s="184" t="str">
        <f>IF(G30&gt;0,I30/G30*100,"-")</f>
        <v>-</v>
      </c>
      <c r="K30" s="178"/>
      <c r="L30" s="178"/>
    </row>
    <row r="31" spans="1:12" s="179" customFormat="1" ht="10.5" customHeight="1">
      <c r="A31" s="175"/>
      <c r="B31" s="180"/>
      <c r="C31" s="181"/>
      <c r="D31" s="174"/>
      <c r="E31" s="174"/>
      <c r="F31" s="182" t="s">
        <v>126</v>
      </c>
      <c r="G31" s="238">
        <f t="shared" si="2"/>
        <v>32761</v>
      </c>
      <c r="H31" s="256"/>
      <c r="I31" s="183">
        <f t="shared" si="2"/>
        <v>19585.61</v>
      </c>
      <c r="J31" s="184">
        <f>IF(G31&gt;0,I31/G31*100,"-")</f>
        <v>59.7833094227893</v>
      </c>
      <c r="K31" s="178"/>
      <c r="L31" s="178"/>
    </row>
    <row r="32" spans="1:12" s="172" customFormat="1" ht="1.5" customHeight="1">
      <c r="A32" s="185"/>
      <c r="B32" s="186"/>
      <c r="C32" s="187"/>
      <c r="D32" s="188"/>
      <c r="E32" s="188"/>
      <c r="F32" s="185"/>
      <c r="G32" s="239"/>
      <c r="H32" s="257"/>
      <c r="I32" s="189"/>
      <c r="J32" s="190"/>
      <c r="K32" s="171"/>
      <c r="L32" s="171"/>
    </row>
    <row r="33" spans="1:10" ht="1.5" customHeight="1">
      <c r="A33" s="283" t="s">
        <v>23</v>
      </c>
      <c r="B33" s="67"/>
      <c r="C33" s="91"/>
      <c r="D33" s="283">
        <v>150</v>
      </c>
      <c r="E33" s="283">
        <v>15011</v>
      </c>
      <c r="F33" s="67"/>
      <c r="G33" s="191"/>
      <c r="H33" s="258"/>
      <c r="I33" s="191"/>
      <c r="J33" s="70"/>
    </row>
    <row r="34" spans="1:10" ht="10.5" customHeight="1">
      <c r="A34" s="284"/>
      <c r="B34" s="72" t="s">
        <v>2</v>
      </c>
      <c r="C34" s="77" t="s">
        <v>35</v>
      </c>
      <c r="D34" s="284"/>
      <c r="E34" s="284"/>
      <c r="F34" s="74" t="s">
        <v>125</v>
      </c>
      <c r="G34" s="240">
        <f>SUM(G35:G38)</f>
        <v>227917</v>
      </c>
      <c r="H34" s="259"/>
      <c r="I34" s="192">
        <f>SUM(I35:I38)</f>
        <v>181098.37</v>
      </c>
      <c r="J34" s="193">
        <f>IF(G34&gt;0,I34/G34*100,"-")</f>
        <v>79.45803516192298</v>
      </c>
    </row>
    <row r="35" spans="1:10" ht="10.5" customHeight="1">
      <c r="A35" s="284"/>
      <c r="B35" s="72" t="s">
        <v>3</v>
      </c>
      <c r="C35" s="77" t="s">
        <v>44</v>
      </c>
      <c r="D35" s="284"/>
      <c r="E35" s="284"/>
      <c r="F35" s="78" t="s">
        <v>166</v>
      </c>
      <c r="G35" s="196">
        <v>63592</v>
      </c>
      <c r="H35" s="260"/>
      <c r="I35" s="79">
        <v>50528.95</v>
      </c>
      <c r="J35" s="81">
        <f>IF(G35&gt;0,I35/G35*100,"-")</f>
        <v>79.45802931186311</v>
      </c>
    </row>
    <row r="36" spans="1:10" ht="10.5" customHeight="1">
      <c r="A36" s="284"/>
      <c r="B36" s="72" t="s">
        <v>4</v>
      </c>
      <c r="C36" s="82" t="s">
        <v>152</v>
      </c>
      <c r="D36" s="284"/>
      <c r="E36" s="284"/>
      <c r="F36" s="78" t="s">
        <v>42</v>
      </c>
      <c r="G36" s="197">
        <v>139676</v>
      </c>
      <c r="H36" s="261"/>
      <c r="I36" s="80">
        <v>110983.81</v>
      </c>
      <c r="J36" s="81">
        <f>IF(G36&gt;0,I36/G36*100,"-")</f>
        <v>79.45803860362554</v>
      </c>
    </row>
    <row r="37" spans="1:10" ht="10.5" customHeight="1">
      <c r="A37" s="284"/>
      <c r="B37" s="72" t="s">
        <v>5</v>
      </c>
      <c r="C37" s="82" t="s">
        <v>156</v>
      </c>
      <c r="D37" s="284"/>
      <c r="E37" s="284"/>
      <c r="F37" s="78" t="s">
        <v>73</v>
      </c>
      <c r="G37" s="197">
        <v>0</v>
      </c>
      <c r="H37" s="261"/>
      <c r="I37" s="79">
        <v>0</v>
      </c>
      <c r="J37" s="81" t="str">
        <f>IF(G37&gt;0,I37/G37*100,"-")</f>
        <v>-</v>
      </c>
    </row>
    <row r="38" spans="1:10" ht="10.5" customHeight="1">
      <c r="A38" s="284"/>
      <c r="B38" s="72"/>
      <c r="C38" s="82"/>
      <c r="D38" s="284"/>
      <c r="E38" s="284"/>
      <c r="F38" s="78" t="s">
        <v>126</v>
      </c>
      <c r="G38" s="196">
        <v>24649</v>
      </c>
      <c r="H38" s="260"/>
      <c r="I38" s="80">
        <v>19585.61</v>
      </c>
      <c r="J38" s="81">
        <f>IF(G38&gt;0,I38/G38*100,"-")</f>
        <v>79.45803075175463</v>
      </c>
    </row>
    <row r="39" spans="1:10" ht="1.5" customHeight="1">
      <c r="A39" s="285"/>
      <c r="B39" s="86"/>
      <c r="C39" s="87"/>
      <c r="D39" s="285"/>
      <c r="E39" s="285"/>
      <c r="F39" s="86"/>
      <c r="G39" s="194"/>
      <c r="H39" s="262"/>
      <c r="I39" s="194"/>
      <c r="J39" s="90"/>
    </row>
    <row r="40" spans="1:10" ht="1.5" customHeight="1">
      <c r="A40" s="283" t="s">
        <v>31</v>
      </c>
      <c r="B40" s="67"/>
      <c r="C40" s="91"/>
      <c r="D40" s="283">
        <v>600</v>
      </c>
      <c r="E40" s="278">
        <v>60095</v>
      </c>
      <c r="F40" s="67"/>
      <c r="G40" s="191"/>
      <c r="H40" s="258"/>
      <c r="I40" s="191"/>
      <c r="J40" s="70"/>
    </row>
    <row r="41" spans="1:10" ht="10.5" customHeight="1">
      <c r="A41" s="284"/>
      <c r="B41" s="72" t="s">
        <v>2</v>
      </c>
      <c r="C41" s="77" t="s">
        <v>76</v>
      </c>
      <c r="D41" s="284"/>
      <c r="E41" s="279"/>
      <c r="F41" s="74" t="s">
        <v>125</v>
      </c>
      <c r="G41" s="240">
        <f>SUM(G42:G45)</f>
        <v>20000</v>
      </c>
      <c r="H41" s="259"/>
      <c r="I41" s="192">
        <f>SUM(I42:I45)</f>
        <v>4938.56</v>
      </c>
      <c r="J41" s="193">
        <f>IF(G41&gt;0,I41/G41*100,"-")</f>
        <v>24.692800000000002</v>
      </c>
    </row>
    <row r="42" spans="1:10" ht="10.5" customHeight="1">
      <c r="A42" s="284"/>
      <c r="B42" s="72" t="s">
        <v>3</v>
      </c>
      <c r="C42" s="195" t="s">
        <v>78</v>
      </c>
      <c r="D42" s="284"/>
      <c r="E42" s="279"/>
      <c r="F42" s="78" t="s">
        <v>166</v>
      </c>
      <c r="G42" s="196">
        <v>2259</v>
      </c>
      <c r="H42" s="260"/>
      <c r="I42" s="79">
        <v>0</v>
      </c>
      <c r="J42" s="81">
        <f>IF(G42&gt;0,I42/G42*100,"-")</f>
        <v>0</v>
      </c>
    </row>
    <row r="43" spans="1:10" ht="10.5" customHeight="1">
      <c r="A43" s="284"/>
      <c r="B43" s="72" t="s">
        <v>4</v>
      </c>
      <c r="C43" s="195" t="s">
        <v>77</v>
      </c>
      <c r="D43" s="284"/>
      <c r="E43" s="279"/>
      <c r="F43" s="78" t="s">
        <v>42</v>
      </c>
      <c r="G43" s="196">
        <v>17741</v>
      </c>
      <c r="H43" s="260"/>
      <c r="I43" s="79">
        <v>4938.56</v>
      </c>
      <c r="J43" s="81">
        <f>IF(G43&gt;0,I43/G43*100,"-")</f>
        <v>27.836987768445976</v>
      </c>
    </row>
    <row r="44" spans="1:10" ht="10.5" customHeight="1">
      <c r="A44" s="284"/>
      <c r="B44" s="72" t="s">
        <v>5</v>
      </c>
      <c r="C44" s="82" t="s">
        <v>153</v>
      </c>
      <c r="D44" s="284"/>
      <c r="E44" s="279"/>
      <c r="F44" s="78" t="s">
        <v>73</v>
      </c>
      <c r="G44" s="197">
        <v>0</v>
      </c>
      <c r="H44" s="261"/>
      <c r="I44" s="79">
        <v>0</v>
      </c>
      <c r="J44" s="81" t="str">
        <f>IF(G44&gt;0,I44/G44*100,"-")</f>
        <v>-</v>
      </c>
    </row>
    <row r="45" spans="1:10" ht="10.5" customHeight="1">
      <c r="A45" s="284"/>
      <c r="B45" s="72"/>
      <c r="C45" s="82"/>
      <c r="D45" s="284"/>
      <c r="E45" s="279"/>
      <c r="F45" s="78" t="s">
        <v>126</v>
      </c>
      <c r="G45" s="197">
        <v>0</v>
      </c>
      <c r="H45" s="263"/>
      <c r="I45" s="196">
        <v>0</v>
      </c>
      <c r="J45" s="81" t="str">
        <f>IF(G45&gt;0,I45/G45*100,"-")</f>
        <v>-</v>
      </c>
    </row>
    <row r="46" spans="1:10" ht="1.5" customHeight="1">
      <c r="A46" s="285"/>
      <c r="B46" s="86"/>
      <c r="C46" s="87"/>
      <c r="D46" s="285"/>
      <c r="E46" s="280"/>
      <c r="F46" s="86"/>
      <c r="G46" s="194"/>
      <c r="H46" s="262"/>
      <c r="I46" s="194"/>
      <c r="J46" s="90"/>
    </row>
    <row r="47" spans="1:10" ht="1.5" customHeight="1">
      <c r="A47" s="283" t="s">
        <v>32</v>
      </c>
      <c r="B47" s="67"/>
      <c r="C47" s="91"/>
      <c r="D47" s="283">
        <v>750</v>
      </c>
      <c r="E47" s="283">
        <v>75075</v>
      </c>
      <c r="F47" s="67"/>
      <c r="G47" s="191"/>
      <c r="H47" s="258"/>
      <c r="I47" s="191"/>
      <c r="J47" s="70"/>
    </row>
    <row r="48" spans="1:10" ht="10.5" customHeight="1">
      <c r="A48" s="284"/>
      <c r="B48" s="72" t="s">
        <v>2</v>
      </c>
      <c r="C48" s="77" t="s">
        <v>81</v>
      </c>
      <c r="D48" s="284"/>
      <c r="E48" s="284"/>
      <c r="F48" s="74" t="s">
        <v>125</v>
      </c>
      <c r="G48" s="240">
        <f>SUM(G49:G52)</f>
        <v>74504</v>
      </c>
      <c r="H48" s="259"/>
      <c r="I48" s="192">
        <f>SUM(I49:I52)</f>
        <v>37654.9</v>
      </c>
      <c r="J48" s="193">
        <f>IF(G48&gt;0,I48/G48*100,"-")</f>
        <v>50.540776334156554</v>
      </c>
    </row>
    <row r="49" spans="1:10" ht="10.5" customHeight="1">
      <c r="A49" s="284"/>
      <c r="B49" s="72" t="s">
        <v>3</v>
      </c>
      <c r="C49" s="195" t="s">
        <v>83</v>
      </c>
      <c r="D49" s="284"/>
      <c r="E49" s="284"/>
      <c r="F49" s="78" t="s">
        <v>166</v>
      </c>
      <c r="G49" s="196">
        <v>14901</v>
      </c>
      <c r="H49" s="260"/>
      <c r="I49" s="80">
        <v>7530.41</v>
      </c>
      <c r="J49" s="81">
        <f>IF(G49&gt;0,I49/G49*100,"-")</f>
        <v>50.5362727333736</v>
      </c>
    </row>
    <row r="50" spans="1:10" ht="10.5" customHeight="1">
      <c r="A50" s="284"/>
      <c r="B50" s="72" t="s">
        <v>4</v>
      </c>
      <c r="C50" s="195" t="s">
        <v>82</v>
      </c>
      <c r="D50" s="284"/>
      <c r="E50" s="284"/>
      <c r="F50" s="78" t="s">
        <v>42</v>
      </c>
      <c r="G50" s="196">
        <v>59603</v>
      </c>
      <c r="H50" s="260"/>
      <c r="I50" s="80">
        <v>30124.49</v>
      </c>
      <c r="J50" s="81">
        <f>IF(G50&gt;0,I50/G50*100,"-")</f>
        <v>50.541902253242284</v>
      </c>
    </row>
    <row r="51" spans="1:10" ht="10.5" customHeight="1">
      <c r="A51" s="284"/>
      <c r="B51" s="72" t="s">
        <v>5</v>
      </c>
      <c r="C51" s="82" t="s">
        <v>84</v>
      </c>
      <c r="D51" s="284"/>
      <c r="E51" s="284"/>
      <c r="F51" s="78" t="s">
        <v>73</v>
      </c>
      <c r="G51" s="197">
        <v>0</v>
      </c>
      <c r="H51" s="261"/>
      <c r="I51" s="79">
        <v>0</v>
      </c>
      <c r="J51" s="81" t="str">
        <f>IF(G51&gt;0,I51/G51*100,"-")</f>
        <v>-</v>
      </c>
    </row>
    <row r="52" spans="1:10" ht="10.5" customHeight="1">
      <c r="A52" s="284"/>
      <c r="B52" s="72"/>
      <c r="C52" s="82"/>
      <c r="D52" s="284"/>
      <c r="E52" s="284"/>
      <c r="F52" s="78" t="s">
        <v>126</v>
      </c>
      <c r="G52" s="197">
        <v>0</v>
      </c>
      <c r="H52" s="263"/>
      <c r="I52" s="197">
        <v>0</v>
      </c>
      <c r="J52" s="81" t="str">
        <f>IF(G52&gt;0,I52/G52*100,"-")</f>
        <v>-</v>
      </c>
    </row>
    <row r="53" spans="1:10" ht="1.5" customHeight="1">
      <c r="A53" s="285"/>
      <c r="B53" s="86"/>
      <c r="C53" s="87"/>
      <c r="D53" s="285"/>
      <c r="E53" s="285"/>
      <c r="F53" s="86"/>
      <c r="G53" s="194"/>
      <c r="H53" s="262"/>
      <c r="I53" s="194"/>
      <c r="J53" s="90"/>
    </row>
    <row r="54" spans="1:10" ht="1.5" customHeight="1">
      <c r="A54" s="283" t="s">
        <v>34</v>
      </c>
      <c r="B54" s="67"/>
      <c r="C54" s="91"/>
      <c r="D54" s="283">
        <v>750</v>
      </c>
      <c r="E54" s="283">
        <v>75075</v>
      </c>
      <c r="F54" s="67"/>
      <c r="G54" s="191"/>
      <c r="H54" s="258"/>
      <c r="I54" s="191"/>
      <c r="J54" s="70"/>
    </row>
    <row r="55" spans="1:10" ht="10.5" customHeight="1">
      <c r="A55" s="284"/>
      <c r="B55" s="72" t="s">
        <v>2</v>
      </c>
      <c r="C55" s="77" t="s">
        <v>76</v>
      </c>
      <c r="D55" s="284"/>
      <c r="E55" s="284"/>
      <c r="F55" s="74" t="s">
        <v>125</v>
      </c>
      <c r="G55" s="240">
        <f>SUM(G56:G59)</f>
        <v>148730</v>
      </c>
      <c r="H55" s="259"/>
      <c r="I55" s="192">
        <f>SUM(I56:I59)</f>
        <v>0</v>
      </c>
      <c r="J55" s="193">
        <f>IF(G55&gt;0,I55/G55*100,"-")</f>
        <v>0</v>
      </c>
    </row>
    <row r="56" spans="1:10" ht="10.5" customHeight="1">
      <c r="A56" s="284"/>
      <c r="B56" s="72" t="s">
        <v>3</v>
      </c>
      <c r="C56" s="195" t="s">
        <v>114</v>
      </c>
      <c r="D56" s="284"/>
      <c r="E56" s="284"/>
      <c r="F56" s="78" t="s">
        <v>166</v>
      </c>
      <c r="G56" s="196">
        <v>47205</v>
      </c>
      <c r="H56" s="260"/>
      <c r="I56" s="80">
        <v>0</v>
      </c>
      <c r="J56" s="81">
        <f>IF(G56&gt;0,I56/G56*100,"-")</f>
        <v>0</v>
      </c>
    </row>
    <row r="57" spans="1:10" ht="10.5" customHeight="1">
      <c r="A57" s="284"/>
      <c r="B57" s="72" t="s">
        <v>4</v>
      </c>
      <c r="C57" s="195" t="s">
        <v>115</v>
      </c>
      <c r="D57" s="284"/>
      <c r="E57" s="284"/>
      <c r="F57" s="78" t="s">
        <v>42</v>
      </c>
      <c r="G57" s="196">
        <v>93413</v>
      </c>
      <c r="H57" s="260"/>
      <c r="I57" s="80">
        <v>0</v>
      </c>
      <c r="J57" s="81">
        <f>IF(G57&gt;0,I57/G57*100,"-")</f>
        <v>0</v>
      </c>
    </row>
    <row r="58" spans="1:10" ht="10.5" customHeight="1">
      <c r="A58" s="284"/>
      <c r="B58" s="72" t="s">
        <v>5</v>
      </c>
      <c r="C58" s="82" t="s">
        <v>116</v>
      </c>
      <c r="D58" s="284"/>
      <c r="E58" s="284"/>
      <c r="F58" s="78" t="s">
        <v>73</v>
      </c>
      <c r="G58" s="197">
        <v>0</v>
      </c>
      <c r="H58" s="261"/>
      <c r="I58" s="79">
        <v>0</v>
      </c>
      <c r="J58" s="81" t="str">
        <f>IF(G58&gt;0,I58/G58*100,"-")</f>
        <v>-</v>
      </c>
    </row>
    <row r="59" spans="1:10" ht="10.5" customHeight="1">
      <c r="A59" s="284"/>
      <c r="B59" s="72"/>
      <c r="C59" s="82"/>
      <c r="D59" s="284"/>
      <c r="E59" s="284"/>
      <c r="F59" s="78" t="s">
        <v>126</v>
      </c>
      <c r="G59" s="197">
        <v>8112</v>
      </c>
      <c r="H59" s="263"/>
      <c r="I59" s="197">
        <v>0</v>
      </c>
      <c r="J59" s="81">
        <f>IF(G59&gt;0,I59/G59*100,"-")</f>
        <v>0</v>
      </c>
    </row>
    <row r="60" spans="1:10" ht="1.5" customHeight="1">
      <c r="A60" s="285"/>
      <c r="B60" s="86"/>
      <c r="C60" s="87"/>
      <c r="D60" s="285"/>
      <c r="E60" s="285"/>
      <c r="F60" s="86"/>
      <c r="G60" s="194"/>
      <c r="H60" s="262"/>
      <c r="I60" s="194"/>
      <c r="J60" s="90"/>
    </row>
    <row r="61" spans="1:12" s="172" customFormat="1" ht="1.5" customHeight="1">
      <c r="A61" s="165"/>
      <c r="B61" s="166"/>
      <c r="C61" s="167"/>
      <c r="D61" s="168"/>
      <c r="E61" s="168"/>
      <c r="F61" s="165"/>
      <c r="G61" s="236"/>
      <c r="H61" s="254"/>
      <c r="I61" s="169"/>
      <c r="J61" s="170"/>
      <c r="K61" s="171"/>
      <c r="L61" s="171"/>
    </row>
    <row r="62" spans="1:12" s="179" customFormat="1" ht="10.5" customHeight="1">
      <c r="A62" s="173" t="s">
        <v>31</v>
      </c>
      <c r="B62" s="281" t="s">
        <v>117</v>
      </c>
      <c r="C62" s="282"/>
      <c r="D62" s="174"/>
      <c r="E62" s="174"/>
      <c r="F62" s="175"/>
      <c r="G62" s="237">
        <f>SUM(G63:G66)</f>
        <v>3374463</v>
      </c>
      <c r="H62" s="255"/>
      <c r="I62" s="176">
        <f>SUM(I63:I66)</f>
        <v>1034928.09</v>
      </c>
      <c r="J62" s="177">
        <f>IF(G62&gt;0,I62/G62*100,"-")</f>
        <v>30.669415844832198</v>
      </c>
      <c r="K62" s="178"/>
      <c r="L62" s="178"/>
    </row>
    <row r="63" spans="1:12" s="179" customFormat="1" ht="10.5" customHeight="1">
      <c r="A63" s="175"/>
      <c r="B63" s="180"/>
      <c r="C63" s="181"/>
      <c r="D63" s="174"/>
      <c r="E63" s="174"/>
      <c r="F63" s="182" t="s">
        <v>166</v>
      </c>
      <c r="G63" s="238">
        <f>G70+G112</f>
        <v>424164</v>
      </c>
      <c r="H63" s="256"/>
      <c r="I63" s="183">
        <f>I70+I112</f>
        <v>138580.02</v>
      </c>
      <c r="J63" s="184">
        <f>IF(G63&gt;0,I63/G63*100,"-")</f>
        <v>32.67132995728067</v>
      </c>
      <c r="K63" s="178"/>
      <c r="L63" s="178"/>
    </row>
    <row r="64" spans="1:12" s="179" customFormat="1" ht="10.5" customHeight="1">
      <c r="A64" s="175"/>
      <c r="B64" s="180"/>
      <c r="C64" s="181"/>
      <c r="D64" s="174"/>
      <c r="E64" s="174"/>
      <c r="F64" s="182" t="s">
        <v>42</v>
      </c>
      <c r="G64" s="238">
        <f aca="true" t="shared" si="3" ref="G64:I66">G71+G113</f>
        <v>2742673</v>
      </c>
      <c r="H64" s="256"/>
      <c r="I64" s="183">
        <f t="shared" si="3"/>
        <v>851280.23</v>
      </c>
      <c r="J64" s="184">
        <f>IF(G64&gt;0,I64/G64*100,"-")</f>
        <v>31.03834215745005</v>
      </c>
      <c r="K64" s="178"/>
      <c r="L64" s="178"/>
    </row>
    <row r="65" spans="1:12" s="179" customFormat="1" ht="10.5" customHeight="1">
      <c r="A65" s="175"/>
      <c r="B65" s="180"/>
      <c r="C65" s="181"/>
      <c r="D65" s="174"/>
      <c r="E65" s="174"/>
      <c r="F65" s="182" t="s">
        <v>73</v>
      </c>
      <c r="G65" s="238">
        <f t="shared" si="3"/>
        <v>0</v>
      </c>
      <c r="H65" s="256"/>
      <c r="I65" s="183">
        <f t="shared" si="3"/>
        <v>0</v>
      </c>
      <c r="J65" s="184" t="str">
        <f>IF(G65&gt;0,I65/G65*100,"-")</f>
        <v>-</v>
      </c>
      <c r="K65" s="178"/>
      <c r="L65" s="178"/>
    </row>
    <row r="66" spans="1:12" s="179" customFormat="1" ht="10.5" customHeight="1">
      <c r="A66" s="175"/>
      <c r="B66" s="180"/>
      <c r="C66" s="181"/>
      <c r="D66" s="174"/>
      <c r="E66" s="174"/>
      <c r="F66" s="182" t="s">
        <v>126</v>
      </c>
      <c r="G66" s="238">
        <f t="shared" si="3"/>
        <v>207626</v>
      </c>
      <c r="H66" s="256"/>
      <c r="I66" s="183">
        <f t="shared" si="3"/>
        <v>45067.84</v>
      </c>
      <c r="J66" s="184">
        <f>IF(G66&gt;0,I66/G66*100,"-")</f>
        <v>21.706260294953424</v>
      </c>
      <c r="K66" s="178"/>
      <c r="L66" s="178"/>
    </row>
    <row r="67" spans="1:12" s="172" customFormat="1" ht="1.5" customHeight="1">
      <c r="A67" s="185"/>
      <c r="B67" s="186"/>
      <c r="C67" s="187"/>
      <c r="D67" s="188"/>
      <c r="E67" s="188"/>
      <c r="F67" s="185"/>
      <c r="G67" s="239"/>
      <c r="H67" s="257"/>
      <c r="I67" s="189"/>
      <c r="J67" s="190"/>
      <c r="K67" s="171"/>
      <c r="L67" s="171"/>
    </row>
    <row r="68" spans="1:10" ht="1.5" customHeight="1">
      <c r="A68" s="283" t="s">
        <v>23</v>
      </c>
      <c r="B68" s="67"/>
      <c r="C68" s="91"/>
      <c r="D68" s="283"/>
      <c r="E68" s="283"/>
      <c r="F68" s="67"/>
      <c r="G68" s="191"/>
      <c r="H68" s="264"/>
      <c r="I68" s="92"/>
      <c r="J68" s="70"/>
    </row>
    <row r="69" spans="1:10" ht="10.5" customHeight="1">
      <c r="A69" s="284"/>
      <c r="B69" s="198" t="s">
        <v>2</v>
      </c>
      <c r="C69" s="73" t="s">
        <v>35</v>
      </c>
      <c r="D69" s="284"/>
      <c r="E69" s="284"/>
      <c r="F69" s="74" t="s">
        <v>125</v>
      </c>
      <c r="G69" s="240">
        <f>SUM(G70:G73)</f>
        <v>2632150</v>
      </c>
      <c r="H69" s="259"/>
      <c r="I69" s="192">
        <f>SUM(I70:I73)</f>
        <v>1034928.09</v>
      </c>
      <c r="J69" s="193">
        <f>IF(G69&gt;0,I69/G69*100,"-")</f>
        <v>39.318735254449784</v>
      </c>
    </row>
    <row r="70" spans="1:10" ht="10.5" customHeight="1">
      <c r="A70" s="284"/>
      <c r="B70" s="198" t="s">
        <v>3</v>
      </c>
      <c r="C70" s="73" t="s">
        <v>36</v>
      </c>
      <c r="D70" s="284"/>
      <c r="E70" s="284"/>
      <c r="F70" s="78" t="s">
        <v>166</v>
      </c>
      <c r="G70" s="241">
        <f>G77+G84+G91+G98+G105</f>
        <v>276376</v>
      </c>
      <c r="H70" s="260"/>
      <c r="I70" s="199">
        <f>I77+I84+I91+I98+I105</f>
        <v>138580.02</v>
      </c>
      <c r="J70" s="200">
        <f>IF(G70&gt;0,I70/G70*100,"-")</f>
        <v>50.14184299649752</v>
      </c>
    </row>
    <row r="71" spans="1:10" ht="10.5" customHeight="1">
      <c r="A71" s="284"/>
      <c r="B71" s="198" t="s">
        <v>4</v>
      </c>
      <c r="C71" s="73" t="s">
        <v>37</v>
      </c>
      <c r="D71" s="284"/>
      <c r="E71" s="284"/>
      <c r="F71" s="78" t="s">
        <v>42</v>
      </c>
      <c r="G71" s="241">
        <f aca="true" t="shared" si="4" ref="G71:I73">G78+G85+G92+G99+G106</f>
        <v>2237327</v>
      </c>
      <c r="H71" s="260"/>
      <c r="I71" s="199">
        <f t="shared" si="4"/>
        <v>851280.23</v>
      </c>
      <c r="J71" s="200">
        <f>IF(G71&gt;0,I71/G71*100,"-")</f>
        <v>38.04898568693803</v>
      </c>
    </row>
    <row r="72" spans="1:10" ht="10.5" customHeight="1">
      <c r="A72" s="284"/>
      <c r="B72" s="198" t="s">
        <v>5</v>
      </c>
      <c r="C72" s="73" t="s">
        <v>38</v>
      </c>
      <c r="D72" s="284"/>
      <c r="E72" s="284"/>
      <c r="F72" s="78" t="s">
        <v>73</v>
      </c>
      <c r="G72" s="241">
        <f t="shared" si="4"/>
        <v>0</v>
      </c>
      <c r="H72" s="260"/>
      <c r="I72" s="199">
        <f t="shared" si="4"/>
        <v>0</v>
      </c>
      <c r="J72" s="200" t="str">
        <f>IF(G72&gt;0,I72/G72*100,"-")</f>
        <v>-</v>
      </c>
    </row>
    <row r="73" spans="1:10" ht="10.5" customHeight="1">
      <c r="A73" s="284"/>
      <c r="B73" s="198"/>
      <c r="C73" s="201"/>
      <c r="D73" s="284"/>
      <c r="E73" s="284"/>
      <c r="F73" s="78" t="s">
        <v>126</v>
      </c>
      <c r="G73" s="241">
        <f t="shared" si="4"/>
        <v>118447</v>
      </c>
      <c r="H73" s="260"/>
      <c r="I73" s="199">
        <f t="shared" si="4"/>
        <v>45067.84</v>
      </c>
      <c r="J73" s="200">
        <f>IF(G73&gt;0,I73/G73*100,"-")</f>
        <v>38.0489501633642</v>
      </c>
    </row>
    <row r="74" spans="1:10" ht="1.5" customHeight="1">
      <c r="A74" s="284"/>
      <c r="B74" s="72"/>
      <c r="C74" s="97"/>
      <c r="D74" s="295"/>
      <c r="E74" s="295"/>
      <c r="F74" s="202"/>
      <c r="G74" s="203"/>
      <c r="H74" s="265"/>
      <c r="I74" s="203"/>
      <c r="J74" s="96"/>
    </row>
    <row r="75" spans="1:10" ht="1.5" customHeight="1">
      <c r="A75" s="71"/>
      <c r="B75" s="72"/>
      <c r="C75" s="97"/>
      <c r="D75" s="286">
        <v>852</v>
      </c>
      <c r="E75" s="286">
        <v>85201</v>
      </c>
      <c r="F75" s="97"/>
      <c r="G75" s="72"/>
      <c r="H75" s="266"/>
      <c r="I75" s="72"/>
      <c r="J75" s="81"/>
    </row>
    <row r="76" spans="1:10" ht="10.5" customHeight="1">
      <c r="A76" s="71"/>
      <c r="B76" s="72"/>
      <c r="C76" s="77"/>
      <c r="D76" s="287"/>
      <c r="E76" s="287"/>
      <c r="F76" s="98" t="s">
        <v>118</v>
      </c>
      <c r="G76" s="242">
        <f>SUM(G77:G80)</f>
        <v>31128</v>
      </c>
      <c r="H76" s="267"/>
      <c r="I76" s="99">
        <f>SUM(I77:I80)</f>
        <v>11858.4</v>
      </c>
      <c r="J76" s="100">
        <f>IF(G76&gt;0,I76/G76*100,"-")</f>
        <v>38.09560524286816</v>
      </c>
    </row>
    <row r="77" spans="1:10" ht="10.5" customHeight="1">
      <c r="A77" s="71"/>
      <c r="B77" s="72"/>
      <c r="C77" s="97"/>
      <c r="D77" s="287"/>
      <c r="E77" s="287"/>
      <c r="F77" s="101" t="s">
        <v>41</v>
      </c>
      <c r="G77" s="104">
        <v>31128</v>
      </c>
      <c r="H77" s="268"/>
      <c r="I77" s="102">
        <v>11858.4</v>
      </c>
      <c r="J77" s="103">
        <f>IF(G77&gt;0,I77/G77*100,"-")</f>
        <v>38.09560524286816</v>
      </c>
    </row>
    <row r="78" spans="1:10" ht="10.5" customHeight="1">
      <c r="A78" s="71"/>
      <c r="B78" s="72"/>
      <c r="C78" s="97"/>
      <c r="D78" s="287"/>
      <c r="E78" s="287"/>
      <c r="F78" s="101" t="s">
        <v>42</v>
      </c>
      <c r="G78" s="104">
        <v>0</v>
      </c>
      <c r="H78" s="268"/>
      <c r="I78" s="104">
        <v>0</v>
      </c>
      <c r="J78" s="103" t="str">
        <f>IF(G78&gt;0,I78/G78*100,"-")</f>
        <v>-</v>
      </c>
    </row>
    <row r="79" spans="1:10" ht="10.5" customHeight="1">
      <c r="A79" s="71"/>
      <c r="B79" s="72"/>
      <c r="C79" s="97"/>
      <c r="D79" s="287"/>
      <c r="E79" s="287"/>
      <c r="F79" s="101" t="s">
        <v>73</v>
      </c>
      <c r="G79" s="104">
        <v>0</v>
      </c>
      <c r="H79" s="268"/>
      <c r="I79" s="104">
        <v>0</v>
      </c>
      <c r="J79" s="103" t="str">
        <f>IF(G79&gt;0,I79/G79*100,"-")</f>
        <v>-</v>
      </c>
    </row>
    <row r="80" spans="1:10" ht="10.5" customHeight="1">
      <c r="A80" s="71"/>
      <c r="B80" s="72"/>
      <c r="C80" s="97"/>
      <c r="D80" s="287"/>
      <c r="E80" s="287"/>
      <c r="F80" s="101" t="s">
        <v>126</v>
      </c>
      <c r="G80" s="104">
        <v>0</v>
      </c>
      <c r="H80" s="268"/>
      <c r="I80" s="104">
        <v>0</v>
      </c>
      <c r="J80" s="103" t="str">
        <f>IF(G80&gt;0,I80/G80*100,"-")</f>
        <v>-</v>
      </c>
    </row>
    <row r="81" spans="1:10" ht="1.5" customHeight="1">
      <c r="A81" s="71"/>
      <c r="B81" s="72"/>
      <c r="C81" s="97"/>
      <c r="D81" s="294"/>
      <c r="E81" s="294"/>
      <c r="F81" s="204"/>
      <c r="G81" s="205"/>
      <c r="H81" s="269"/>
      <c r="I81" s="205"/>
      <c r="J81" s="206"/>
    </row>
    <row r="82" spans="1:10" ht="1.5" customHeight="1">
      <c r="A82" s="71"/>
      <c r="B82" s="72"/>
      <c r="C82" s="97"/>
      <c r="D82" s="286">
        <v>852</v>
      </c>
      <c r="E82" s="286">
        <v>85204</v>
      </c>
      <c r="F82" s="207"/>
      <c r="G82" s="208"/>
      <c r="H82" s="268"/>
      <c r="I82" s="208"/>
      <c r="J82" s="209"/>
    </row>
    <row r="83" spans="1:10" ht="10.5" customHeight="1">
      <c r="A83" s="71"/>
      <c r="B83" s="72"/>
      <c r="C83" s="77"/>
      <c r="D83" s="287"/>
      <c r="E83" s="287"/>
      <c r="F83" s="98" t="s">
        <v>118</v>
      </c>
      <c r="G83" s="242">
        <f>SUM(G84:G87)</f>
        <v>38336</v>
      </c>
      <c r="H83" s="267"/>
      <c r="I83" s="99">
        <f>SUM(I84:I87)</f>
        <v>21964.69</v>
      </c>
      <c r="J83" s="100">
        <f>IF(G83&gt;0,I83/G83*100,"-")</f>
        <v>57.29520555091819</v>
      </c>
    </row>
    <row r="84" spans="1:10" ht="10.5" customHeight="1">
      <c r="A84" s="71"/>
      <c r="B84" s="72"/>
      <c r="C84" s="97"/>
      <c r="D84" s="287"/>
      <c r="E84" s="287"/>
      <c r="F84" s="101" t="s">
        <v>41</v>
      </c>
      <c r="G84" s="104">
        <v>38336</v>
      </c>
      <c r="H84" s="268"/>
      <c r="I84" s="102">
        <v>21964.69</v>
      </c>
      <c r="J84" s="103">
        <f>IF(G84&gt;0,I84/G84*100,"-")</f>
        <v>57.29520555091819</v>
      </c>
    </row>
    <row r="85" spans="1:10" ht="10.5" customHeight="1">
      <c r="A85" s="71"/>
      <c r="B85" s="72"/>
      <c r="C85" s="97"/>
      <c r="D85" s="287"/>
      <c r="E85" s="287"/>
      <c r="F85" s="101" t="s">
        <v>42</v>
      </c>
      <c r="G85" s="104">
        <v>0</v>
      </c>
      <c r="H85" s="268"/>
      <c r="I85" s="104">
        <v>0</v>
      </c>
      <c r="J85" s="103" t="str">
        <f>IF(G85&gt;0,I85/G85*100,"-")</f>
        <v>-</v>
      </c>
    </row>
    <row r="86" spans="1:10" ht="10.5" customHeight="1">
      <c r="A86" s="71"/>
      <c r="B86" s="72"/>
      <c r="C86" s="97"/>
      <c r="D86" s="287"/>
      <c r="E86" s="287"/>
      <c r="F86" s="101" t="s">
        <v>73</v>
      </c>
      <c r="G86" s="104">
        <v>0</v>
      </c>
      <c r="H86" s="268"/>
      <c r="I86" s="104">
        <v>0</v>
      </c>
      <c r="J86" s="103" t="str">
        <f>IF(G86&gt;0,I86/G86*100,"-")</f>
        <v>-</v>
      </c>
    </row>
    <row r="87" spans="1:10" ht="10.5" customHeight="1">
      <c r="A87" s="71"/>
      <c r="B87" s="72"/>
      <c r="C87" s="97"/>
      <c r="D87" s="287"/>
      <c r="E87" s="287"/>
      <c r="F87" s="101" t="s">
        <v>126</v>
      </c>
      <c r="G87" s="104">
        <v>0</v>
      </c>
      <c r="H87" s="268"/>
      <c r="I87" s="104">
        <v>0</v>
      </c>
      <c r="J87" s="103" t="str">
        <f>IF(G87&gt;0,I87/G87*100,"-")</f>
        <v>-</v>
      </c>
    </row>
    <row r="88" spans="1:10" ht="1.5" customHeight="1">
      <c r="A88" s="71"/>
      <c r="B88" s="72"/>
      <c r="C88" s="97"/>
      <c r="D88" s="294"/>
      <c r="E88" s="294"/>
      <c r="F88" s="204"/>
      <c r="G88" s="205"/>
      <c r="H88" s="269"/>
      <c r="I88" s="205"/>
      <c r="J88" s="206"/>
    </row>
    <row r="89" spans="1:10" ht="1.5" customHeight="1">
      <c r="A89" s="71"/>
      <c r="B89" s="72"/>
      <c r="C89" s="97"/>
      <c r="D89" s="286">
        <v>852</v>
      </c>
      <c r="E89" s="286">
        <v>85214</v>
      </c>
      <c r="F89" s="207"/>
      <c r="G89" s="208"/>
      <c r="H89" s="268"/>
      <c r="I89" s="208"/>
      <c r="J89" s="209"/>
    </row>
    <row r="90" spans="1:10" ht="10.5" customHeight="1">
      <c r="A90" s="71"/>
      <c r="B90" s="72"/>
      <c r="C90" s="77"/>
      <c r="D90" s="287"/>
      <c r="E90" s="287"/>
      <c r="F90" s="98" t="s">
        <v>118</v>
      </c>
      <c r="G90" s="242">
        <f>SUM(G91:G94)</f>
        <v>0</v>
      </c>
      <c r="H90" s="267"/>
      <c r="I90" s="99">
        <f>SUM(I91:I94)</f>
        <v>0</v>
      </c>
      <c r="J90" s="100" t="str">
        <f>IF(G90&gt;0,I90/G90*100,"-")</f>
        <v>-</v>
      </c>
    </row>
    <row r="91" spans="1:10" ht="10.5" customHeight="1">
      <c r="A91" s="71"/>
      <c r="B91" s="72"/>
      <c r="C91" s="97"/>
      <c r="D91" s="287"/>
      <c r="E91" s="287"/>
      <c r="F91" s="101" t="s">
        <v>166</v>
      </c>
      <c r="G91" s="104">
        <v>0</v>
      </c>
      <c r="H91" s="268"/>
      <c r="I91" s="102">
        <v>0</v>
      </c>
      <c r="J91" s="103" t="str">
        <f>IF(G91&gt;0,I91/G91*100,"-")</f>
        <v>-</v>
      </c>
    </row>
    <row r="92" spans="1:10" ht="10.5" customHeight="1">
      <c r="A92" s="71"/>
      <c r="B92" s="72"/>
      <c r="C92" s="97"/>
      <c r="D92" s="287"/>
      <c r="E92" s="287"/>
      <c r="F92" s="101" t="s">
        <v>42</v>
      </c>
      <c r="G92" s="104">
        <v>0</v>
      </c>
      <c r="H92" s="268"/>
      <c r="I92" s="102">
        <v>0</v>
      </c>
      <c r="J92" s="103" t="str">
        <f>IF(G92&gt;0,I92/G92*100,"-")</f>
        <v>-</v>
      </c>
    </row>
    <row r="93" spans="1:10" ht="10.5" customHeight="1">
      <c r="A93" s="71"/>
      <c r="B93" s="72"/>
      <c r="C93" s="97"/>
      <c r="D93" s="287"/>
      <c r="E93" s="287"/>
      <c r="F93" s="101" t="s">
        <v>73</v>
      </c>
      <c r="G93" s="104">
        <v>0</v>
      </c>
      <c r="H93" s="268"/>
      <c r="I93" s="102">
        <v>0</v>
      </c>
      <c r="J93" s="103" t="str">
        <f>IF(G93&gt;0,I93/G93*100,"-")</f>
        <v>-</v>
      </c>
    </row>
    <row r="94" spans="1:10" ht="10.5" customHeight="1">
      <c r="A94" s="71"/>
      <c r="B94" s="72"/>
      <c r="C94" s="97"/>
      <c r="D94" s="287"/>
      <c r="E94" s="287"/>
      <c r="F94" s="101" t="s">
        <v>126</v>
      </c>
      <c r="G94" s="104">
        <v>0</v>
      </c>
      <c r="H94" s="268"/>
      <c r="I94" s="102">
        <v>0</v>
      </c>
      <c r="J94" s="103" t="str">
        <f>IF(G94&gt;0,I94/G94*100,"-")</f>
        <v>-</v>
      </c>
    </row>
    <row r="95" spans="1:10" ht="1.5" customHeight="1">
      <c r="A95" s="71"/>
      <c r="B95" s="72"/>
      <c r="C95" s="97"/>
      <c r="D95" s="294"/>
      <c r="E95" s="294"/>
      <c r="F95" s="204"/>
      <c r="G95" s="205"/>
      <c r="H95" s="269"/>
      <c r="I95" s="205"/>
      <c r="J95" s="206"/>
    </row>
    <row r="96" spans="1:10" ht="1.5" customHeight="1">
      <c r="A96" s="71"/>
      <c r="B96" s="72"/>
      <c r="C96" s="97"/>
      <c r="D96" s="286">
        <v>852</v>
      </c>
      <c r="E96" s="286">
        <v>85219</v>
      </c>
      <c r="F96" s="207"/>
      <c r="G96" s="208"/>
      <c r="H96" s="268"/>
      <c r="I96" s="208"/>
      <c r="J96" s="209"/>
    </row>
    <row r="97" spans="1:10" ht="10.5" customHeight="1">
      <c r="A97" s="71"/>
      <c r="B97" s="72"/>
      <c r="C97" s="77"/>
      <c r="D97" s="287"/>
      <c r="E97" s="287"/>
      <c r="F97" s="98" t="s">
        <v>118</v>
      </c>
      <c r="G97" s="242">
        <f>SUM(G98:G101)</f>
        <v>206912</v>
      </c>
      <c r="H97" s="267"/>
      <c r="I97" s="99">
        <f>SUM(I98:I101)</f>
        <v>104756.93</v>
      </c>
      <c r="J97" s="100">
        <f>IF(G97&gt;0,I97/G97*100,"-")</f>
        <v>50.628735887720374</v>
      </c>
    </row>
    <row r="98" spans="1:10" ht="10.5" customHeight="1">
      <c r="A98" s="71"/>
      <c r="B98" s="72"/>
      <c r="C98" s="97"/>
      <c r="D98" s="287"/>
      <c r="E98" s="287"/>
      <c r="F98" s="101" t="s">
        <v>166</v>
      </c>
      <c r="G98" s="104">
        <v>206912</v>
      </c>
      <c r="H98" s="268"/>
      <c r="I98" s="102">
        <v>104756.93</v>
      </c>
      <c r="J98" s="103">
        <f>IF(G98&gt;0,I98/G98*100,"-")</f>
        <v>50.628735887720374</v>
      </c>
    </row>
    <row r="99" spans="1:10" ht="10.5" customHeight="1">
      <c r="A99" s="71"/>
      <c r="B99" s="72"/>
      <c r="C99" s="97"/>
      <c r="D99" s="287"/>
      <c r="E99" s="287"/>
      <c r="F99" s="101" t="s">
        <v>42</v>
      </c>
      <c r="G99" s="104">
        <v>0</v>
      </c>
      <c r="H99" s="268"/>
      <c r="I99" s="104">
        <v>0</v>
      </c>
      <c r="J99" s="103" t="str">
        <f>IF(G99&gt;0,I99/G99*100,"-")</f>
        <v>-</v>
      </c>
    </row>
    <row r="100" spans="1:10" ht="10.5" customHeight="1">
      <c r="A100" s="71"/>
      <c r="B100" s="72"/>
      <c r="C100" s="97"/>
      <c r="D100" s="287"/>
      <c r="E100" s="287"/>
      <c r="F100" s="101" t="s">
        <v>73</v>
      </c>
      <c r="G100" s="104">
        <v>0</v>
      </c>
      <c r="H100" s="268"/>
      <c r="I100" s="104">
        <v>0</v>
      </c>
      <c r="J100" s="103" t="str">
        <f>IF(G100&gt;0,I100/G100*100,"-")</f>
        <v>-</v>
      </c>
    </row>
    <row r="101" spans="1:10" ht="10.5" customHeight="1">
      <c r="A101" s="71"/>
      <c r="B101" s="72"/>
      <c r="C101" s="97"/>
      <c r="D101" s="287"/>
      <c r="E101" s="287"/>
      <c r="F101" s="101" t="s">
        <v>126</v>
      </c>
      <c r="G101" s="104">
        <v>0</v>
      </c>
      <c r="H101" s="268"/>
      <c r="I101" s="104">
        <v>0</v>
      </c>
      <c r="J101" s="103" t="str">
        <f>IF(G101&gt;0,I101/G101*100,"-")</f>
        <v>-</v>
      </c>
    </row>
    <row r="102" spans="1:10" ht="1.5" customHeight="1">
      <c r="A102" s="71"/>
      <c r="B102" s="72"/>
      <c r="C102" s="97"/>
      <c r="D102" s="294"/>
      <c r="E102" s="294"/>
      <c r="F102" s="204"/>
      <c r="G102" s="205"/>
      <c r="H102" s="269"/>
      <c r="I102" s="205"/>
      <c r="J102" s="206"/>
    </row>
    <row r="103" spans="1:10" ht="1.5" customHeight="1">
      <c r="A103" s="71"/>
      <c r="B103" s="72"/>
      <c r="C103" s="97"/>
      <c r="D103" s="286">
        <v>853</v>
      </c>
      <c r="E103" s="286">
        <v>85395</v>
      </c>
      <c r="F103" s="207"/>
      <c r="G103" s="208"/>
      <c r="H103" s="268"/>
      <c r="I103" s="208"/>
      <c r="J103" s="209"/>
    </row>
    <row r="104" spans="1:10" ht="10.5" customHeight="1">
      <c r="A104" s="71"/>
      <c r="B104" s="72"/>
      <c r="C104" s="77"/>
      <c r="D104" s="287"/>
      <c r="E104" s="287"/>
      <c r="F104" s="98" t="s">
        <v>118</v>
      </c>
      <c r="G104" s="242">
        <f>SUM(G105:G108)</f>
        <v>2355774</v>
      </c>
      <c r="H104" s="267"/>
      <c r="I104" s="99">
        <f>SUM(I105:I108)</f>
        <v>896348.07</v>
      </c>
      <c r="J104" s="100">
        <f>IF(G104&gt;0,I104/G104*100,"-")</f>
        <v>38.04898390083259</v>
      </c>
    </row>
    <row r="105" spans="1:10" ht="10.5" customHeight="1">
      <c r="A105" s="71"/>
      <c r="B105" s="72"/>
      <c r="C105" s="97"/>
      <c r="D105" s="287"/>
      <c r="E105" s="287"/>
      <c r="F105" s="101" t="s">
        <v>166</v>
      </c>
      <c r="G105" s="104">
        <v>0</v>
      </c>
      <c r="H105" s="268"/>
      <c r="I105" s="104">
        <v>0</v>
      </c>
      <c r="J105" s="103" t="str">
        <f>IF(G105&gt;0,I105/G105*100,"-")</f>
        <v>-</v>
      </c>
    </row>
    <row r="106" spans="1:10" ht="10.5" customHeight="1">
      <c r="A106" s="71"/>
      <c r="B106" s="72"/>
      <c r="C106" s="97"/>
      <c r="D106" s="287"/>
      <c r="E106" s="287"/>
      <c r="F106" s="101" t="s">
        <v>42</v>
      </c>
      <c r="G106" s="104">
        <v>2237327</v>
      </c>
      <c r="H106" s="268"/>
      <c r="I106" s="102">
        <v>851280.23</v>
      </c>
      <c r="J106" s="103">
        <f>IF(G106&gt;0,I106/G106*100,"-")</f>
        <v>38.04898568693803</v>
      </c>
    </row>
    <row r="107" spans="1:10" ht="10.5" customHeight="1">
      <c r="A107" s="71"/>
      <c r="B107" s="72"/>
      <c r="C107" s="97"/>
      <c r="D107" s="287"/>
      <c r="E107" s="287"/>
      <c r="F107" s="101" t="s">
        <v>73</v>
      </c>
      <c r="G107" s="104">
        <v>0</v>
      </c>
      <c r="H107" s="268"/>
      <c r="I107" s="104">
        <v>0</v>
      </c>
      <c r="J107" s="103" t="str">
        <f>IF(G107&gt;0,I107/G107*100,"-")</f>
        <v>-</v>
      </c>
    </row>
    <row r="108" spans="1:10" ht="10.5" customHeight="1">
      <c r="A108" s="71"/>
      <c r="B108" s="72"/>
      <c r="C108" s="97"/>
      <c r="D108" s="287"/>
      <c r="E108" s="287"/>
      <c r="F108" s="101" t="s">
        <v>126</v>
      </c>
      <c r="G108" s="104">
        <v>118447</v>
      </c>
      <c r="H108" s="268"/>
      <c r="I108" s="102">
        <v>45067.84</v>
      </c>
      <c r="J108" s="103">
        <f>IF(G108&gt;0,I108/G108*100,"-")</f>
        <v>38.0489501633642</v>
      </c>
    </row>
    <row r="109" spans="1:10" ht="1.5" customHeight="1">
      <c r="A109" s="85"/>
      <c r="B109" s="86"/>
      <c r="C109" s="109"/>
      <c r="D109" s="288"/>
      <c r="E109" s="288"/>
      <c r="F109" s="109"/>
      <c r="G109" s="86"/>
      <c r="H109" s="262"/>
      <c r="I109" s="86"/>
      <c r="J109" s="90"/>
    </row>
    <row r="110" spans="1:12" s="97" customFormat="1" ht="1.5" customHeight="1">
      <c r="A110" s="283" t="s">
        <v>31</v>
      </c>
      <c r="B110" s="67"/>
      <c r="C110" s="91"/>
      <c r="D110" s="283"/>
      <c r="E110" s="283"/>
      <c r="F110" s="67"/>
      <c r="G110" s="191"/>
      <c r="H110" s="264"/>
      <c r="I110" s="92"/>
      <c r="J110" s="70"/>
      <c r="K110" s="210"/>
      <c r="L110" s="210"/>
    </row>
    <row r="111" spans="1:12" s="97" customFormat="1" ht="10.5" customHeight="1">
      <c r="A111" s="284"/>
      <c r="B111" s="198" t="s">
        <v>2</v>
      </c>
      <c r="C111" s="73" t="s">
        <v>119</v>
      </c>
      <c r="D111" s="284"/>
      <c r="E111" s="284"/>
      <c r="F111" s="74" t="s">
        <v>125</v>
      </c>
      <c r="G111" s="240">
        <f>SUM(G112:G115)</f>
        <v>742313</v>
      </c>
      <c r="H111" s="259"/>
      <c r="I111" s="192">
        <f>SUM(I112:I115)</f>
        <v>0</v>
      </c>
      <c r="J111" s="193">
        <f>IF(G111&gt;0,I111/G111*100,"-")</f>
        <v>0</v>
      </c>
      <c r="K111" s="210"/>
      <c r="L111" s="210"/>
    </row>
    <row r="112" spans="1:12" s="97" customFormat="1" ht="10.5" customHeight="1">
      <c r="A112" s="284"/>
      <c r="B112" s="198" t="s">
        <v>3</v>
      </c>
      <c r="C112" s="73" t="s">
        <v>167</v>
      </c>
      <c r="D112" s="284"/>
      <c r="E112" s="284"/>
      <c r="F112" s="78" t="s">
        <v>166</v>
      </c>
      <c r="G112" s="241">
        <f>G119+G126</f>
        <v>147788</v>
      </c>
      <c r="H112" s="260"/>
      <c r="I112" s="199">
        <f>I119+I126</f>
        <v>0</v>
      </c>
      <c r="J112" s="200">
        <f>IF(G112&gt;0,I112/G112*100,"-")</f>
        <v>0</v>
      </c>
      <c r="K112" s="210"/>
      <c r="L112" s="210"/>
    </row>
    <row r="113" spans="1:12" s="97" customFormat="1" ht="10.5" customHeight="1">
      <c r="A113" s="284"/>
      <c r="B113" s="198" t="s">
        <v>4</v>
      </c>
      <c r="C113" s="73" t="s">
        <v>120</v>
      </c>
      <c r="D113" s="284"/>
      <c r="E113" s="284"/>
      <c r="F113" s="78" t="s">
        <v>42</v>
      </c>
      <c r="G113" s="241">
        <f aca="true" t="shared" si="5" ref="G113:I115">G120+G127</f>
        <v>505346</v>
      </c>
      <c r="H113" s="260"/>
      <c r="I113" s="199">
        <f t="shared" si="5"/>
        <v>0</v>
      </c>
      <c r="J113" s="200">
        <f>IF(G113&gt;0,I113/G113*100,"-")</f>
        <v>0</v>
      </c>
      <c r="K113" s="210"/>
      <c r="L113" s="210"/>
    </row>
    <row r="114" spans="1:12" s="97" customFormat="1" ht="10.5" customHeight="1">
      <c r="A114" s="284"/>
      <c r="B114" s="198" t="s">
        <v>5</v>
      </c>
      <c r="C114" s="73" t="s">
        <v>121</v>
      </c>
      <c r="D114" s="284"/>
      <c r="E114" s="284"/>
      <c r="F114" s="78" t="s">
        <v>73</v>
      </c>
      <c r="G114" s="241">
        <f t="shared" si="5"/>
        <v>0</v>
      </c>
      <c r="H114" s="260"/>
      <c r="I114" s="199">
        <f t="shared" si="5"/>
        <v>0</v>
      </c>
      <c r="J114" s="200" t="str">
        <f>IF(G114&gt;0,I114/G114*100,"-")</f>
        <v>-</v>
      </c>
      <c r="K114" s="210"/>
      <c r="L114" s="210"/>
    </row>
    <row r="115" spans="1:12" s="97" customFormat="1" ht="10.5" customHeight="1">
      <c r="A115" s="284"/>
      <c r="B115" s="198"/>
      <c r="C115" s="73"/>
      <c r="D115" s="284"/>
      <c r="E115" s="284"/>
      <c r="F115" s="78" t="s">
        <v>126</v>
      </c>
      <c r="G115" s="241">
        <f t="shared" si="5"/>
        <v>89179</v>
      </c>
      <c r="H115" s="260"/>
      <c r="I115" s="199">
        <f t="shared" si="5"/>
        <v>0</v>
      </c>
      <c r="J115" s="200">
        <f>IF(G115&gt;0,I115/G115*100,"-")</f>
        <v>0</v>
      </c>
      <c r="K115" s="210"/>
      <c r="L115" s="210"/>
    </row>
    <row r="116" spans="1:12" s="97" customFormat="1" ht="1.5" customHeight="1">
      <c r="A116" s="284"/>
      <c r="B116" s="72"/>
      <c r="D116" s="295"/>
      <c r="E116" s="295"/>
      <c r="F116" s="202"/>
      <c r="G116" s="203"/>
      <c r="H116" s="265"/>
      <c r="I116" s="203"/>
      <c r="J116" s="96"/>
      <c r="K116" s="210"/>
      <c r="L116" s="210"/>
    </row>
    <row r="117" spans="1:12" s="97" customFormat="1" ht="1.5" customHeight="1">
      <c r="A117" s="71"/>
      <c r="B117" s="72"/>
      <c r="D117" s="286">
        <v>852</v>
      </c>
      <c r="E117" s="286">
        <v>85219</v>
      </c>
      <c r="G117" s="72"/>
      <c r="H117" s="266"/>
      <c r="I117" s="72"/>
      <c r="J117" s="81"/>
      <c r="K117" s="210"/>
      <c r="L117" s="210"/>
    </row>
    <row r="118" spans="1:12" s="97" customFormat="1" ht="10.5" customHeight="1">
      <c r="A118" s="71"/>
      <c r="B118" s="72"/>
      <c r="C118" s="77"/>
      <c r="D118" s="287"/>
      <c r="E118" s="287"/>
      <c r="F118" s="98" t="s">
        <v>118</v>
      </c>
      <c r="G118" s="242">
        <f>SUM(G119:G122)</f>
        <v>147788</v>
      </c>
      <c r="H118" s="267"/>
      <c r="I118" s="99">
        <f>SUM(I119:I122)</f>
        <v>0</v>
      </c>
      <c r="J118" s="100">
        <f>IF(G118&gt;0,I118/G118*100,"-")</f>
        <v>0</v>
      </c>
      <c r="K118" s="210"/>
      <c r="L118" s="210"/>
    </row>
    <row r="119" spans="1:12" s="97" customFormat="1" ht="10.5" customHeight="1">
      <c r="A119" s="71"/>
      <c r="B119" s="72"/>
      <c r="D119" s="287"/>
      <c r="E119" s="287"/>
      <c r="F119" s="101" t="s">
        <v>166</v>
      </c>
      <c r="G119" s="104">
        <v>147788</v>
      </c>
      <c r="H119" s="270">
        <v>1</v>
      </c>
      <c r="I119" s="102">
        <v>0</v>
      </c>
      <c r="J119" s="103">
        <f>IF(G119&gt;0,I119/G119*100,"-")</f>
        <v>0</v>
      </c>
      <c r="K119" s="210"/>
      <c r="L119" s="210"/>
    </row>
    <row r="120" spans="1:12" s="97" customFormat="1" ht="10.5" customHeight="1">
      <c r="A120" s="71"/>
      <c r="B120" s="72"/>
      <c r="D120" s="287"/>
      <c r="E120" s="287"/>
      <c r="F120" s="101" t="s">
        <v>42</v>
      </c>
      <c r="G120" s="104">
        <v>0</v>
      </c>
      <c r="H120" s="268"/>
      <c r="I120" s="104">
        <v>0</v>
      </c>
      <c r="J120" s="103" t="str">
        <f>IF(G120&gt;0,I120/G120*100,"-")</f>
        <v>-</v>
      </c>
      <c r="K120" s="210"/>
      <c r="L120" s="210"/>
    </row>
    <row r="121" spans="1:12" s="97" customFormat="1" ht="10.5" customHeight="1">
      <c r="A121" s="71"/>
      <c r="B121" s="72"/>
      <c r="D121" s="287"/>
      <c r="E121" s="287"/>
      <c r="F121" s="101" t="s">
        <v>73</v>
      </c>
      <c r="G121" s="104">
        <v>0</v>
      </c>
      <c r="H121" s="268"/>
      <c r="I121" s="104">
        <v>0</v>
      </c>
      <c r="J121" s="103" t="str">
        <f>IF(G121&gt;0,I121/G121*100,"-")</f>
        <v>-</v>
      </c>
      <c r="K121" s="210"/>
      <c r="L121" s="210"/>
    </row>
    <row r="122" spans="1:12" s="97" customFormat="1" ht="10.5" customHeight="1">
      <c r="A122" s="71"/>
      <c r="B122" s="72"/>
      <c r="D122" s="287"/>
      <c r="E122" s="287"/>
      <c r="F122" s="101" t="s">
        <v>126</v>
      </c>
      <c r="G122" s="104">
        <v>0</v>
      </c>
      <c r="H122" s="268"/>
      <c r="I122" s="104">
        <v>0</v>
      </c>
      <c r="J122" s="103" t="str">
        <f>IF(G122&gt;0,I122/G122*100,"-")</f>
        <v>-</v>
      </c>
      <c r="K122" s="210"/>
      <c r="L122" s="210"/>
    </row>
    <row r="123" spans="1:12" s="97" customFormat="1" ht="1.5" customHeight="1">
      <c r="A123" s="71"/>
      <c r="B123" s="72"/>
      <c r="D123" s="294"/>
      <c r="E123" s="294"/>
      <c r="F123" s="204"/>
      <c r="G123" s="205"/>
      <c r="H123" s="269"/>
      <c r="I123" s="205"/>
      <c r="J123" s="206"/>
      <c r="K123" s="210"/>
      <c r="L123" s="210"/>
    </row>
    <row r="124" spans="1:12" s="97" customFormat="1" ht="1.5" customHeight="1">
      <c r="A124" s="71"/>
      <c r="B124" s="72"/>
      <c r="D124" s="286">
        <v>853</v>
      </c>
      <c r="E124" s="286">
        <v>85395</v>
      </c>
      <c r="F124" s="207"/>
      <c r="G124" s="208"/>
      <c r="H124" s="268"/>
      <c r="I124" s="208"/>
      <c r="J124" s="209"/>
      <c r="K124" s="210"/>
      <c r="L124" s="210"/>
    </row>
    <row r="125" spans="1:12" s="97" customFormat="1" ht="10.5" customHeight="1">
      <c r="A125" s="71"/>
      <c r="B125" s="72"/>
      <c r="C125" s="77"/>
      <c r="D125" s="287"/>
      <c r="E125" s="287"/>
      <c r="F125" s="98" t="s">
        <v>118</v>
      </c>
      <c r="G125" s="242">
        <f>SUM(G126:G129)</f>
        <v>594525</v>
      </c>
      <c r="H125" s="267"/>
      <c r="I125" s="99">
        <f>SUM(I126:I129)</f>
        <v>0</v>
      </c>
      <c r="J125" s="100">
        <f>IF(G125&gt;0,I125/G125*100,"-")</f>
        <v>0</v>
      </c>
      <c r="K125" s="210"/>
      <c r="L125" s="210"/>
    </row>
    <row r="126" spans="1:12" s="97" customFormat="1" ht="10.5" customHeight="1">
      <c r="A126" s="71"/>
      <c r="B126" s="72"/>
      <c r="D126" s="287"/>
      <c r="E126" s="287"/>
      <c r="F126" s="101" t="s">
        <v>166</v>
      </c>
      <c r="G126" s="104">
        <v>0</v>
      </c>
      <c r="H126" s="268"/>
      <c r="I126" s="102">
        <v>0</v>
      </c>
      <c r="J126" s="103" t="str">
        <f>IF(G126&gt;0,I126/G126*100,"-")</f>
        <v>-</v>
      </c>
      <c r="K126" s="210"/>
      <c r="L126" s="210"/>
    </row>
    <row r="127" spans="1:12" s="97" customFormat="1" ht="10.5" customHeight="1">
      <c r="A127" s="71"/>
      <c r="B127" s="72"/>
      <c r="D127" s="287"/>
      <c r="E127" s="287"/>
      <c r="F127" s="101" t="s">
        <v>42</v>
      </c>
      <c r="G127" s="104">
        <v>505346</v>
      </c>
      <c r="H127" s="268"/>
      <c r="I127" s="104">
        <v>0</v>
      </c>
      <c r="J127" s="103">
        <f>IF(G127&gt;0,I127/G127*100,"-")</f>
        <v>0</v>
      </c>
      <c r="K127" s="210"/>
      <c r="L127" s="210"/>
    </row>
    <row r="128" spans="1:12" s="97" customFormat="1" ht="10.5" customHeight="1">
      <c r="A128" s="71"/>
      <c r="B128" s="72"/>
      <c r="D128" s="287"/>
      <c r="E128" s="287"/>
      <c r="F128" s="101" t="s">
        <v>73</v>
      </c>
      <c r="G128" s="104">
        <v>0</v>
      </c>
      <c r="H128" s="268"/>
      <c r="I128" s="104">
        <v>0</v>
      </c>
      <c r="J128" s="103" t="str">
        <f>IF(G128&gt;0,I128/G128*100,"-")</f>
        <v>-</v>
      </c>
      <c r="K128" s="210"/>
      <c r="L128" s="210"/>
    </row>
    <row r="129" spans="1:12" s="97" customFormat="1" ht="10.5" customHeight="1">
      <c r="A129" s="71"/>
      <c r="B129" s="72"/>
      <c r="D129" s="287"/>
      <c r="E129" s="287"/>
      <c r="F129" s="101" t="s">
        <v>126</v>
      </c>
      <c r="G129" s="104">
        <v>89179</v>
      </c>
      <c r="H129" s="268"/>
      <c r="I129" s="104">
        <v>0</v>
      </c>
      <c r="J129" s="103">
        <f>IF(G129&gt;0,I129/G129*100,"-")</f>
        <v>0</v>
      </c>
      <c r="K129" s="210"/>
      <c r="L129" s="210"/>
    </row>
    <row r="130" spans="1:12" s="109" customFormat="1" ht="1.5" customHeight="1">
      <c r="A130" s="85"/>
      <c r="B130" s="86"/>
      <c r="D130" s="288"/>
      <c r="E130" s="288"/>
      <c r="F130" s="211"/>
      <c r="G130" s="212"/>
      <c r="H130" s="271"/>
      <c r="I130" s="212"/>
      <c r="J130" s="213"/>
      <c r="K130" s="214"/>
      <c r="L130" s="214"/>
    </row>
    <row r="131" spans="1:12" s="172" customFormat="1" ht="1.5" customHeight="1">
      <c r="A131" s="165"/>
      <c r="B131" s="166"/>
      <c r="C131" s="167"/>
      <c r="D131" s="168"/>
      <c r="E131" s="168"/>
      <c r="F131" s="165"/>
      <c r="G131" s="236"/>
      <c r="H131" s="254"/>
      <c r="I131" s="169"/>
      <c r="J131" s="170"/>
      <c r="K131" s="171"/>
      <c r="L131" s="171"/>
    </row>
    <row r="132" spans="1:12" s="179" customFormat="1" ht="10.5" customHeight="1">
      <c r="A132" s="173" t="s">
        <v>32</v>
      </c>
      <c r="B132" s="281" t="s">
        <v>122</v>
      </c>
      <c r="C132" s="282"/>
      <c r="D132" s="174"/>
      <c r="E132" s="174"/>
      <c r="F132" s="175"/>
      <c r="G132" s="237">
        <f>SUM(G133:G136)</f>
        <v>149501</v>
      </c>
      <c r="H132" s="255"/>
      <c r="I132" s="176">
        <f>SUM(I133:I136)</f>
        <v>0</v>
      </c>
      <c r="J132" s="177">
        <f>IF(G132&gt;0,I132/G132*100,"-")</f>
        <v>0</v>
      </c>
      <c r="K132" s="178"/>
      <c r="L132" s="178"/>
    </row>
    <row r="133" spans="1:12" s="179" customFormat="1" ht="10.5" customHeight="1">
      <c r="A133" s="175"/>
      <c r="B133" s="180"/>
      <c r="C133" s="181"/>
      <c r="D133" s="174"/>
      <c r="E133" s="174"/>
      <c r="F133" s="182" t="s">
        <v>166</v>
      </c>
      <c r="G133" s="238">
        <f>G140</f>
        <v>0</v>
      </c>
      <c r="H133" s="256"/>
      <c r="I133" s="183">
        <f>I140</f>
        <v>0</v>
      </c>
      <c r="J133" s="184" t="str">
        <f>IF(G133&gt;0,I133/G133*100,"-")</f>
        <v>-</v>
      </c>
      <c r="K133" s="178"/>
      <c r="L133" s="178"/>
    </row>
    <row r="134" spans="1:12" s="179" customFormat="1" ht="10.5" customHeight="1">
      <c r="A134" s="175"/>
      <c r="B134" s="180"/>
      <c r="C134" s="181"/>
      <c r="D134" s="174"/>
      <c r="E134" s="174"/>
      <c r="F134" s="182" t="s">
        <v>42</v>
      </c>
      <c r="G134" s="238">
        <f aca="true" t="shared" si="6" ref="G134:I136">G141</f>
        <v>127076</v>
      </c>
      <c r="H134" s="256"/>
      <c r="I134" s="183">
        <f t="shared" si="6"/>
        <v>0</v>
      </c>
      <c r="J134" s="184">
        <f>IF(G134&gt;0,I134/G134*100,"-")</f>
        <v>0</v>
      </c>
      <c r="K134" s="178"/>
      <c r="L134" s="178"/>
    </row>
    <row r="135" spans="1:12" s="179" customFormat="1" ht="10.5" customHeight="1">
      <c r="A135" s="175"/>
      <c r="B135" s="180"/>
      <c r="C135" s="181"/>
      <c r="D135" s="174"/>
      <c r="E135" s="174"/>
      <c r="F135" s="182" t="s">
        <v>73</v>
      </c>
      <c r="G135" s="238">
        <f t="shared" si="6"/>
        <v>0</v>
      </c>
      <c r="H135" s="256"/>
      <c r="I135" s="183">
        <f t="shared" si="6"/>
        <v>0</v>
      </c>
      <c r="J135" s="184" t="str">
        <f>IF(G135&gt;0,I135/G135*100,"-")</f>
        <v>-</v>
      </c>
      <c r="K135" s="178"/>
      <c r="L135" s="178"/>
    </row>
    <row r="136" spans="1:12" s="179" customFormat="1" ht="10.5" customHeight="1">
      <c r="A136" s="175"/>
      <c r="B136" s="180"/>
      <c r="C136" s="181"/>
      <c r="D136" s="174"/>
      <c r="E136" s="174"/>
      <c r="F136" s="182" t="s">
        <v>126</v>
      </c>
      <c r="G136" s="238">
        <f t="shared" si="6"/>
        <v>22425</v>
      </c>
      <c r="H136" s="256"/>
      <c r="I136" s="183">
        <f t="shared" si="6"/>
        <v>0</v>
      </c>
      <c r="J136" s="184">
        <f>IF(G136&gt;0,I136/G136*100,"-")</f>
        <v>0</v>
      </c>
      <c r="K136" s="178"/>
      <c r="L136" s="178"/>
    </row>
    <row r="137" spans="1:12" s="172" customFormat="1" ht="1.5" customHeight="1">
      <c r="A137" s="185"/>
      <c r="B137" s="186"/>
      <c r="C137" s="187"/>
      <c r="D137" s="188"/>
      <c r="E137" s="188"/>
      <c r="F137" s="185"/>
      <c r="G137" s="239"/>
      <c r="H137" s="257"/>
      <c r="I137" s="189"/>
      <c r="J137" s="190"/>
      <c r="K137" s="171"/>
      <c r="L137" s="171"/>
    </row>
    <row r="138" spans="1:10" ht="1.5" customHeight="1">
      <c r="A138" s="283" t="s">
        <v>23</v>
      </c>
      <c r="B138" s="67"/>
      <c r="C138" s="68"/>
      <c r="D138" s="283">
        <v>853</v>
      </c>
      <c r="E138" s="283">
        <v>85395</v>
      </c>
      <c r="F138" s="68"/>
      <c r="G138" s="67"/>
      <c r="H138" s="258"/>
      <c r="I138" s="67"/>
      <c r="J138" s="70"/>
    </row>
    <row r="139" spans="1:10" ht="10.5" customHeight="1">
      <c r="A139" s="284"/>
      <c r="B139" s="72" t="s">
        <v>2</v>
      </c>
      <c r="C139" s="73" t="s">
        <v>35</v>
      </c>
      <c r="D139" s="284"/>
      <c r="E139" s="284"/>
      <c r="F139" s="74" t="s">
        <v>125</v>
      </c>
      <c r="G139" s="240">
        <f>SUM(G140:G143)</f>
        <v>149501</v>
      </c>
      <c r="H139" s="259"/>
      <c r="I139" s="192">
        <f>SUM(I140:I143)</f>
        <v>0</v>
      </c>
      <c r="J139" s="193">
        <f>IF(G139&gt;0,I139/G139*100,"-")</f>
        <v>0</v>
      </c>
    </row>
    <row r="140" spans="1:10" ht="10.5" customHeight="1">
      <c r="A140" s="284"/>
      <c r="B140" s="72" t="s">
        <v>3</v>
      </c>
      <c r="C140" s="77" t="s">
        <v>44</v>
      </c>
      <c r="D140" s="284"/>
      <c r="E140" s="284"/>
      <c r="F140" s="78" t="s">
        <v>166</v>
      </c>
      <c r="G140" s="196">
        <v>0</v>
      </c>
      <c r="H140" s="260"/>
      <c r="I140" s="80">
        <v>0</v>
      </c>
      <c r="J140" s="81" t="str">
        <f>IF(G140&gt;0,I140/G140*100,"-")</f>
        <v>-</v>
      </c>
    </row>
    <row r="141" spans="1:10" ht="10.5" customHeight="1">
      <c r="A141" s="284"/>
      <c r="B141" s="72" t="s">
        <v>4</v>
      </c>
      <c r="C141" s="77" t="s">
        <v>187</v>
      </c>
      <c r="D141" s="284"/>
      <c r="E141" s="284"/>
      <c r="F141" s="78" t="s">
        <v>42</v>
      </c>
      <c r="G141" s="196">
        <v>127076</v>
      </c>
      <c r="H141" s="260"/>
      <c r="I141" s="80">
        <v>0</v>
      </c>
      <c r="J141" s="81">
        <f>IF(G141&gt;0,I141/G141*100,"-")</f>
        <v>0</v>
      </c>
    </row>
    <row r="142" spans="1:10" ht="10.5" customHeight="1">
      <c r="A142" s="284"/>
      <c r="B142" s="72"/>
      <c r="C142" s="82" t="s">
        <v>186</v>
      </c>
      <c r="D142" s="284"/>
      <c r="E142" s="284"/>
      <c r="F142" s="78" t="s">
        <v>73</v>
      </c>
      <c r="G142" s="196">
        <v>0</v>
      </c>
      <c r="H142" s="260"/>
      <c r="I142" s="80">
        <v>0</v>
      </c>
      <c r="J142" s="81" t="str">
        <f>IF(G142&gt;0,I142/G142*100,"-")</f>
        <v>-</v>
      </c>
    </row>
    <row r="143" spans="1:10" ht="10.5" customHeight="1">
      <c r="A143" s="284"/>
      <c r="B143" s="72" t="s">
        <v>5</v>
      </c>
      <c r="C143" s="82" t="s">
        <v>124</v>
      </c>
      <c r="D143" s="284"/>
      <c r="E143" s="284"/>
      <c r="F143" s="78" t="s">
        <v>126</v>
      </c>
      <c r="G143" s="196">
        <v>22425</v>
      </c>
      <c r="H143" s="260"/>
      <c r="I143" s="80">
        <v>0</v>
      </c>
      <c r="J143" s="81">
        <f>IF(G143&gt;0,I143/G143*100,"-")</f>
        <v>0</v>
      </c>
    </row>
    <row r="144" spans="1:10" ht="1.5" customHeight="1">
      <c r="A144" s="285"/>
      <c r="B144" s="86"/>
      <c r="C144" s="87"/>
      <c r="D144" s="285"/>
      <c r="E144" s="285"/>
      <c r="F144" s="88"/>
      <c r="G144" s="194"/>
      <c r="H144" s="272"/>
      <c r="I144" s="89"/>
      <c r="J144" s="90"/>
    </row>
    <row r="145" spans="1:12" s="172" customFormat="1" ht="1.5" customHeight="1">
      <c r="A145" s="165"/>
      <c r="B145" s="166"/>
      <c r="C145" s="167"/>
      <c r="D145" s="168"/>
      <c r="E145" s="168"/>
      <c r="F145" s="165"/>
      <c r="G145" s="236"/>
      <c r="H145" s="254"/>
      <c r="I145" s="169"/>
      <c r="J145" s="170"/>
      <c r="K145" s="171"/>
      <c r="L145" s="171"/>
    </row>
    <row r="146" spans="1:12" s="179" customFormat="1" ht="10.5" customHeight="1">
      <c r="A146" s="173" t="s">
        <v>34</v>
      </c>
      <c r="B146" s="281" t="s">
        <v>123</v>
      </c>
      <c r="C146" s="282"/>
      <c r="D146" s="174"/>
      <c r="E146" s="174"/>
      <c r="F146" s="175"/>
      <c r="G146" s="237">
        <f>SUM(G147:G150)</f>
        <v>5279040</v>
      </c>
      <c r="H146" s="255"/>
      <c r="I146" s="176">
        <f>SUM(I147:I150)</f>
        <v>2542234.74</v>
      </c>
      <c r="J146" s="177">
        <f>IF(G146&gt;0,I146/G146*100,"-")</f>
        <v>48.157141071103844</v>
      </c>
      <c r="K146" s="178"/>
      <c r="L146" s="178"/>
    </row>
    <row r="147" spans="1:12" s="179" customFormat="1" ht="10.5" customHeight="1">
      <c r="A147" s="175"/>
      <c r="B147" s="180"/>
      <c r="C147" s="181"/>
      <c r="D147" s="174"/>
      <c r="E147" s="174"/>
      <c r="F147" s="182" t="s">
        <v>166</v>
      </c>
      <c r="G147" s="238">
        <f aca="true" t="shared" si="7" ref="G147:I150">G154+G162+G169+G176+G183+G190+G197+G204+G211+G219+G227+G234+G242+G249+G256+G263+G270+G277+G284+G291+G312+G319+G326+G333+G340+G347+G354+G361+G368</f>
        <v>1456291</v>
      </c>
      <c r="H147" s="256"/>
      <c r="I147" s="183">
        <f t="shared" si="7"/>
        <v>69746.29000000001</v>
      </c>
      <c r="J147" s="184">
        <f>IF(G147&gt;0,I147/G147*100,"-")</f>
        <v>4.789309966208678</v>
      </c>
      <c r="K147" s="178"/>
      <c r="L147" s="178"/>
    </row>
    <row r="148" spans="1:12" s="179" customFormat="1" ht="10.5" customHeight="1">
      <c r="A148" s="175"/>
      <c r="B148" s="180"/>
      <c r="C148" s="181"/>
      <c r="D148" s="174"/>
      <c r="E148" s="174"/>
      <c r="F148" s="182" t="s">
        <v>42</v>
      </c>
      <c r="G148" s="238">
        <f t="shared" si="7"/>
        <v>3551119</v>
      </c>
      <c r="H148" s="256"/>
      <c r="I148" s="183">
        <f t="shared" si="7"/>
        <v>2300274.0900000003</v>
      </c>
      <c r="J148" s="184">
        <f>IF(G148&gt;0,I148/G148*100,"-")</f>
        <v>64.77603510330125</v>
      </c>
      <c r="K148" s="178"/>
      <c r="L148" s="178"/>
    </row>
    <row r="149" spans="1:12" s="179" customFormat="1" ht="10.5" customHeight="1">
      <c r="A149" s="175"/>
      <c r="B149" s="180"/>
      <c r="C149" s="181"/>
      <c r="D149" s="174"/>
      <c r="E149" s="174"/>
      <c r="F149" s="182" t="s">
        <v>73</v>
      </c>
      <c r="G149" s="238">
        <f t="shared" si="7"/>
        <v>0</v>
      </c>
      <c r="H149" s="256"/>
      <c r="I149" s="183">
        <f t="shared" si="7"/>
        <v>0</v>
      </c>
      <c r="J149" s="184" t="str">
        <f>IF(G149&gt;0,I149/G149*100,"-")</f>
        <v>-</v>
      </c>
      <c r="K149" s="178"/>
      <c r="L149" s="178"/>
    </row>
    <row r="150" spans="1:12" s="179" customFormat="1" ht="10.5" customHeight="1">
      <c r="A150" s="175"/>
      <c r="B150" s="180"/>
      <c r="C150" s="181"/>
      <c r="D150" s="174"/>
      <c r="E150" s="174"/>
      <c r="F150" s="182" t="s">
        <v>126</v>
      </c>
      <c r="G150" s="238">
        <f t="shared" si="7"/>
        <v>271630</v>
      </c>
      <c r="H150" s="256"/>
      <c r="I150" s="183">
        <f t="shared" si="7"/>
        <v>172214.36000000002</v>
      </c>
      <c r="J150" s="184">
        <f>IF(G150&gt;0,I150/G150*100,"-")</f>
        <v>63.400346058977284</v>
      </c>
      <c r="K150" s="178"/>
      <c r="L150" s="178"/>
    </row>
    <row r="151" spans="1:12" s="172" customFormat="1" ht="1.5" customHeight="1">
      <c r="A151" s="185"/>
      <c r="B151" s="186"/>
      <c r="C151" s="187"/>
      <c r="D151" s="188"/>
      <c r="E151" s="188"/>
      <c r="F151" s="185"/>
      <c r="G151" s="239"/>
      <c r="H151" s="257"/>
      <c r="I151" s="189"/>
      <c r="J151" s="190"/>
      <c r="K151" s="171"/>
      <c r="L151" s="171"/>
    </row>
    <row r="152" spans="1:10" ht="1.5" customHeight="1">
      <c r="A152" s="283" t="s">
        <v>23</v>
      </c>
      <c r="B152" s="67"/>
      <c r="C152" s="68"/>
      <c r="D152" s="283">
        <v>853</v>
      </c>
      <c r="E152" s="283">
        <v>85395</v>
      </c>
      <c r="F152" s="68"/>
      <c r="G152" s="67"/>
      <c r="H152" s="258"/>
      <c r="I152" s="67"/>
      <c r="J152" s="70"/>
    </row>
    <row r="153" spans="1:10" ht="10.5" customHeight="1">
      <c r="A153" s="284"/>
      <c r="B153" s="72" t="s">
        <v>2</v>
      </c>
      <c r="C153" s="73" t="s">
        <v>35</v>
      </c>
      <c r="D153" s="284"/>
      <c r="E153" s="284"/>
      <c r="F153" s="74" t="s">
        <v>125</v>
      </c>
      <c r="G153" s="243">
        <f>SUM(G154:G157)</f>
        <v>86186</v>
      </c>
      <c r="H153" s="259"/>
      <c r="I153" s="75">
        <f>SUM(I154:I157)</f>
        <v>54602.450000000004</v>
      </c>
      <c r="J153" s="76">
        <f>IF(G153&gt;0,I153/G153*100,"-")</f>
        <v>63.35419905785162</v>
      </c>
    </row>
    <row r="154" spans="1:10" ht="10.5" customHeight="1">
      <c r="A154" s="284"/>
      <c r="B154" s="72" t="s">
        <v>3</v>
      </c>
      <c r="C154" s="77" t="s">
        <v>36</v>
      </c>
      <c r="D154" s="284"/>
      <c r="E154" s="284"/>
      <c r="F154" s="78" t="s">
        <v>166</v>
      </c>
      <c r="G154" s="196">
        <v>0</v>
      </c>
      <c r="H154" s="260"/>
      <c r="I154" s="80">
        <v>0</v>
      </c>
      <c r="J154" s="81" t="str">
        <f>IF(G154&gt;0,I154/G154*100,"-")</f>
        <v>-</v>
      </c>
    </row>
    <row r="155" spans="1:10" ht="10.5" customHeight="1">
      <c r="A155" s="284"/>
      <c r="B155" s="72" t="s">
        <v>4</v>
      </c>
      <c r="C155" s="77" t="s">
        <v>168</v>
      </c>
      <c r="D155" s="284"/>
      <c r="E155" s="284"/>
      <c r="F155" s="78" t="s">
        <v>42</v>
      </c>
      <c r="G155" s="196">
        <v>73257</v>
      </c>
      <c r="H155" s="260"/>
      <c r="I155" s="80">
        <v>46412.16</v>
      </c>
      <c r="J155" s="81">
        <f>IF(G155&gt;0,I155/G155*100,"-")</f>
        <v>63.35525615299562</v>
      </c>
    </row>
    <row r="156" spans="1:10" ht="10.5" customHeight="1">
      <c r="A156" s="284"/>
      <c r="B156" s="72" t="s">
        <v>5</v>
      </c>
      <c r="C156" s="82" t="s">
        <v>169</v>
      </c>
      <c r="D156" s="284"/>
      <c r="E156" s="284"/>
      <c r="F156" s="78" t="s">
        <v>73</v>
      </c>
      <c r="G156" s="196">
        <v>0</v>
      </c>
      <c r="H156" s="260"/>
      <c r="I156" s="80">
        <v>0</v>
      </c>
      <c r="J156" s="81" t="str">
        <f>IF(G156&gt;0,I156/G156*100,"-")</f>
        <v>-</v>
      </c>
    </row>
    <row r="157" spans="1:10" ht="10.5" customHeight="1">
      <c r="A157" s="284"/>
      <c r="B157" s="72"/>
      <c r="C157" s="82" t="s">
        <v>171</v>
      </c>
      <c r="D157" s="284"/>
      <c r="E157" s="284"/>
      <c r="F157" s="78" t="s">
        <v>126</v>
      </c>
      <c r="G157" s="196">
        <v>12929</v>
      </c>
      <c r="H157" s="260"/>
      <c r="I157" s="80">
        <v>8190.29</v>
      </c>
      <c r="J157" s="81">
        <f>IF(G157&gt;0,I157/G157*100,"-")</f>
        <v>63.348209451620384</v>
      </c>
    </row>
    <row r="158" spans="1:10" ht="10.5" customHeight="1">
      <c r="A158" s="284"/>
      <c r="B158" s="72"/>
      <c r="C158" s="84" t="s">
        <v>170</v>
      </c>
      <c r="D158" s="284"/>
      <c r="E158" s="284"/>
      <c r="F158" s="83"/>
      <c r="G158" s="196"/>
      <c r="H158" s="260"/>
      <c r="I158" s="79"/>
      <c r="J158" s="81"/>
    </row>
    <row r="159" spans="1:10" ht="1.5" customHeight="1">
      <c r="A159" s="285"/>
      <c r="B159" s="86"/>
      <c r="C159" s="87"/>
      <c r="D159" s="285"/>
      <c r="E159" s="285"/>
      <c r="F159" s="88"/>
      <c r="G159" s="194"/>
      <c r="H159" s="272"/>
      <c r="I159" s="89"/>
      <c r="J159" s="90"/>
    </row>
    <row r="160" spans="1:10" ht="1.5" customHeight="1">
      <c r="A160" s="283" t="s">
        <v>31</v>
      </c>
      <c r="B160" s="67"/>
      <c r="C160" s="91"/>
      <c r="D160" s="283">
        <v>853</v>
      </c>
      <c r="E160" s="283">
        <v>85395</v>
      </c>
      <c r="F160" s="69"/>
      <c r="G160" s="191"/>
      <c r="H160" s="264"/>
      <c r="I160" s="92"/>
      <c r="J160" s="70"/>
    </row>
    <row r="161" spans="1:10" ht="10.5" customHeight="1">
      <c r="A161" s="284"/>
      <c r="B161" s="72" t="s">
        <v>2</v>
      </c>
      <c r="C161" s="93" t="s">
        <v>35</v>
      </c>
      <c r="D161" s="284"/>
      <c r="E161" s="284"/>
      <c r="F161" s="74" t="s">
        <v>125</v>
      </c>
      <c r="G161" s="243">
        <f>SUM(G162:G165)</f>
        <v>162107</v>
      </c>
      <c r="H161" s="259"/>
      <c r="I161" s="75">
        <f>SUM(I162:I165)</f>
        <v>74571.64</v>
      </c>
      <c r="J161" s="76">
        <f>IF(G161&gt;0,I161/G161*100,"-")</f>
        <v>46.00149284114813</v>
      </c>
    </row>
    <row r="162" spans="1:10" ht="10.5" customHeight="1">
      <c r="A162" s="284"/>
      <c r="B162" s="72" t="s">
        <v>3</v>
      </c>
      <c r="C162" s="93" t="s">
        <v>47</v>
      </c>
      <c r="D162" s="284"/>
      <c r="E162" s="284"/>
      <c r="F162" s="78" t="s">
        <v>166</v>
      </c>
      <c r="G162" s="196">
        <v>0</v>
      </c>
      <c r="H162" s="260"/>
      <c r="I162" s="79">
        <v>0</v>
      </c>
      <c r="J162" s="81" t="str">
        <f>IF(G162&gt;0,I162/G162*100,"-")</f>
        <v>-</v>
      </c>
    </row>
    <row r="163" spans="1:10" ht="10.5" customHeight="1">
      <c r="A163" s="284"/>
      <c r="B163" s="72" t="s">
        <v>4</v>
      </c>
      <c r="C163" s="77" t="s">
        <v>174</v>
      </c>
      <c r="D163" s="284"/>
      <c r="E163" s="284"/>
      <c r="F163" s="78" t="s">
        <v>42</v>
      </c>
      <c r="G163" s="196">
        <v>150078</v>
      </c>
      <c r="H163" s="260"/>
      <c r="I163" s="80">
        <v>69031</v>
      </c>
      <c r="J163" s="81">
        <f>IF(G163&gt;0,I163/G163*100,"-")</f>
        <v>45.99674835752076</v>
      </c>
    </row>
    <row r="164" spans="1:10" ht="10.5" customHeight="1">
      <c r="A164" s="284"/>
      <c r="B164" s="72"/>
      <c r="C164" s="82" t="s">
        <v>173</v>
      </c>
      <c r="D164" s="284"/>
      <c r="E164" s="284"/>
      <c r="F164" s="78" t="s">
        <v>73</v>
      </c>
      <c r="G164" s="196">
        <v>0</v>
      </c>
      <c r="H164" s="260"/>
      <c r="I164" s="80">
        <v>0</v>
      </c>
      <c r="J164" s="81" t="str">
        <f>IF(G164&gt;0,I164/G164*100,"-")</f>
        <v>-</v>
      </c>
    </row>
    <row r="165" spans="1:10" ht="10.5" customHeight="1">
      <c r="A165" s="284"/>
      <c r="B165" s="72" t="s">
        <v>5</v>
      </c>
      <c r="C165" s="82" t="s">
        <v>103</v>
      </c>
      <c r="D165" s="284"/>
      <c r="E165" s="284"/>
      <c r="F165" s="78" t="s">
        <v>126</v>
      </c>
      <c r="G165" s="196">
        <v>12029</v>
      </c>
      <c r="H165" s="260"/>
      <c r="I165" s="80">
        <v>5540.64</v>
      </c>
      <c r="J165" s="81">
        <f>IF(G165&gt;0,I165/G165*100,"-")</f>
        <v>46.06068667387148</v>
      </c>
    </row>
    <row r="166" spans="1:10" ht="1.5" customHeight="1">
      <c r="A166" s="285"/>
      <c r="B166" s="86"/>
      <c r="C166" s="87"/>
      <c r="D166" s="285"/>
      <c r="E166" s="285"/>
      <c r="F166" s="88"/>
      <c r="G166" s="194"/>
      <c r="H166" s="272"/>
      <c r="I166" s="89"/>
      <c r="J166" s="90"/>
    </row>
    <row r="167" spans="1:10" ht="1.5" customHeight="1">
      <c r="A167" s="283" t="s">
        <v>32</v>
      </c>
      <c r="B167" s="67"/>
      <c r="C167" s="91"/>
      <c r="D167" s="283">
        <v>853</v>
      </c>
      <c r="E167" s="283">
        <v>85395</v>
      </c>
      <c r="F167" s="69"/>
      <c r="G167" s="191"/>
      <c r="H167" s="264"/>
      <c r="I167" s="92"/>
      <c r="J167" s="70"/>
    </row>
    <row r="168" spans="1:10" ht="10.5" customHeight="1">
      <c r="A168" s="284"/>
      <c r="B168" s="72" t="s">
        <v>2</v>
      </c>
      <c r="C168" s="93" t="s">
        <v>35</v>
      </c>
      <c r="D168" s="284"/>
      <c r="E168" s="284"/>
      <c r="F168" s="74" t="s">
        <v>125</v>
      </c>
      <c r="G168" s="243">
        <f>SUM(G169:G172)</f>
        <v>70121</v>
      </c>
      <c r="H168" s="259"/>
      <c r="I168" s="75">
        <f>SUM(I169:I172)</f>
        <v>57488.899999999994</v>
      </c>
      <c r="J168" s="76">
        <f>IF(G168&gt;0,I168/G168*100,"-")</f>
        <v>81.98528258296372</v>
      </c>
    </row>
    <row r="169" spans="1:10" ht="10.5" customHeight="1">
      <c r="A169" s="284"/>
      <c r="B169" s="72" t="s">
        <v>3</v>
      </c>
      <c r="C169" s="93" t="s">
        <v>47</v>
      </c>
      <c r="D169" s="284"/>
      <c r="E169" s="284"/>
      <c r="F169" s="78" t="s">
        <v>166</v>
      </c>
      <c r="G169" s="196">
        <v>0</v>
      </c>
      <c r="H169" s="260"/>
      <c r="I169" s="79">
        <v>0</v>
      </c>
      <c r="J169" s="81" t="str">
        <f>IF(G169&gt;0,I169/G169*100,"-")</f>
        <v>-</v>
      </c>
    </row>
    <row r="170" spans="1:10" ht="10.5" customHeight="1">
      <c r="A170" s="284"/>
      <c r="B170" s="72" t="s">
        <v>4</v>
      </c>
      <c r="C170" s="77" t="s">
        <v>174</v>
      </c>
      <c r="D170" s="284"/>
      <c r="E170" s="284"/>
      <c r="F170" s="78" t="s">
        <v>42</v>
      </c>
      <c r="G170" s="196">
        <v>59603</v>
      </c>
      <c r="H170" s="260"/>
      <c r="I170" s="80">
        <v>48834.27</v>
      </c>
      <c r="J170" s="81">
        <f>IF(G170&gt;0,I170/G170*100,"-")</f>
        <v>81.9325705081959</v>
      </c>
    </row>
    <row r="171" spans="1:10" ht="10.5" customHeight="1">
      <c r="A171" s="284"/>
      <c r="B171" s="72"/>
      <c r="C171" s="82" t="s">
        <v>173</v>
      </c>
      <c r="D171" s="284"/>
      <c r="E171" s="284"/>
      <c r="F171" s="78" t="s">
        <v>73</v>
      </c>
      <c r="G171" s="196">
        <v>0</v>
      </c>
      <c r="H171" s="260"/>
      <c r="I171" s="80">
        <v>0</v>
      </c>
      <c r="J171" s="81" t="str">
        <f>IF(G171&gt;0,I171/G171*100,"-")</f>
        <v>-</v>
      </c>
    </row>
    <row r="172" spans="1:10" ht="10.5" customHeight="1">
      <c r="A172" s="284"/>
      <c r="B172" s="72" t="s">
        <v>5</v>
      </c>
      <c r="C172" s="82" t="s">
        <v>172</v>
      </c>
      <c r="D172" s="284"/>
      <c r="E172" s="284"/>
      <c r="F172" s="78" t="s">
        <v>126</v>
      </c>
      <c r="G172" s="196">
        <v>10518</v>
      </c>
      <c r="H172" s="260"/>
      <c r="I172" s="80">
        <v>8654.63</v>
      </c>
      <c r="J172" s="81">
        <f>IF(G172&gt;0,I172/G172*100,"-")</f>
        <v>82.28398935158775</v>
      </c>
    </row>
    <row r="173" spans="1:10" ht="1.5" customHeight="1">
      <c r="A173" s="285"/>
      <c r="B173" s="86"/>
      <c r="C173" s="87"/>
      <c r="D173" s="285"/>
      <c r="E173" s="285"/>
      <c r="F173" s="88"/>
      <c r="G173" s="194"/>
      <c r="H173" s="272"/>
      <c r="I173" s="89"/>
      <c r="J173" s="90"/>
    </row>
    <row r="174" spans="1:10" ht="1.5" customHeight="1">
      <c r="A174" s="283" t="s">
        <v>34</v>
      </c>
      <c r="B174" s="67"/>
      <c r="C174" s="91"/>
      <c r="D174" s="283">
        <v>853</v>
      </c>
      <c r="E174" s="283">
        <v>85395</v>
      </c>
      <c r="F174" s="69"/>
      <c r="G174" s="191"/>
      <c r="H174" s="264"/>
      <c r="I174" s="92"/>
      <c r="J174" s="70"/>
    </row>
    <row r="175" spans="1:10" ht="10.5" customHeight="1">
      <c r="A175" s="284"/>
      <c r="B175" s="72" t="s">
        <v>2</v>
      </c>
      <c r="C175" s="93" t="s">
        <v>35</v>
      </c>
      <c r="D175" s="284"/>
      <c r="E175" s="284"/>
      <c r="F175" s="74" t="s">
        <v>125</v>
      </c>
      <c r="G175" s="243">
        <f>SUM(G176:G179)</f>
        <v>287418</v>
      </c>
      <c r="H175" s="259"/>
      <c r="I175" s="75">
        <f>SUM(I176:I179)</f>
        <v>192372.78999999998</v>
      </c>
      <c r="J175" s="76">
        <f>IF(G175&gt;0,I175/G175*100,"-")</f>
        <v>66.93136477186536</v>
      </c>
    </row>
    <row r="176" spans="1:10" ht="10.5" customHeight="1">
      <c r="A176" s="284"/>
      <c r="B176" s="72" t="s">
        <v>3</v>
      </c>
      <c r="C176" s="93" t="s">
        <v>47</v>
      </c>
      <c r="D176" s="284"/>
      <c r="E176" s="284"/>
      <c r="F176" s="78" t="s">
        <v>166</v>
      </c>
      <c r="G176" s="196">
        <v>0</v>
      </c>
      <c r="H176" s="260"/>
      <c r="I176" s="79">
        <v>0</v>
      </c>
      <c r="J176" s="81" t="str">
        <f>IF(G176&gt;0,I176/G176*100,"-")</f>
        <v>-</v>
      </c>
    </row>
    <row r="177" spans="1:10" ht="10.5" customHeight="1">
      <c r="A177" s="284"/>
      <c r="B177" s="72" t="s">
        <v>4</v>
      </c>
      <c r="C177" s="77" t="s">
        <v>174</v>
      </c>
      <c r="D177" s="284"/>
      <c r="E177" s="284"/>
      <c r="F177" s="78" t="s">
        <v>42</v>
      </c>
      <c r="G177" s="196">
        <v>244305</v>
      </c>
      <c r="H177" s="260"/>
      <c r="I177" s="80">
        <v>163516.93</v>
      </c>
      <c r="J177" s="81">
        <f>IF(G177&gt;0,I177/G177*100,"-")</f>
        <v>66.93147090726755</v>
      </c>
    </row>
    <row r="178" spans="1:10" ht="10.5" customHeight="1">
      <c r="A178" s="284"/>
      <c r="B178" s="72"/>
      <c r="C178" s="82" t="s">
        <v>173</v>
      </c>
      <c r="D178" s="284"/>
      <c r="E178" s="284"/>
      <c r="F178" s="78" t="s">
        <v>73</v>
      </c>
      <c r="G178" s="196">
        <v>0</v>
      </c>
      <c r="H178" s="260"/>
      <c r="I178" s="80">
        <v>0</v>
      </c>
      <c r="J178" s="81" t="str">
        <f>IF(G178&gt;0,I178/G178*100,"-")</f>
        <v>-</v>
      </c>
    </row>
    <row r="179" spans="1:10" ht="10.5" customHeight="1">
      <c r="A179" s="284"/>
      <c r="B179" s="72" t="s">
        <v>5</v>
      </c>
      <c r="C179" s="82" t="s">
        <v>154</v>
      </c>
      <c r="D179" s="284"/>
      <c r="E179" s="284"/>
      <c r="F179" s="78" t="s">
        <v>126</v>
      </c>
      <c r="G179" s="196">
        <v>43113</v>
      </c>
      <c r="H179" s="260"/>
      <c r="I179" s="80">
        <v>28855.86</v>
      </c>
      <c r="J179" s="81">
        <f>IF(G179&gt;0,I179/G179*100,"-")</f>
        <v>66.93076334284322</v>
      </c>
    </row>
    <row r="180" spans="1:10" ht="1.5" customHeight="1">
      <c r="A180" s="285"/>
      <c r="B180" s="86"/>
      <c r="C180" s="87"/>
      <c r="D180" s="285"/>
      <c r="E180" s="285"/>
      <c r="F180" s="88"/>
      <c r="G180" s="194"/>
      <c r="H180" s="272"/>
      <c r="I180" s="89"/>
      <c r="J180" s="90"/>
    </row>
    <row r="181" spans="1:10" ht="1.5" customHeight="1">
      <c r="A181" s="283" t="s">
        <v>43</v>
      </c>
      <c r="B181" s="67"/>
      <c r="C181" s="91"/>
      <c r="D181" s="283">
        <v>853</v>
      </c>
      <c r="E181" s="283">
        <v>85395</v>
      </c>
      <c r="F181" s="69"/>
      <c r="G181" s="191"/>
      <c r="H181" s="264"/>
      <c r="I181" s="92"/>
      <c r="J181" s="70"/>
    </row>
    <row r="182" spans="1:10" ht="10.5" customHeight="1">
      <c r="A182" s="284"/>
      <c r="B182" s="72" t="s">
        <v>2</v>
      </c>
      <c r="C182" s="93" t="s">
        <v>35</v>
      </c>
      <c r="D182" s="284"/>
      <c r="E182" s="284"/>
      <c r="F182" s="74" t="s">
        <v>125</v>
      </c>
      <c r="G182" s="243">
        <f>SUM(G183:G186)</f>
        <v>123362</v>
      </c>
      <c r="H182" s="259"/>
      <c r="I182" s="75">
        <f>SUM(I183:I186)</f>
        <v>88458.65</v>
      </c>
      <c r="J182" s="76">
        <f>IF(G182&gt;0,I182/G182*100,"-")</f>
        <v>71.706562798917</v>
      </c>
    </row>
    <row r="183" spans="1:10" ht="10.5" customHeight="1">
      <c r="A183" s="284"/>
      <c r="B183" s="72" t="s">
        <v>3</v>
      </c>
      <c r="C183" s="93" t="s">
        <v>47</v>
      </c>
      <c r="D183" s="284"/>
      <c r="E183" s="284"/>
      <c r="F183" s="78" t="s">
        <v>166</v>
      </c>
      <c r="G183" s="196">
        <v>0</v>
      </c>
      <c r="H183" s="260"/>
      <c r="I183" s="79">
        <v>0</v>
      </c>
      <c r="J183" s="81" t="str">
        <f>IF(G183&gt;0,I183/G183*100,"-")</f>
        <v>-</v>
      </c>
    </row>
    <row r="184" spans="1:10" ht="10.5" customHeight="1">
      <c r="A184" s="284"/>
      <c r="B184" s="72" t="s">
        <v>4</v>
      </c>
      <c r="C184" s="77" t="s">
        <v>174</v>
      </c>
      <c r="D184" s="284"/>
      <c r="E184" s="284"/>
      <c r="F184" s="78" t="s">
        <v>42</v>
      </c>
      <c r="G184" s="196">
        <v>104858</v>
      </c>
      <c r="H184" s="260"/>
      <c r="I184" s="80">
        <v>75190.36</v>
      </c>
      <c r="J184" s="81">
        <f>IF(G184&gt;0,I184/G184*100,"-")</f>
        <v>71.70684163344714</v>
      </c>
    </row>
    <row r="185" spans="1:10" ht="10.5" customHeight="1">
      <c r="A185" s="284"/>
      <c r="B185" s="72"/>
      <c r="C185" s="82" t="s">
        <v>173</v>
      </c>
      <c r="D185" s="284"/>
      <c r="E185" s="284"/>
      <c r="F185" s="78" t="s">
        <v>73</v>
      </c>
      <c r="G185" s="196">
        <v>0</v>
      </c>
      <c r="H185" s="260"/>
      <c r="I185" s="80">
        <v>0</v>
      </c>
      <c r="J185" s="81" t="str">
        <f>IF(G185&gt;0,I185/G185*100,"-")</f>
        <v>-</v>
      </c>
    </row>
    <row r="186" spans="1:10" ht="10.5" customHeight="1">
      <c r="A186" s="284"/>
      <c r="B186" s="72" t="s">
        <v>5</v>
      </c>
      <c r="C186" s="82" t="s">
        <v>102</v>
      </c>
      <c r="D186" s="284"/>
      <c r="E186" s="284"/>
      <c r="F186" s="78" t="s">
        <v>126</v>
      </c>
      <c r="G186" s="196">
        <v>18504</v>
      </c>
      <c r="H186" s="260"/>
      <c r="I186" s="80">
        <v>13268.29</v>
      </c>
      <c r="J186" s="81">
        <f>IF(G186&gt;0,I186/G186*100,"-")</f>
        <v>71.70498270644185</v>
      </c>
    </row>
    <row r="187" spans="1:10" ht="1.5" customHeight="1">
      <c r="A187" s="285"/>
      <c r="B187" s="86"/>
      <c r="C187" s="87"/>
      <c r="D187" s="285"/>
      <c r="E187" s="285"/>
      <c r="F187" s="88"/>
      <c r="G187" s="194"/>
      <c r="H187" s="272"/>
      <c r="I187" s="89"/>
      <c r="J187" s="90"/>
    </row>
    <row r="188" spans="1:10" ht="1.5" customHeight="1">
      <c r="A188" s="283" t="s">
        <v>45</v>
      </c>
      <c r="B188" s="67"/>
      <c r="C188" s="91"/>
      <c r="D188" s="283">
        <v>853</v>
      </c>
      <c r="E188" s="283">
        <v>85395</v>
      </c>
      <c r="F188" s="69"/>
      <c r="G188" s="191"/>
      <c r="H188" s="264"/>
      <c r="I188" s="92"/>
      <c r="J188" s="70"/>
    </row>
    <row r="189" spans="1:10" ht="10.5" customHeight="1">
      <c r="A189" s="284"/>
      <c r="B189" s="72" t="s">
        <v>2</v>
      </c>
      <c r="C189" s="93" t="s">
        <v>35</v>
      </c>
      <c r="D189" s="284"/>
      <c r="E189" s="284"/>
      <c r="F189" s="74" t="s">
        <v>125</v>
      </c>
      <c r="G189" s="243">
        <f>SUM(G190:G193)</f>
        <v>136720</v>
      </c>
      <c r="H189" s="259"/>
      <c r="I189" s="75">
        <f>SUM(I190:I193)</f>
        <v>132453.03</v>
      </c>
      <c r="J189" s="76">
        <f>IF(G189&gt;0,I189/G189*100,"-")</f>
        <v>96.87904476301931</v>
      </c>
    </row>
    <row r="190" spans="1:10" ht="10.5" customHeight="1">
      <c r="A190" s="284"/>
      <c r="B190" s="72" t="s">
        <v>3</v>
      </c>
      <c r="C190" s="93" t="s">
        <v>47</v>
      </c>
      <c r="D190" s="284"/>
      <c r="E190" s="284"/>
      <c r="F190" s="78" t="s">
        <v>166</v>
      </c>
      <c r="G190" s="196">
        <v>0</v>
      </c>
      <c r="H190" s="260"/>
      <c r="I190" s="79">
        <v>0</v>
      </c>
      <c r="J190" s="81" t="str">
        <f>IF(G190&gt;0,I190/G190*100,"-")</f>
        <v>-</v>
      </c>
    </row>
    <row r="191" spans="1:10" ht="10.5" customHeight="1">
      <c r="A191" s="284"/>
      <c r="B191" s="72" t="s">
        <v>4</v>
      </c>
      <c r="C191" s="77" t="s">
        <v>174</v>
      </c>
      <c r="D191" s="284"/>
      <c r="E191" s="284"/>
      <c r="F191" s="78" t="s">
        <v>42</v>
      </c>
      <c r="G191" s="196">
        <v>116212</v>
      </c>
      <c r="H191" s="260"/>
      <c r="I191" s="80">
        <v>112585.26</v>
      </c>
      <c r="J191" s="81">
        <f>IF(G191&gt;0,I191/G191*100,"-")</f>
        <v>96.87920352459298</v>
      </c>
    </row>
    <row r="192" spans="1:10" ht="10.5" customHeight="1">
      <c r="A192" s="284"/>
      <c r="B192" s="72"/>
      <c r="C192" s="82" t="s">
        <v>173</v>
      </c>
      <c r="D192" s="284"/>
      <c r="E192" s="284"/>
      <c r="F192" s="78" t="s">
        <v>73</v>
      </c>
      <c r="G192" s="196">
        <v>0</v>
      </c>
      <c r="H192" s="260"/>
      <c r="I192" s="80">
        <v>0</v>
      </c>
      <c r="J192" s="81" t="str">
        <f>IF(G192&gt;0,I192/G192*100,"-")</f>
        <v>-</v>
      </c>
    </row>
    <row r="193" spans="1:10" ht="10.5" customHeight="1">
      <c r="A193" s="284"/>
      <c r="B193" s="72" t="s">
        <v>5</v>
      </c>
      <c r="C193" s="82" t="s">
        <v>101</v>
      </c>
      <c r="D193" s="284"/>
      <c r="E193" s="284"/>
      <c r="F193" s="78" t="s">
        <v>126</v>
      </c>
      <c r="G193" s="196">
        <v>20508</v>
      </c>
      <c r="H193" s="260"/>
      <c r="I193" s="80">
        <v>19867.77</v>
      </c>
      <c r="J193" s="81">
        <f>IF(G193&gt;0,I193/G193*100,"-")</f>
        <v>96.87814511410183</v>
      </c>
    </row>
    <row r="194" spans="1:10" ht="1.5" customHeight="1">
      <c r="A194" s="285"/>
      <c r="B194" s="86"/>
      <c r="C194" s="87"/>
      <c r="D194" s="285"/>
      <c r="E194" s="285"/>
      <c r="F194" s="88"/>
      <c r="G194" s="194"/>
      <c r="H194" s="272"/>
      <c r="I194" s="89"/>
      <c r="J194" s="90"/>
    </row>
    <row r="195" spans="1:10" ht="1.5" customHeight="1">
      <c r="A195" s="283" t="s">
        <v>46</v>
      </c>
      <c r="B195" s="67"/>
      <c r="C195" s="91"/>
      <c r="D195" s="283">
        <v>853</v>
      </c>
      <c r="E195" s="283">
        <v>85395</v>
      </c>
      <c r="F195" s="69"/>
      <c r="G195" s="191"/>
      <c r="H195" s="264"/>
      <c r="I195" s="92"/>
      <c r="J195" s="70"/>
    </row>
    <row r="196" spans="1:10" ht="10.5" customHeight="1">
      <c r="A196" s="284"/>
      <c r="B196" s="72" t="s">
        <v>2</v>
      </c>
      <c r="C196" s="93" t="s">
        <v>35</v>
      </c>
      <c r="D196" s="284"/>
      <c r="E196" s="284"/>
      <c r="F196" s="74" t="s">
        <v>125</v>
      </c>
      <c r="G196" s="243">
        <f>SUM(G197:G200)</f>
        <v>100428</v>
      </c>
      <c r="H196" s="259"/>
      <c r="I196" s="75">
        <f>SUM(I197:I200)</f>
        <v>76198.49</v>
      </c>
      <c r="J196" s="76">
        <f>IF(G196&gt;0,I196/G196*100,"-")</f>
        <v>75.87375034850838</v>
      </c>
    </row>
    <row r="197" spans="1:10" ht="10.5" customHeight="1">
      <c r="A197" s="284"/>
      <c r="B197" s="72" t="s">
        <v>3</v>
      </c>
      <c r="C197" s="93" t="s">
        <v>47</v>
      </c>
      <c r="D197" s="284"/>
      <c r="E197" s="284"/>
      <c r="F197" s="78" t="s">
        <v>166</v>
      </c>
      <c r="G197" s="196">
        <v>0</v>
      </c>
      <c r="H197" s="260"/>
      <c r="I197" s="79">
        <v>0</v>
      </c>
      <c r="J197" s="81" t="str">
        <f>IF(G197&gt;0,I197/G197*100,"-")</f>
        <v>-</v>
      </c>
    </row>
    <row r="198" spans="1:10" ht="10.5" customHeight="1">
      <c r="A198" s="284"/>
      <c r="B198" s="72" t="s">
        <v>4</v>
      </c>
      <c r="C198" s="77" t="s">
        <v>174</v>
      </c>
      <c r="D198" s="284"/>
      <c r="E198" s="284"/>
      <c r="F198" s="78" t="s">
        <v>42</v>
      </c>
      <c r="G198" s="196">
        <v>85364</v>
      </c>
      <c r="H198" s="260"/>
      <c r="I198" s="80">
        <v>64768.71</v>
      </c>
      <c r="J198" s="81">
        <f>IF(G198&gt;0,I198/G198*100,"-")</f>
        <v>75.87356496883932</v>
      </c>
    </row>
    <row r="199" spans="1:10" ht="10.5" customHeight="1">
      <c r="A199" s="284"/>
      <c r="B199" s="72"/>
      <c r="C199" s="82" t="s">
        <v>173</v>
      </c>
      <c r="D199" s="284"/>
      <c r="E199" s="284"/>
      <c r="F199" s="78" t="s">
        <v>73</v>
      </c>
      <c r="G199" s="196">
        <v>0</v>
      </c>
      <c r="H199" s="260"/>
      <c r="I199" s="80">
        <v>0</v>
      </c>
      <c r="J199" s="81" t="str">
        <f>IF(G199&gt;0,I199/G199*100,"-")</f>
        <v>-</v>
      </c>
    </row>
    <row r="200" spans="1:10" ht="10.5" customHeight="1">
      <c r="A200" s="284"/>
      <c r="B200" s="72" t="s">
        <v>5</v>
      </c>
      <c r="C200" s="82" t="s">
        <v>99</v>
      </c>
      <c r="D200" s="284"/>
      <c r="E200" s="284"/>
      <c r="F200" s="78" t="s">
        <v>126</v>
      </c>
      <c r="G200" s="196">
        <v>15064</v>
      </c>
      <c r="H200" s="260"/>
      <c r="I200" s="80">
        <v>11429.78</v>
      </c>
      <c r="J200" s="81">
        <f>IF(G200&gt;0,I200/G200*100,"-")</f>
        <v>75.87480084970791</v>
      </c>
    </row>
    <row r="201" spans="1:10" ht="1.5" customHeight="1">
      <c r="A201" s="285"/>
      <c r="B201" s="86"/>
      <c r="C201" s="87"/>
      <c r="D201" s="285"/>
      <c r="E201" s="285"/>
      <c r="F201" s="88"/>
      <c r="G201" s="194"/>
      <c r="H201" s="272"/>
      <c r="I201" s="89"/>
      <c r="J201" s="90"/>
    </row>
    <row r="202" spans="1:10" ht="1.5" customHeight="1">
      <c r="A202" s="283" t="s">
        <v>48</v>
      </c>
      <c r="B202" s="67"/>
      <c r="C202" s="91"/>
      <c r="D202" s="283">
        <v>853</v>
      </c>
      <c r="E202" s="283">
        <v>85395</v>
      </c>
      <c r="F202" s="69"/>
      <c r="G202" s="191"/>
      <c r="H202" s="264"/>
      <c r="I202" s="92"/>
      <c r="J202" s="70"/>
    </row>
    <row r="203" spans="1:10" ht="10.5" customHeight="1">
      <c r="A203" s="284"/>
      <c r="B203" s="72" t="s">
        <v>2</v>
      </c>
      <c r="C203" s="93" t="s">
        <v>35</v>
      </c>
      <c r="D203" s="284"/>
      <c r="E203" s="284"/>
      <c r="F203" s="74" t="s">
        <v>125</v>
      </c>
      <c r="G203" s="243">
        <f>SUM(G204:G207)</f>
        <v>84246</v>
      </c>
      <c r="H203" s="259"/>
      <c r="I203" s="75">
        <f>SUM(I204:I207)</f>
        <v>71917.43000000001</v>
      </c>
      <c r="J203" s="76">
        <f>IF(G203&gt;0,I203/G203*100,"-")</f>
        <v>85.36598770268026</v>
      </c>
    </row>
    <row r="204" spans="1:10" ht="10.5" customHeight="1">
      <c r="A204" s="284"/>
      <c r="B204" s="72" t="s">
        <v>3</v>
      </c>
      <c r="C204" s="93" t="s">
        <v>47</v>
      </c>
      <c r="D204" s="284"/>
      <c r="E204" s="284"/>
      <c r="F204" s="78" t="s">
        <v>166</v>
      </c>
      <c r="G204" s="196">
        <v>0</v>
      </c>
      <c r="H204" s="260"/>
      <c r="I204" s="79">
        <v>0</v>
      </c>
      <c r="J204" s="81" t="str">
        <f>IF(G204&gt;0,I204/G204*100,"-")</f>
        <v>-</v>
      </c>
    </row>
    <row r="205" spans="1:10" ht="10.5" customHeight="1">
      <c r="A205" s="284"/>
      <c r="B205" s="72" t="s">
        <v>4</v>
      </c>
      <c r="C205" s="77" t="s">
        <v>174</v>
      </c>
      <c r="D205" s="284"/>
      <c r="E205" s="284"/>
      <c r="F205" s="78" t="s">
        <v>42</v>
      </c>
      <c r="G205" s="196">
        <v>71609</v>
      </c>
      <c r="H205" s="260"/>
      <c r="I205" s="80">
        <v>61129.8</v>
      </c>
      <c r="J205" s="81">
        <f>IF(G205&gt;0,I205/G205*100,"-")</f>
        <v>85.36608526861149</v>
      </c>
    </row>
    <row r="206" spans="1:10" ht="10.5" customHeight="1">
      <c r="A206" s="284"/>
      <c r="B206" s="72"/>
      <c r="C206" s="82" t="s">
        <v>173</v>
      </c>
      <c r="D206" s="284"/>
      <c r="E206" s="284"/>
      <c r="F206" s="78" t="s">
        <v>73</v>
      </c>
      <c r="G206" s="196">
        <v>0</v>
      </c>
      <c r="H206" s="260"/>
      <c r="I206" s="80">
        <v>0</v>
      </c>
      <c r="J206" s="81" t="str">
        <f>IF(G206&gt;0,I206/G206*100,"-")</f>
        <v>-</v>
      </c>
    </row>
    <row r="207" spans="1:10" ht="10.5" customHeight="1">
      <c r="A207" s="284"/>
      <c r="B207" s="72" t="s">
        <v>5</v>
      </c>
      <c r="C207" s="82" t="s">
        <v>100</v>
      </c>
      <c r="D207" s="284"/>
      <c r="E207" s="284"/>
      <c r="F207" s="78" t="s">
        <v>126</v>
      </c>
      <c r="G207" s="196">
        <v>12637</v>
      </c>
      <c r="H207" s="260"/>
      <c r="I207" s="80">
        <v>10787.63</v>
      </c>
      <c r="J207" s="81">
        <f>IF(G207&gt;0,I207/G207*100,"-")</f>
        <v>85.36543483421698</v>
      </c>
    </row>
    <row r="208" spans="1:10" ht="1.5" customHeight="1">
      <c r="A208" s="285"/>
      <c r="B208" s="86"/>
      <c r="C208" s="87"/>
      <c r="D208" s="285"/>
      <c r="E208" s="285"/>
      <c r="F208" s="88"/>
      <c r="G208" s="194"/>
      <c r="H208" s="272"/>
      <c r="I208" s="89"/>
      <c r="J208" s="90"/>
    </row>
    <row r="209" spans="1:10" ht="1.5" customHeight="1">
      <c r="A209" s="283" t="s">
        <v>49</v>
      </c>
      <c r="B209" s="67"/>
      <c r="C209" s="91"/>
      <c r="D209" s="283">
        <v>853</v>
      </c>
      <c r="E209" s="283">
        <v>85395</v>
      </c>
      <c r="F209" s="69"/>
      <c r="G209" s="191"/>
      <c r="H209" s="264"/>
      <c r="I209" s="92"/>
      <c r="J209" s="70"/>
    </row>
    <row r="210" spans="1:10" ht="10.5" customHeight="1">
      <c r="A210" s="284"/>
      <c r="B210" s="72" t="s">
        <v>2</v>
      </c>
      <c r="C210" s="93" t="s">
        <v>35</v>
      </c>
      <c r="D210" s="284"/>
      <c r="E210" s="284"/>
      <c r="F210" s="74" t="s">
        <v>125</v>
      </c>
      <c r="G210" s="243">
        <f>SUM(G211:G214)</f>
        <v>331975</v>
      </c>
      <c r="H210" s="259"/>
      <c r="I210" s="75">
        <f>SUM(I211:I214)</f>
        <v>162123.78</v>
      </c>
      <c r="J210" s="76">
        <f>IF(G210&gt;0,I210/G210*100,"-")</f>
        <v>48.836141275698466</v>
      </c>
    </row>
    <row r="211" spans="1:10" ht="10.5" customHeight="1">
      <c r="A211" s="284"/>
      <c r="B211" s="72" t="s">
        <v>3</v>
      </c>
      <c r="C211" s="93" t="s">
        <v>47</v>
      </c>
      <c r="D211" s="284"/>
      <c r="E211" s="284"/>
      <c r="F211" s="78" t="s">
        <v>166</v>
      </c>
      <c r="G211" s="196">
        <v>0</v>
      </c>
      <c r="H211" s="260"/>
      <c r="I211" s="79">
        <v>0</v>
      </c>
      <c r="J211" s="81" t="str">
        <f>IF(G211&gt;0,I211/G211*100,"-")</f>
        <v>-</v>
      </c>
    </row>
    <row r="212" spans="1:10" ht="10.5" customHeight="1">
      <c r="A212" s="284"/>
      <c r="B212" s="72" t="s">
        <v>4</v>
      </c>
      <c r="C212" s="77" t="s">
        <v>174</v>
      </c>
      <c r="D212" s="284"/>
      <c r="E212" s="284"/>
      <c r="F212" s="78" t="s">
        <v>42</v>
      </c>
      <c r="G212" s="196">
        <v>282179</v>
      </c>
      <c r="H212" s="260"/>
      <c r="I212" s="80">
        <v>137805.16</v>
      </c>
      <c r="J212" s="81">
        <f>IF(G212&gt;0,I212/G212*100,"-")</f>
        <v>48.83607922630671</v>
      </c>
    </row>
    <row r="213" spans="1:10" ht="10.5" customHeight="1">
      <c r="A213" s="284"/>
      <c r="B213" s="72"/>
      <c r="C213" s="82" t="s">
        <v>173</v>
      </c>
      <c r="D213" s="284"/>
      <c r="E213" s="284"/>
      <c r="F213" s="78" t="s">
        <v>73</v>
      </c>
      <c r="G213" s="196">
        <v>0</v>
      </c>
      <c r="H213" s="260"/>
      <c r="I213" s="80">
        <v>0</v>
      </c>
      <c r="J213" s="81" t="str">
        <f>IF(G213&gt;0,I213/G213*100,"-")</f>
        <v>-</v>
      </c>
    </row>
    <row r="214" spans="1:10" ht="10.5" customHeight="1">
      <c r="A214" s="284"/>
      <c r="B214" s="72" t="s">
        <v>5</v>
      </c>
      <c r="C214" s="82" t="s">
        <v>155</v>
      </c>
      <c r="D214" s="284"/>
      <c r="E214" s="284"/>
      <c r="F214" s="78" t="s">
        <v>126</v>
      </c>
      <c r="G214" s="196">
        <v>49796</v>
      </c>
      <c r="H214" s="260"/>
      <c r="I214" s="80">
        <v>24318.62</v>
      </c>
      <c r="J214" s="81">
        <f>IF(G214&gt;0,I214/G214*100,"-")</f>
        <v>48.83649289099526</v>
      </c>
    </row>
    <row r="215" spans="1:10" ht="10.5" customHeight="1">
      <c r="A215" s="284"/>
      <c r="B215" s="72"/>
      <c r="C215" s="82" t="s">
        <v>175</v>
      </c>
      <c r="D215" s="284"/>
      <c r="E215" s="284"/>
      <c r="F215" s="78"/>
      <c r="G215" s="196"/>
      <c r="H215" s="260"/>
      <c r="I215" s="79"/>
      <c r="J215" s="81"/>
    </row>
    <row r="216" spans="1:10" ht="1.5" customHeight="1">
      <c r="A216" s="285"/>
      <c r="B216" s="86"/>
      <c r="C216" s="87"/>
      <c r="D216" s="285"/>
      <c r="E216" s="285"/>
      <c r="F216" s="88"/>
      <c r="G216" s="194"/>
      <c r="H216" s="272"/>
      <c r="I216" s="89"/>
      <c r="J216" s="90"/>
    </row>
    <row r="217" spans="1:10" ht="1.5" customHeight="1">
      <c r="A217" s="283" t="s">
        <v>58</v>
      </c>
      <c r="B217" s="67"/>
      <c r="C217" s="91"/>
      <c r="D217" s="283">
        <v>853</v>
      </c>
      <c r="E217" s="283">
        <v>85395</v>
      </c>
      <c r="F217" s="69"/>
      <c r="G217" s="191"/>
      <c r="H217" s="264"/>
      <c r="I217" s="92"/>
      <c r="J217" s="70"/>
    </row>
    <row r="218" spans="1:10" ht="10.5" customHeight="1">
      <c r="A218" s="284"/>
      <c r="B218" s="72" t="s">
        <v>2</v>
      </c>
      <c r="C218" s="93" t="s">
        <v>35</v>
      </c>
      <c r="D218" s="284"/>
      <c r="E218" s="284"/>
      <c r="F218" s="74" t="s">
        <v>125</v>
      </c>
      <c r="G218" s="243">
        <f>SUM(G219:G222)</f>
        <v>279434</v>
      </c>
      <c r="H218" s="259"/>
      <c r="I218" s="75">
        <f>SUM(I219:I222)</f>
        <v>168837.87</v>
      </c>
      <c r="J218" s="76">
        <f>IF(G218&gt;0,I218/G218*100,"-")</f>
        <v>60.421376783068624</v>
      </c>
    </row>
    <row r="219" spans="1:10" ht="10.5" customHeight="1">
      <c r="A219" s="284"/>
      <c r="B219" s="72" t="s">
        <v>3</v>
      </c>
      <c r="C219" s="93" t="s">
        <v>47</v>
      </c>
      <c r="D219" s="284"/>
      <c r="E219" s="284"/>
      <c r="F219" s="78" t="s">
        <v>166</v>
      </c>
      <c r="G219" s="196">
        <v>0</v>
      </c>
      <c r="H219" s="260"/>
      <c r="I219" s="79">
        <v>0</v>
      </c>
      <c r="J219" s="81" t="str">
        <f>IF(G219&gt;0,I219/G219*100,"-")</f>
        <v>-</v>
      </c>
    </row>
    <row r="220" spans="1:10" ht="10.5" customHeight="1">
      <c r="A220" s="284"/>
      <c r="B220" s="72" t="s">
        <v>4</v>
      </c>
      <c r="C220" s="77" t="s">
        <v>174</v>
      </c>
      <c r="D220" s="284"/>
      <c r="E220" s="284"/>
      <c r="F220" s="78" t="s">
        <v>42</v>
      </c>
      <c r="G220" s="196">
        <v>237519</v>
      </c>
      <c r="H220" s="260"/>
      <c r="I220" s="80">
        <v>143512.23</v>
      </c>
      <c r="J220" s="81">
        <f>IF(G220&gt;0,I220/G220*100,"-")</f>
        <v>60.4213683957915</v>
      </c>
    </row>
    <row r="221" spans="1:10" ht="10.5" customHeight="1">
      <c r="A221" s="284"/>
      <c r="B221" s="72"/>
      <c r="C221" s="82" t="s">
        <v>173</v>
      </c>
      <c r="D221" s="284"/>
      <c r="E221" s="284"/>
      <c r="F221" s="78" t="s">
        <v>73</v>
      </c>
      <c r="G221" s="196">
        <v>0</v>
      </c>
      <c r="H221" s="260"/>
      <c r="I221" s="80">
        <v>0</v>
      </c>
      <c r="J221" s="81" t="str">
        <f>IF(G221&gt;0,I221/G221*100,"-")</f>
        <v>-</v>
      </c>
    </row>
    <row r="222" spans="1:10" ht="10.5" customHeight="1">
      <c r="A222" s="284"/>
      <c r="B222" s="72" t="s">
        <v>5</v>
      </c>
      <c r="C222" s="82" t="s">
        <v>176</v>
      </c>
      <c r="D222" s="284"/>
      <c r="E222" s="284"/>
      <c r="F222" s="78" t="s">
        <v>126</v>
      </c>
      <c r="G222" s="196">
        <v>41915</v>
      </c>
      <c r="H222" s="260"/>
      <c r="I222" s="80">
        <v>25325.64</v>
      </c>
      <c r="J222" s="81">
        <f>IF(G222&gt;0,I222/G222*100,"-")</f>
        <v>60.42142431110581</v>
      </c>
    </row>
    <row r="223" spans="1:10" ht="10.5" customHeight="1">
      <c r="A223" s="284"/>
      <c r="B223" s="72"/>
      <c r="C223" s="82" t="s">
        <v>177</v>
      </c>
      <c r="D223" s="284"/>
      <c r="E223" s="284"/>
      <c r="F223" s="78"/>
      <c r="G223" s="196"/>
      <c r="H223" s="260"/>
      <c r="I223" s="79"/>
      <c r="J223" s="81"/>
    </row>
    <row r="224" spans="1:10" ht="1.5" customHeight="1">
      <c r="A224" s="285"/>
      <c r="B224" s="86"/>
      <c r="C224" s="87"/>
      <c r="D224" s="285"/>
      <c r="E224" s="285"/>
      <c r="F224" s="88"/>
      <c r="G224" s="194"/>
      <c r="H224" s="272"/>
      <c r="I224" s="89"/>
      <c r="J224" s="90"/>
    </row>
    <row r="225" spans="1:10" ht="1.5" customHeight="1">
      <c r="A225" s="283" t="s">
        <v>59</v>
      </c>
      <c r="B225" s="67"/>
      <c r="C225" s="91"/>
      <c r="D225" s="283">
        <v>853</v>
      </c>
      <c r="E225" s="283">
        <v>85395</v>
      </c>
      <c r="F225" s="69"/>
      <c r="G225" s="191"/>
      <c r="H225" s="264"/>
      <c r="I225" s="92"/>
      <c r="J225" s="70"/>
    </row>
    <row r="226" spans="1:10" ht="10.5" customHeight="1">
      <c r="A226" s="284"/>
      <c r="B226" s="72" t="s">
        <v>2</v>
      </c>
      <c r="C226" s="73" t="s">
        <v>35</v>
      </c>
      <c r="D226" s="284"/>
      <c r="E226" s="284"/>
      <c r="F226" s="74" t="s">
        <v>125</v>
      </c>
      <c r="G226" s="243">
        <f>SUM(G227:G230)</f>
        <v>81841</v>
      </c>
      <c r="H226" s="259"/>
      <c r="I226" s="75">
        <f>SUM(I227:I230)</f>
        <v>73349.18000000001</v>
      </c>
      <c r="J226" s="76">
        <f>IF(G226&gt;0,I226/G226*100,"-")</f>
        <v>89.62400263926395</v>
      </c>
    </row>
    <row r="227" spans="1:10" ht="10.5" customHeight="1">
      <c r="A227" s="284"/>
      <c r="B227" s="72" t="s">
        <v>3</v>
      </c>
      <c r="C227" s="77" t="s">
        <v>47</v>
      </c>
      <c r="D227" s="284"/>
      <c r="E227" s="284"/>
      <c r="F227" s="78" t="s">
        <v>166</v>
      </c>
      <c r="G227" s="196">
        <v>623</v>
      </c>
      <c r="H227" s="260"/>
      <c r="I227" s="80">
        <v>622.13</v>
      </c>
      <c r="J227" s="81">
        <f>IF(G227&gt;0,I227/G227*100,"-")</f>
        <v>99.86035313001605</v>
      </c>
    </row>
    <row r="228" spans="1:10" ht="10.5" customHeight="1">
      <c r="A228" s="284"/>
      <c r="B228" s="72" t="s">
        <v>4</v>
      </c>
      <c r="C228" s="77" t="s">
        <v>127</v>
      </c>
      <c r="D228" s="284"/>
      <c r="E228" s="284"/>
      <c r="F228" s="78" t="s">
        <v>42</v>
      </c>
      <c r="G228" s="196">
        <v>78297</v>
      </c>
      <c r="H228" s="260"/>
      <c r="I228" s="80">
        <v>70114.63</v>
      </c>
      <c r="J228" s="81">
        <f>IF(G228&gt;0,I228/G228*100,"-")</f>
        <v>89.54957405775446</v>
      </c>
    </row>
    <row r="229" spans="1:10" ht="10.5" customHeight="1">
      <c r="A229" s="284"/>
      <c r="B229" s="72" t="s">
        <v>5</v>
      </c>
      <c r="C229" s="82" t="s">
        <v>178</v>
      </c>
      <c r="D229" s="284"/>
      <c r="E229" s="284"/>
      <c r="F229" s="78" t="s">
        <v>73</v>
      </c>
      <c r="G229" s="196">
        <v>0</v>
      </c>
      <c r="H229" s="260"/>
      <c r="I229" s="80">
        <v>0</v>
      </c>
      <c r="J229" s="81" t="str">
        <f>IF(G229&gt;0,I229/G229*100,"-")</f>
        <v>-</v>
      </c>
    </row>
    <row r="230" spans="1:10" ht="10.5" customHeight="1">
      <c r="A230" s="284"/>
      <c r="B230" s="72"/>
      <c r="C230" s="82" t="s">
        <v>128</v>
      </c>
      <c r="D230" s="284"/>
      <c r="E230" s="284"/>
      <c r="F230" s="78" t="s">
        <v>126</v>
      </c>
      <c r="G230" s="196">
        <v>2921</v>
      </c>
      <c r="H230" s="260"/>
      <c r="I230" s="80">
        <v>2612.42</v>
      </c>
      <c r="J230" s="81">
        <f>IF(G230&gt;0,I230/G230*100,"-")</f>
        <v>89.43580965422801</v>
      </c>
    </row>
    <row r="231" spans="1:10" ht="1.5" customHeight="1">
      <c r="A231" s="285"/>
      <c r="B231" s="86"/>
      <c r="C231" s="87"/>
      <c r="D231" s="285"/>
      <c r="E231" s="285"/>
      <c r="F231" s="88"/>
      <c r="G231" s="194"/>
      <c r="H231" s="272"/>
      <c r="I231" s="89"/>
      <c r="J231" s="90"/>
    </row>
    <row r="232" spans="1:10" ht="1.5" customHeight="1">
      <c r="A232" s="283" t="s">
        <v>67</v>
      </c>
      <c r="B232" s="67"/>
      <c r="C232" s="91"/>
      <c r="D232" s="283">
        <v>853</v>
      </c>
      <c r="E232" s="283">
        <v>85395</v>
      </c>
      <c r="F232" s="69"/>
      <c r="G232" s="191"/>
      <c r="H232" s="264"/>
      <c r="I232" s="92"/>
      <c r="J232" s="70"/>
    </row>
    <row r="233" spans="1:10" ht="10.5" customHeight="1">
      <c r="A233" s="284"/>
      <c r="B233" s="72" t="s">
        <v>2</v>
      </c>
      <c r="C233" s="73" t="s">
        <v>35</v>
      </c>
      <c r="D233" s="284"/>
      <c r="E233" s="284"/>
      <c r="F233" s="74" t="s">
        <v>125</v>
      </c>
      <c r="G233" s="243">
        <f>SUM(G234:G237)</f>
        <v>115597</v>
      </c>
      <c r="H233" s="259"/>
      <c r="I233" s="75">
        <f>SUM(I234:I237)</f>
        <v>51335.01</v>
      </c>
      <c r="J233" s="76">
        <f>IF(G233&gt;0,I233/G233*100,"-")</f>
        <v>44.408600569218926</v>
      </c>
    </row>
    <row r="234" spans="1:10" ht="10.5" customHeight="1">
      <c r="A234" s="284"/>
      <c r="B234" s="72" t="s">
        <v>3</v>
      </c>
      <c r="C234" s="77" t="s">
        <v>47</v>
      </c>
      <c r="D234" s="284"/>
      <c r="E234" s="284"/>
      <c r="F234" s="78" t="s">
        <v>166</v>
      </c>
      <c r="G234" s="196">
        <v>0</v>
      </c>
      <c r="H234" s="260"/>
      <c r="I234" s="79">
        <v>0</v>
      </c>
      <c r="J234" s="81" t="str">
        <f>IF(G234&gt;0,I234/G234*100,"-")</f>
        <v>-</v>
      </c>
    </row>
    <row r="235" spans="1:10" ht="10.5" customHeight="1">
      <c r="A235" s="284"/>
      <c r="B235" s="72" t="s">
        <v>4</v>
      </c>
      <c r="C235" s="77" t="s">
        <v>127</v>
      </c>
      <c r="D235" s="284"/>
      <c r="E235" s="284"/>
      <c r="F235" s="78" t="s">
        <v>42</v>
      </c>
      <c r="G235" s="196">
        <v>111769</v>
      </c>
      <c r="H235" s="260"/>
      <c r="I235" s="80">
        <v>47861.73</v>
      </c>
      <c r="J235" s="81">
        <f>IF(G235&gt;0,I235/G235*100,"-")</f>
        <v>42.82200789127576</v>
      </c>
    </row>
    <row r="236" spans="1:10" ht="10.5" customHeight="1">
      <c r="A236" s="284"/>
      <c r="B236" s="72" t="s">
        <v>5</v>
      </c>
      <c r="C236" s="82" t="s">
        <v>188</v>
      </c>
      <c r="D236" s="284"/>
      <c r="E236" s="284"/>
      <c r="F236" s="78" t="s">
        <v>73</v>
      </c>
      <c r="G236" s="196">
        <v>0</v>
      </c>
      <c r="H236" s="260"/>
      <c r="I236" s="80">
        <v>0</v>
      </c>
      <c r="J236" s="81" t="str">
        <f>IF(G236&gt;0,I236/G236*100,"-")</f>
        <v>-</v>
      </c>
    </row>
    <row r="237" spans="1:10" ht="10.5" customHeight="1">
      <c r="A237" s="284"/>
      <c r="B237" s="72"/>
      <c r="C237" s="84" t="s">
        <v>180</v>
      </c>
      <c r="D237" s="284"/>
      <c r="E237" s="284"/>
      <c r="F237" s="78" t="s">
        <v>126</v>
      </c>
      <c r="G237" s="196">
        <v>3828</v>
      </c>
      <c r="H237" s="260"/>
      <c r="I237" s="79">
        <v>3473.28</v>
      </c>
      <c r="J237" s="81">
        <f>IF(G237&gt;0,I237/G237*100,"-")</f>
        <v>90.73354231974922</v>
      </c>
    </row>
    <row r="238" spans="1:10" ht="10.5" customHeight="1">
      <c r="A238" s="284"/>
      <c r="B238" s="72"/>
      <c r="C238" s="82" t="s">
        <v>179</v>
      </c>
      <c r="D238" s="284"/>
      <c r="E238" s="284"/>
      <c r="F238" s="83"/>
      <c r="G238" s="196"/>
      <c r="H238" s="260"/>
      <c r="I238" s="79"/>
      <c r="J238" s="81"/>
    </row>
    <row r="239" spans="1:10" ht="1.5" customHeight="1">
      <c r="A239" s="285"/>
      <c r="B239" s="86"/>
      <c r="C239" s="87"/>
      <c r="D239" s="285"/>
      <c r="E239" s="285"/>
      <c r="F239" s="88"/>
      <c r="G239" s="194"/>
      <c r="H239" s="272"/>
      <c r="I239" s="89"/>
      <c r="J239" s="90"/>
    </row>
    <row r="240" spans="1:10" ht="1.5" customHeight="1">
      <c r="A240" s="283" t="s">
        <v>68</v>
      </c>
      <c r="B240" s="67"/>
      <c r="C240" s="91"/>
      <c r="D240" s="283">
        <v>853</v>
      </c>
      <c r="E240" s="283">
        <v>85395</v>
      </c>
      <c r="F240" s="69"/>
      <c r="G240" s="191"/>
      <c r="H240" s="264"/>
      <c r="I240" s="92"/>
      <c r="J240" s="70"/>
    </row>
    <row r="241" spans="1:10" ht="10.5" customHeight="1">
      <c r="A241" s="284"/>
      <c r="B241" s="72" t="s">
        <v>2</v>
      </c>
      <c r="C241" s="93" t="s">
        <v>35</v>
      </c>
      <c r="D241" s="284"/>
      <c r="E241" s="284"/>
      <c r="F241" s="74" t="s">
        <v>125</v>
      </c>
      <c r="G241" s="243">
        <f>SUM(G242:G245)</f>
        <v>45683</v>
      </c>
      <c r="H241" s="259"/>
      <c r="I241" s="75">
        <f>SUM(I242:I245)</f>
        <v>36273.5</v>
      </c>
      <c r="J241" s="76">
        <f>IF(G241&gt;0,I241/G241*100,"-")</f>
        <v>79.4026224197185</v>
      </c>
    </row>
    <row r="242" spans="1:10" ht="10.5" customHeight="1">
      <c r="A242" s="284"/>
      <c r="B242" s="72" t="s">
        <v>3</v>
      </c>
      <c r="C242" s="93" t="s">
        <v>47</v>
      </c>
      <c r="D242" s="284"/>
      <c r="E242" s="284"/>
      <c r="F242" s="78" t="s">
        <v>166</v>
      </c>
      <c r="G242" s="196">
        <v>0</v>
      </c>
      <c r="H242" s="260"/>
      <c r="I242" s="80">
        <v>0</v>
      </c>
      <c r="J242" s="81" t="str">
        <f>IF(G242&gt;0,I242/G242*100,"-")</f>
        <v>-</v>
      </c>
    </row>
    <row r="243" spans="1:10" ht="10.5" customHeight="1">
      <c r="A243" s="284"/>
      <c r="B243" s="72" t="s">
        <v>4</v>
      </c>
      <c r="C243" s="77" t="s">
        <v>127</v>
      </c>
      <c r="D243" s="284"/>
      <c r="E243" s="284"/>
      <c r="F243" s="78" t="s">
        <v>42</v>
      </c>
      <c r="G243" s="196">
        <v>43953</v>
      </c>
      <c r="H243" s="260"/>
      <c r="I243" s="80">
        <v>34899.86</v>
      </c>
      <c r="J243" s="81">
        <f>IF(G243&gt;0,I243/G243*100,"-")</f>
        <v>79.4026801355994</v>
      </c>
    </row>
    <row r="244" spans="1:10" ht="10.5" customHeight="1">
      <c r="A244" s="284"/>
      <c r="B244" s="72" t="s">
        <v>5</v>
      </c>
      <c r="C244" s="82" t="s">
        <v>104</v>
      </c>
      <c r="D244" s="284"/>
      <c r="E244" s="284"/>
      <c r="F244" s="78" t="s">
        <v>73</v>
      </c>
      <c r="G244" s="196">
        <v>0</v>
      </c>
      <c r="H244" s="260"/>
      <c r="I244" s="80">
        <v>0</v>
      </c>
      <c r="J244" s="81" t="str">
        <f>IF(G244&gt;0,I244/G244*100,"-")</f>
        <v>-</v>
      </c>
    </row>
    <row r="245" spans="1:10" ht="10.5" customHeight="1">
      <c r="A245" s="284"/>
      <c r="B245" s="72"/>
      <c r="C245" s="82"/>
      <c r="D245" s="284"/>
      <c r="E245" s="284"/>
      <c r="F245" s="78" t="s">
        <v>126</v>
      </c>
      <c r="G245" s="196">
        <v>1730</v>
      </c>
      <c r="H245" s="260"/>
      <c r="I245" s="80">
        <v>1373.64</v>
      </c>
      <c r="J245" s="81">
        <f>IF(G245&gt;0,I245/G245*100,"-")</f>
        <v>79.40115606936416</v>
      </c>
    </row>
    <row r="246" spans="1:10" ht="1.5" customHeight="1">
      <c r="A246" s="285"/>
      <c r="B246" s="86"/>
      <c r="C246" s="87"/>
      <c r="D246" s="285"/>
      <c r="E246" s="285"/>
      <c r="F246" s="88"/>
      <c r="G246" s="194"/>
      <c r="H246" s="272"/>
      <c r="I246" s="89"/>
      <c r="J246" s="90"/>
    </row>
    <row r="247" spans="1:10" ht="1.5" customHeight="1">
      <c r="A247" s="283" t="s">
        <v>69</v>
      </c>
      <c r="B247" s="67"/>
      <c r="C247" s="91"/>
      <c r="D247" s="283">
        <v>853</v>
      </c>
      <c r="E247" s="283">
        <v>85395</v>
      </c>
      <c r="F247" s="69"/>
      <c r="G247" s="191"/>
      <c r="H247" s="264"/>
      <c r="I247" s="92"/>
      <c r="J247" s="70"/>
    </row>
    <row r="248" spans="1:10" ht="10.5" customHeight="1">
      <c r="A248" s="284"/>
      <c r="B248" s="72" t="s">
        <v>2</v>
      </c>
      <c r="C248" s="93" t="s">
        <v>35</v>
      </c>
      <c r="D248" s="284"/>
      <c r="E248" s="284"/>
      <c r="F248" s="74" t="s">
        <v>125</v>
      </c>
      <c r="G248" s="243">
        <f>SUM(G249:G252)</f>
        <v>56621</v>
      </c>
      <c r="H248" s="259"/>
      <c r="I248" s="75">
        <f>SUM(I249:I252)</f>
        <v>49386.69</v>
      </c>
      <c r="J248" s="76">
        <f>IF(G248&gt;0,I248/G248*100,"-")</f>
        <v>87.22327405026404</v>
      </c>
    </row>
    <row r="249" spans="1:10" ht="10.5" customHeight="1">
      <c r="A249" s="284"/>
      <c r="B249" s="72" t="s">
        <v>3</v>
      </c>
      <c r="C249" s="93" t="s">
        <v>47</v>
      </c>
      <c r="D249" s="284"/>
      <c r="E249" s="284"/>
      <c r="F249" s="78" t="s">
        <v>166</v>
      </c>
      <c r="G249" s="196">
        <v>0</v>
      </c>
      <c r="H249" s="260"/>
      <c r="I249" s="80">
        <v>0</v>
      </c>
      <c r="J249" s="81" t="str">
        <f>IF(G249&gt;0,I249/G249*100,"-")</f>
        <v>-</v>
      </c>
    </row>
    <row r="250" spans="1:10" ht="10.5" customHeight="1">
      <c r="A250" s="284"/>
      <c r="B250" s="72" t="s">
        <v>4</v>
      </c>
      <c r="C250" s="77" t="s">
        <v>127</v>
      </c>
      <c r="D250" s="284"/>
      <c r="E250" s="284"/>
      <c r="F250" s="78" t="s">
        <v>42</v>
      </c>
      <c r="G250" s="196">
        <v>54787</v>
      </c>
      <c r="H250" s="260"/>
      <c r="I250" s="80">
        <v>47786.75</v>
      </c>
      <c r="J250" s="81">
        <f>IF(G250&gt;0,I250/G250*100,"-")</f>
        <v>87.2227900779382</v>
      </c>
    </row>
    <row r="251" spans="1:10" ht="10.5" customHeight="1">
      <c r="A251" s="284"/>
      <c r="B251" s="72" t="s">
        <v>5</v>
      </c>
      <c r="C251" s="82" t="s">
        <v>105</v>
      </c>
      <c r="D251" s="284"/>
      <c r="E251" s="284"/>
      <c r="F251" s="78" t="s">
        <v>73</v>
      </c>
      <c r="G251" s="196">
        <v>0</v>
      </c>
      <c r="H251" s="260"/>
      <c r="I251" s="80">
        <v>0</v>
      </c>
      <c r="J251" s="81" t="str">
        <f>IF(G251&gt;0,I251/G251*100,"-")</f>
        <v>-</v>
      </c>
    </row>
    <row r="252" spans="1:10" ht="10.5" customHeight="1">
      <c r="A252" s="284"/>
      <c r="B252" s="72"/>
      <c r="C252" s="82"/>
      <c r="D252" s="284"/>
      <c r="E252" s="284"/>
      <c r="F252" s="78" t="s">
        <v>126</v>
      </c>
      <c r="G252" s="196">
        <v>1834</v>
      </c>
      <c r="H252" s="260"/>
      <c r="I252" s="80">
        <v>1599.94</v>
      </c>
      <c r="J252" s="81">
        <f>IF(G252&gt;0,I252/G252*100,"-")</f>
        <v>87.23773173391494</v>
      </c>
    </row>
    <row r="253" spans="1:10" ht="1.5" customHeight="1">
      <c r="A253" s="285"/>
      <c r="B253" s="86"/>
      <c r="C253" s="87"/>
      <c r="D253" s="285"/>
      <c r="E253" s="285"/>
      <c r="F253" s="88"/>
      <c r="G253" s="194"/>
      <c r="H253" s="272"/>
      <c r="I253" s="89"/>
      <c r="J253" s="90"/>
    </row>
    <row r="254" spans="1:10" ht="1.5" customHeight="1">
      <c r="A254" s="283" t="s">
        <v>70</v>
      </c>
      <c r="B254" s="67"/>
      <c r="C254" s="91"/>
      <c r="D254" s="283">
        <v>853</v>
      </c>
      <c r="E254" s="283">
        <v>85395</v>
      </c>
      <c r="F254" s="69"/>
      <c r="G254" s="191"/>
      <c r="H254" s="264"/>
      <c r="I254" s="92"/>
      <c r="J254" s="70"/>
    </row>
    <row r="255" spans="1:10" ht="10.5" customHeight="1">
      <c r="A255" s="284"/>
      <c r="B255" s="72" t="s">
        <v>2</v>
      </c>
      <c r="C255" s="93" t="s">
        <v>35</v>
      </c>
      <c r="D255" s="284"/>
      <c r="E255" s="284"/>
      <c r="F255" s="74" t="s">
        <v>125</v>
      </c>
      <c r="G255" s="243">
        <f>SUM(G256:G259)</f>
        <v>174124</v>
      </c>
      <c r="H255" s="259"/>
      <c r="I255" s="75">
        <f>SUM(I256:I259)</f>
        <v>123155.68000000001</v>
      </c>
      <c r="J255" s="76">
        <f>IF(G255&gt;0,I255/G255*100,"-")</f>
        <v>70.72872206014105</v>
      </c>
    </row>
    <row r="256" spans="1:10" ht="10.5" customHeight="1">
      <c r="A256" s="284"/>
      <c r="B256" s="72" t="s">
        <v>3</v>
      </c>
      <c r="C256" s="93" t="s">
        <v>47</v>
      </c>
      <c r="D256" s="284"/>
      <c r="E256" s="284"/>
      <c r="F256" s="78" t="s">
        <v>166</v>
      </c>
      <c r="G256" s="196">
        <v>6468</v>
      </c>
      <c r="H256" s="260"/>
      <c r="I256" s="80">
        <v>6467.93</v>
      </c>
      <c r="J256" s="81">
        <f>IF(G256&gt;0,I256/G256*100,"-")</f>
        <v>99.99891774891775</v>
      </c>
    </row>
    <row r="257" spans="1:10" ht="10.5" customHeight="1">
      <c r="A257" s="284"/>
      <c r="B257" s="72" t="s">
        <v>4</v>
      </c>
      <c r="C257" s="77" t="s">
        <v>127</v>
      </c>
      <c r="D257" s="284"/>
      <c r="E257" s="284"/>
      <c r="F257" s="78" t="s">
        <v>42</v>
      </c>
      <c r="G257" s="196">
        <v>162217</v>
      </c>
      <c r="H257" s="260"/>
      <c r="I257" s="80">
        <v>113236.8</v>
      </c>
      <c r="J257" s="81">
        <f>IF(G257&gt;0,I257/G257*100,"-")</f>
        <v>69.80575402084862</v>
      </c>
    </row>
    <row r="258" spans="1:10" ht="10.5" customHeight="1">
      <c r="A258" s="284"/>
      <c r="B258" s="72" t="s">
        <v>5</v>
      </c>
      <c r="C258" s="82" t="s">
        <v>106</v>
      </c>
      <c r="D258" s="284"/>
      <c r="E258" s="284"/>
      <c r="F258" s="78" t="s">
        <v>73</v>
      </c>
      <c r="G258" s="196">
        <v>0</v>
      </c>
      <c r="H258" s="260"/>
      <c r="I258" s="80">
        <v>0</v>
      </c>
      <c r="J258" s="81" t="str">
        <f>IF(G258&gt;0,I258/G258*100,"-")</f>
        <v>-</v>
      </c>
    </row>
    <row r="259" spans="1:10" ht="10.5" customHeight="1">
      <c r="A259" s="284"/>
      <c r="B259" s="72"/>
      <c r="C259" s="82"/>
      <c r="D259" s="284"/>
      <c r="E259" s="284"/>
      <c r="F259" s="78" t="s">
        <v>126</v>
      </c>
      <c r="G259" s="196">
        <v>5439</v>
      </c>
      <c r="H259" s="260"/>
      <c r="I259" s="80">
        <v>3450.95</v>
      </c>
      <c r="J259" s="81">
        <f>IF(G259&gt;0,I259/G259*100,"-")</f>
        <v>63.448244162529875</v>
      </c>
    </row>
    <row r="260" spans="1:10" ht="1.5" customHeight="1">
      <c r="A260" s="285"/>
      <c r="B260" s="86"/>
      <c r="C260" s="87"/>
      <c r="D260" s="285"/>
      <c r="E260" s="285"/>
      <c r="F260" s="88"/>
      <c r="G260" s="194"/>
      <c r="H260" s="272"/>
      <c r="I260" s="89"/>
      <c r="J260" s="90"/>
    </row>
    <row r="261" spans="1:10" ht="1.5" customHeight="1">
      <c r="A261" s="283" t="s">
        <v>85</v>
      </c>
      <c r="B261" s="67"/>
      <c r="C261" s="91"/>
      <c r="D261" s="283">
        <v>853</v>
      </c>
      <c r="E261" s="283">
        <v>85395</v>
      </c>
      <c r="F261" s="69"/>
      <c r="G261" s="191"/>
      <c r="H261" s="264"/>
      <c r="I261" s="92"/>
      <c r="J261" s="70"/>
    </row>
    <row r="262" spans="1:10" ht="10.5" customHeight="1">
      <c r="A262" s="284"/>
      <c r="B262" s="72" t="s">
        <v>2</v>
      </c>
      <c r="C262" s="93" t="s">
        <v>35</v>
      </c>
      <c r="D262" s="284"/>
      <c r="E262" s="284"/>
      <c r="F262" s="74" t="s">
        <v>125</v>
      </c>
      <c r="G262" s="243">
        <f>SUM(G263:G266)</f>
        <v>213207</v>
      </c>
      <c r="H262" s="259"/>
      <c r="I262" s="75">
        <f>SUM(I263:I266)</f>
        <v>136953.52</v>
      </c>
      <c r="J262" s="76">
        <f>IF(G262&gt;0,I262/G262*100,"-")</f>
        <v>64.23500166504851</v>
      </c>
    </row>
    <row r="263" spans="1:10" ht="10.5" customHeight="1">
      <c r="A263" s="284"/>
      <c r="B263" s="72" t="s">
        <v>3</v>
      </c>
      <c r="C263" s="93" t="s">
        <v>47</v>
      </c>
      <c r="D263" s="284"/>
      <c r="E263" s="284"/>
      <c r="F263" s="78" t="s">
        <v>166</v>
      </c>
      <c r="G263" s="196">
        <v>0</v>
      </c>
      <c r="H263" s="260"/>
      <c r="I263" s="80">
        <v>0</v>
      </c>
      <c r="J263" s="81" t="str">
        <f>IF(G263&gt;0,I263/G263*100,"-")</f>
        <v>-</v>
      </c>
    </row>
    <row r="264" spans="1:10" ht="10.5" customHeight="1">
      <c r="A264" s="284"/>
      <c r="B264" s="72" t="s">
        <v>4</v>
      </c>
      <c r="C264" s="77" t="s">
        <v>127</v>
      </c>
      <c r="D264" s="284"/>
      <c r="E264" s="284"/>
      <c r="F264" s="78" t="s">
        <v>42</v>
      </c>
      <c r="G264" s="196">
        <v>206243</v>
      </c>
      <c r="H264" s="260"/>
      <c r="I264" s="80">
        <v>136953.52</v>
      </c>
      <c r="J264" s="81">
        <f>IF(G264&gt;0,I264/G264*100,"-")</f>
        <v>66.40396037683702</v>
      </c>
    </row>
    <row r="265" spans="1:10" ht="10.5" customHeight="1">
      <c r="A265" s="284"/>
      <c r="B265" s="72" t="s">
        <v>5</v>
      </c>
      <c r="C265" s="82" t="s">
        <v>181</v>
      </c>
      <c r="D265" s="284"/>
      <c r="E265" s="284"/>
      <c r="F265" s="78" t="s">
        <v>73</v>
      </c>
      <c r="G265" s="196">
        <v>0</v>
      </c>
      <c r="H265" s="260"/>
      <c r="I265" s="80">
        <v>0</v>
      </c>
      <c r="J265" s="81" t="str">
        <f>IF(G265&gt;0,I265/G265*100,"-")</f>
        <v>-</v>
      </c>
    </row>
    <row r="266" spans="1:10" ht="10.5" customHeight="1">
      <c r="A266" s="284"/>
      <c r="B266" s="72"/>
      <c r="C266" s="82"/>
      <c r="D266" s="284"/>
      <c r="E266" s="284"/>
      <c r="F266" s="78" t="s">
        <v>126</v>
      </c>
      <c r="G266" s="196">
        <v>6964</v>
      </c>
      <c r="H266" s="260"/>
      <c r="I266" s="80">
        <v>0</v>
      </c>
      <c r="J266" s="81">
        <f>IF(G266&gt;0,I266/G266*100,"-")</f>
        <v>0</v>
      </c>
    </row>
    <row r="267" spans="1:10" ht="1.5" customHeight="1">
      <c r="A267" s="285"/>
      <c r="B267" s="86"/>
      <c r="C267" s="87"/>
      <c r="D267" s="285"/>
      <c r="E267" s="285"/>
      <c r="F267" s="88"/>
      <c r="G267" s="194"/>
      <c r="H267" s="272"/>
      <c r="I267" s="89"/>
      <c r="J267" s="90"/>
    </row>
    <row r="268" spans="1:10" ht="1.5" customHeight="1">
      <c r="A268" s="283" t="s">
        <v>86</v>
      </c>
      <c r="B268" s="67"/>
      <c r="C268" s="91"/>
      <c r="D268" s="283">
        <v>853</v>
      </c>
      <c r="E268" s="283">
        <v>85395</v>
      </c>
      <c r="F268" s="69"/>
      <c r="G268" s="191"/>
      <c r="H268" s="264"/>
      <c r="I268" s="92"/>
      <c r="J268" s="70"/>
    </row>
    <row r="269" spans="1:10" ht="10.5" customHeight="1">
      <c r="A269" s="284"/>
      <c r="B269" s="72" t="s">
        <v>2</v>
      </c>
      <c r="C269" s="93" t="s">
        <v>35</v>
      </c>
      <c r="D269" s="284"/>
      <c r="E269" s="284"/>
      <c r="F269" s="74" t="s">
        <v>125</v>
      </c>
      <c r="G269" s="243">
        <f>SUM(G270:G273)</f>
        <v>152003</v>
      </c>
      <c r="H269" s="259"/>
      <c r="I269" s="75">
        <f>SUM(I270:I273)</f>
        <v>145164.03999999998</v>
      </c>
      <c r="J269" s="76">
        <f>IF(G269&gt;0,I269/G269*100,"-")</f>
        <v>95.50077301105898</v>
      </c>
    </row>
    <row r="270" spans="1:10" ht="10.5" customHeight="1">
      <c r="A270" s="284"/>
      <c r="B270" s="72" t="s">
        <v>3</v>
      </c>
      <c r="C270" s="93" t="s">
        <v>47</v>
      </c>
      <c r="D270" s="284"/>
      <c r="E270" s="284"/>
      <c r="F270" s="78" t="s">
        <v>166</v>
      </c>
      <c r="G270" s="196">
        <v>0</v>
      </c>
      <c r="H270" s="260"/>
      <c r="I270" s="79">
        <v>0</v>
      </c>
      <c r="J270" s="81" t="str">
        <f>IF(G270&gt;0,I270/G270*100,"-")</f>
        <v>-</v>
      </c>
    </row>
    <row r="271" spans="1:10" ht="10.5" customHeight="1">
      <c r="A271" s="284"/>
      <c r="B271" s="72" t="s">
        <v>4</v>
      </c>
      <c r="C271" s="77" t="s">
        <v>127</v>
      </c>
      <c r="D271" s="284"/>
      <c r="E271" s="284"/>
      <c r="F271" s="78" t="s">
        <v>42</v>
      </c>
      <c r="G271" s="196">
        <v>151992</v>
      </c>
      <c r="H271" s="260"/>
      <c r="I271" s="80">
        <v>145153.05</v>
      </c>
      <c r="J271" s="81">
        <f>IF(G271&gt;0,I271/G271*100,"-")</f>
        <v>95.50045397126163</v>
      </c>
    </row>
    <row r="272" spans="1:10" ht="10.5" customHeight="1">
      <c r="A272" s="284"/>
      <c r="B272" s="72" t="s">
        <v>5</v>
      </c>
      <c r="C272" s="82" t="s">
        <v>107</v>
      </c>
      <c r="D272" s="284"/>
      <c r="E272" s="284"/>
      <c r="F272" s="78" t="s">
        <v>73</v>
      </c>
      <c r="G272" s="196">
        <v>0</v>
      </c>
      <c r="H272" s="260"/>
      <c r="I272" s="80">
        <v>0</v>
      </c>
      <c r="J272" s="81" t="str">
        <f>IF(G272&gt;0,I272/G272*100,"-")</f>
        <v>-</v>
      </c>
    </row>
    <row r="273" spans="1:10" ht="10.5" customHeight="1">
      <c r="A273" s="284"/>
      <c r="B273" s="72"/>
      <c r="C273" s="82"/>
      <c r="D273" s="284"/>
      <c r="E273" s="284"/>
      <c r="F273" s="78" t="s">
        <v>126</v>
      </c>
      <c r="G273" s="196">
        <v>11</v>
      </c>
      <c r="H273" s="260"/>
      <c r="I273" s="80">
        <v>10.99</v>
      </c>
      <c r="J273" s="81">
        <f>IF(G273&gt;0,I273/G273*100,"-")</f>
        <v>99.90909090909092</v>
      </c>
    </row>
    <row r="274" spans="1:10" ht="1.5" customHeight="1">
      <c r="A274" s="285"/>
      <c r="B274" s="86"/>
      <c r="C274" s="87"/>
      <c r="D274" s="285"/>
      <c r="E274" s="285"/>
      <c r="F274" s="88"/>
      <c r="G274" s="194"/>
      <c r="H274" s="272"/>
      <c r="I274" s="89"/>
      <c r="J274" s="90"/>
    </row>
    <row r="275" spans="1:10" ht="1.5" customHeight="1">
      <c r="A275" s="283" t="s">
        <v>87</v>
      </c>
      <c r="B275" s="67"/>
      <c r="C275" s="91"/>
      <c r="D275" s="283">
        <v>853</v>
      </c>
      <c r="E275" s="283">
        <v>85395</v>
      </c>
      <c r="F275" s="69"/>
      <c r="G275" s="191"/>
      <c r="H275" s="264"/>
      <c r="I275" s="92"/>
      <c r="J275" s="70"/>
    </row>
    <row r="276" spans="1:10" ht="10.5" customHeight="1">
      <c r="A276" s="284"/>
      <c r="B276" s="72" t="s">
        <v>2</v>
      </c>
      <c r="C276" s="93" t="s">
        <v>35</v>
      </c>
      <c r="D276" s="284"/>
      <c r="E276" s="284"/>
      <c r="F276" s="74" t="s">
        <v>125</v>
      </c>
      <c r="G276" s="243">
        <f>SUM(G277:G280)</f>
        <v>236400</v>
      </c>
      <c r="H276" s="259"/>
      <c r="I276" s="75">
        <f>SUM(I277:I280)</f>
        <v>104019.34999999999</v>
      </c>
      <c r="J276" s="76">
        <f>IF(G276&gt;0,I276/G276*100,"-")</f>
        <v>44.001417089678505</v>
      </c>
    </row>
    <row r="277" spans="1:10" ht="10.5" customHeight="1">
      <c r="A277" s="284"/>
      <c r="B277" s="72" t="s">
        <v>3</v>
      </c>
      <c r="C277" s="93" t="s">
        <v>47</v>
      </c>
      <c r="D277" s="284"/>
      <c r="E277" s="284"/>
      <c r="F277" s="78" t="s">
        <v>166</v>
      </c>
      <c r="G277" s="196">
        <v>8500</v>
      </c>
      <c r="H277" s="260"/>
      <c r="I277" s="79">
        <v>6762.34</v>
      </c>
      <c r="J277" s="81">
        <f>IF(G277&gt;0,I277/G277*100,"-")</f>
        <v>79.55694117647059</v>
      </c>
    </row>
    <row r="278" spans="1:10" ht="10.5" customHeight="1">
      <c r="A278" s="284"/>
      <c r="B278" s="72" t="s">
        <v>4</v>
      </c>
      <c r="C278" s="77" t="s">
        <v>127</v>
      </c>
      <c r="D278" s="284"/>
      <c r="E278" s="284"/>
      <c r="F278" s="78" t="s">
        <v>42</v>
      </c>
      <c r="G278" s="196">
        <v>227166</v>
      </c>
      <c r="H278" s="260"/>
      <c r="I278" s="80">
        <v>97002.01</v>
      </c>
      <c r="J278" s="81">
        <f>IF(G278&gt;0,I278/G278*100,"-")</f>
        <v>42.70093675990245</v>
      </c>
    </row>
    <row r="279" spans="1:10" ht="10.5" customHeight="1">
      <c r="A279" s="284"/>
      <c r="B279" s="72" t="s">
        <v>5</v>
      </c>
      <c r="C279" s="82" t="s">
        <v>182</v>
      </c>
      <c r="D279" s="284"/>
      <c r="E279" s="284"/>
      <c r="F279" s="78" t="s">
        <v>73</v>
      </c>
      <c r="G279" s="196">
        <v>0</v>
      </c>
      <c r="H279" s="260"/>
      <c r="I279" s="80">
        <v>0</v>
      </c>
      <c r="J279" s="81" t="str">
        <f>IF(G279&gt;0,I279/G279*100,"-")</f>
        <v>-</v>
      </c>
    </row>
    <row r="280" spans="1:10" ht="10.5" customHeight="1">
      <c r="A280" s="284"/>
      <c r="B280" s="72"/>
      <c r="C280" s="82"/>
      <c r="D280" s="284"/>
      <c r="E280" s="284"/>
      <c r="F280" s="78" t="s">
        <v>126</v>
      </c>
      <c r="G280" s="196">
        <v>734</v>
      </c>
      <c r="H280" s="260"/>
      <c r="I280" s="80">
        <v>255</v>
      </c>
      <c r="J280" s="81">
        <f>IF(G280&gt;0,I280/G280*100,"-")</f>
        <v>34.74114441416894</v>
      </c>
    </row>
    <row r="281" spans="1:10" ht="1.5" customHeight="1">
      <c r="A281" s="285"/>
      <c r="B281" s="86"/>
      <c r="C281" s="87"/>
      <c r="D281" s="285"/>
      <c r="E281" s="285"/>
      <c r="F281" s="88"/>
      <c r="G281" s="194"/>
      <c r="H281" s="272"/>
      <c r="I281" s="89"/>
      <c r="J281" s="90"/>
    </row>
    <row r="282" spans="1:10" ht="1.5" customHeight="1">
      <c r="A282" s="283" t="s">
        <v>88</v>
      </c>
      <c r="B282" s="67"/>
      <c r="C282" s="91"/>
      <c r="D282" s="283">
        <v>853</v>
      </c>
      <c r="E282" s="283">
        <v>85395</v>
      </c>
      <c r="F282" s="69"/>
      <c r="G282" s="191"/>
      <c r="H282" s="264"/>
      <c r="I282" s="92"/>
      <c r="J282" s="70"/>
    </row>
    <row r="283" spans="1:10" ht="10.5" customHeight="1">
      <c r="A283" s="284"/>
      <c r="B283" s="72" t="s">
        <v>2</v>
      </c>
      <c r="C283" s="93" t="s">
        <v>35</v>
      </c>
      <c r="D283" s="284"/>
      <c r="E283" s="284"/>
      <c r="F283" s="74" t="s">
        <v>125</v>
      </c>
      <c r="G283" s="243">
        <f>SUM(G284:G287)</f>
        <v>392892</v>
      </c>
      <c r="H283" s="259"/>
      <c r="I283" s="75">
        <f>SUM(I284:I287)</f>
        <v>149730.62</v>
      </c>
      <c r="J283" s="76">
        <f>IF(G283&gt;0,I283/G283*100,"-")</f>
        <v>38.10986734267941</v>
      </c>
    </row>
    <row r="284" spans="1:10" ht="10.5" customHeight="1">
      <c r="A284" s="284"/>
      <c r="B284" s="72" t="s">
        <v>3</v>
      </c>
      <c r="C284" s="93" t="s">
        <v>47</v>
      </c>
      <c r="D284" s="284"/>
      <c r="E284" s="284"/>
      <c r="F284" s="78" t="s">
        <v>166</v>
      </c>
      <c r="G284" s="196">
        <v>65700</v>
      </c>
      <c r="H284" s="260"/>
      <c r="I284" s="79">
        <v>55893.89</v>
      </c>
      <c r="J284" s="81">
        <f>IF(G284&gt;0,I284/G284*100,"-")</f>
        <v>85.07441400304414</v>
      </c>
    </row>
    <row r="285" spans="1:10" ht="10.5" customHeight="1">
      <c r="A285" s="284"/>
      <c r="B285" s="72" t="s">
        <v>4</v>
      </c>
      <c r="C285" s="77" t="s">
        <v>127</v>
      </c>
      <c r="D285" s="284"/>
      <c r="E285" s="284"/>
      <c r="F285" s="78" t="s">
        <v>42</v>
      </c>
      <c r="G285" s="196">
        <v>316036</v>
      </c>
      <c r="H285" s="260"/>
      <c r="I285" s="80">
        <v>90637.74</v>
      </c>
      <c r="J285" s="81">
        <f>IF(G285&gt;0,I285/G285*100,"-")</f>
        <v>28.679561822070905</v>
      </c>
    </row>
    <row r="286" spans="1:10" ht="10.5" customHeight="1">
      <c r="A286" s="284"/>
      <c r="B286" s="72" t="s">
        <v>5</v>
      </c>
      <c r="C286" s="82" t="s">
        <v>183</v>
      </c>
      <c r="D286" s="284"/>
      <c r="E286" s="284"/>
      <c r="F286" s="78" t="s">
        <v>73</v>
      </c>
      <c r="G286" s="196">
        <v>0</v>
      </c>
      <c r="H286" s="260"/>
      <c r="I286" s="80">
        <v>0</v>
      </c>
      <c r="J286" s="81" t="str">
        <f>IF(G286&gt;0,I286/G286*100,"-")</f>
        <v>-</v>
      </c>
    </row>
    <row r="287" spans="1:10" ht="10.5" customHeight="1">
      <c r="A287" s="284"/>
      <c r="B287" s="72"/>
      <c r="C287" s="82"/>
      <c r="D287" s="284"/>
      <c r="E287" s="284"/>
      <c r="F287" s="78" t="s">
        <v>126</v>
      </c>
      <c r="G287" s="196">
        <v>11156</v>
      </c>
      <c r="H287" s="260"/>
      <c r="I287" s="80">
        <v>3198.99</v>
      </c>
      <c r="J287" s="81">
        <f>IF(G287&gt;0,I287/G287*100,"-")</f>
        <v>28.67506274650412</v>
      </c>
    </row>
    <row r="288" spans="1:10" ht="1.5" customHeight="1">
      <c r="A288" s="285"/>
      <c r="B288" s="86"/>
      <c r="C288" s="87"/>
      <c r="D288" s="285"/>
      <c r="E288" s="285"/>
      <c r="F288" s="88"/>
      <c r="G288" s="194"/>
      <c r="H288" s="272"/>
      <c r="I288" s="89"/>
      <c r="J288" s="90"/>
    </row>
    <row r="289" spans="1:10" ht="1.5" customHeight="1">
      <c r="A289" s="283" t="s">
        <v>89</v>
      </c>
      <c r="B289" s="67"/>
      <c r="C289" s="91"/>
      <c r="D289" s="283"/>
      <c r="E289" s="283"/>
      <c r="F289" s="69"/>
      <c r="G289" s="191"/>
      <c r="H289" s="264"/>
      <c r="I289" s="92"/>
      <c r="J289" s="70"/>
    </row>
    <row r="290" spans="1:10" ht="10.5" customHeight="1">
      <c r="A290" s="284"/>
      <c r="B290" s="72" t="s">
        <v>2</v>
      </c>
      <c r="C290" s="93" t="s">
        <v>50</v>
      </c>
      <c r="D290" s="284"/>
      <c r="E290" s="284"/>
      <c r="F290" s="74" t="s">
        <v>125</v>
      </c>
      <c r="G290" s="243">
        <f>SUM(G291:G294)</f>
        <v>1375000</v>
      </c>
      <c r="H290" s="259"/>
      <c r="I290" s="75">
        <f>SUM(I291:I294)</f>
        <v>0</v>
      </c>
      <c r="J290" s="76">
        <f>IF(G290&gt;0,I290/G290*100,"-")</f>
        <v>0</v>
      </c>
    </row>
    <row r="291" spans="1:10" ht="10.5" customHeight="1">
      <c r="A291" s="284"/>
      <c r="B291" s="72" t="s">
        <v>3</v>
      </c>
      <c r="C291" s="93" t="s">
        <v>185</v>
      </c>
      <c r="D291" s="284"/>
      <c r="E291" s="284"/>
      <c r="F291" s="78" t="s">
        <v>166</v>
      </c>
      <c r="G291" s="196">
        <f>G298+G305</f>
        <v>1375000</v>
      </c>
      <c r="H291" s="260"/>
      <c r="I291" s="79">
        <f>I298+I305</f>
        <v>0</v>
      </c>
      <c r="J291" s="81">
        <f>IF(G291&gt;0,I291/G291*100,"-")</f>
        <v>0</v>
      </c>
    </row>
    <row r="292" spans="1:10" ht="10.5" customHeight="1">
      <c r="A292" s="284"/>
      <c r="B292" s="72"/>
      <c r="C292" s="77" t="s">
        <v>184</v>
      </c>
      <c r="D292" s="284"/>
      <c r="E292" s="284"/>
      <c r="F292" s="78" t="s">
        <v>42</v>
      </c>
      <c r="G292" s="196">
        <f aca="true" t="shared" si="8" ref="G292:I294">G299+G306</f>
        <v>0</v>
      </c>
      <c r="H292" s="260"/>
      <c r="I292" s="79">
        <f t="shared" si="8"/>
        <v>0</v>
      </c>
      <c r="J292" s="81" t="str">
        <f>IF(G292&gt;0,I292/G292*100,"-")</f>
        <v>-</v>
      </c>
    </row>
    <row r="293" spans="1:10" ht="10.5" customHeight="1">
      <c r="A293" s="284"/>
      <c r="B293" s="72" t="s">
        <v>4</v>
      </c>
      <c r="C293" s="77" t="s">
        <v>53</v>
      </c>
      <c r="D293" s="284"/>
      <c r="E293" s="284"/>
      <c r="F293" s="78" t="s">
        <v>73</v>
      </c>
      <c r="G293" s="196">
        <f t="shared" si="8"/>
        <v>0</v>
      </c>
      <c r="H293" s="260"/>
      <c r="I293" s="79">
        <f t="shared" si="8"/>
        <v>0</v>
      </c>
      <c r="J293" s="81" t="str">
        <f>IF(G293&gt;0,I293/G293*100,"-")</f>
        <v>-</v>
      </c>
    </row>
    <row r="294" spans="1:10" ht="10.5" customHeight="1">
      <c r="A294" s="284"/>
      <c r="B294" s="72" t="s">
        <v>5</v>
      </c>
      <c r="C294" s="82" t="s">
        <v>129</v>
      </c>
      <c r="D294" s="284"/>
      <c r="E294" s="284"/>
      <c r="F294" s="78" t="s">
        <v>126</v>
      </c>
      <c r="G294" s="196">
        <f t="shared" si="8"/>
        <v>0</v>
      </c>
      <c r="H294" s="260"/>
      <c r="I294" s="79">
        <f t="shared" si="8"/>
        <v>0</v>
      </c>
      <c r="J294" s="81" t="str">
        <f>IF(G294&gt;0,I294/G294*100,"-")</f>
        <v>-</v>
      </c>
    </row>
    <row r="295" spans="1:10" ht="1.5" customHeight="1">
      <c r="A295" s="284"/>
      <c r="B295" s="72"/>
      <c r="C295" s="82"/>
      <c r="D295" s="295"/>
      <c r="E295" s="295"/>
      <c r="F295" s="94"/>
      <c r="G295" s="244"/>
      <c r="H295" s="273"/>
      <c r="I295" s="95"/>
      <c r="J295" s="96"/>
    </row>
    <row r="296" spans="1:12" s="97" customFormat="1" ht="1.5" customHeight="1">
      <c r="A296" s="71"/>
      <c r="B296" s="72"/>
      <c r="D296" s="287">
        <v>921</v>
      </c>
      <c r="E296" s="287">
        <v>92105</v>
      </c>
      <c r="G296" s="72"/>
      <c r="H296" s="266"/>
      <c r="I296" s="72"/>
      <c r="J296" s="81"/>
      <c r="K296" s="210"/>
      <c r="L296" s="210"/>
    </row>
    <row r="297" spans="1:12" s="97" customFormat="1" ht="10.5" customHeight="1">
      <c r="A297" s="71"/>
      <c r="B297" s="72"/>
      <c r="C297" s="77"/>
      <c r="D297" s="287"/>
      <c r="E297" s="287"/>
      <c r="F297" s="98" t="s">
        <v>118</v>
      </c>
      <c r="G297" s="242">
        <f>SUM(G298:G301)</f>
        <v>710000</v>
      </c>
      <c r="H297" s="267"/>
      <c r="I297" s="99">
        <f>SUM(I298:I301)</f>
        <v>0</v>
      </c>
      <c r="J297" s="100">
        <f>IF(G297&gt;0,I297/G297*100,"-")</f>
        <v>0</v>
      </c>
      <c r="K297" s="210"/>
      <c r="L297" s="210"/>
    </row>
    <row r="298" spans="1:12" s="97" customFormat="1" ht="10.5" customHeight="1">
      <c r="A298" s="71"/>
      <c r="B298" s="72"/>
      <c r="D298" s="287"/>
      <c r="E298" s="287"/>
      <c r="F298" s="101" t="s">
        <v>166</v>
      </c>
      <c r="G298" s="104">
        <v>710000</v>
      </c>
      <c r="H298" s="268"/>
      <c r="I298" s="102">
        <v>0</v>
      </c>
      <c r="J298" s="103">
        <f>IF(G298&gt;0,I298/G298*100,"-")</f>
        <v>0</v>
      </c>
      <c r="K298" s="210"/>
      <c r="L298" s="210"/>
    </row>
    <row r="299" spans="1:12" s="97" customFormat="1" ht="10.5" customHeight="1">
      <c r="A299" s="71"/>
      <c r="B299" s="72"/>
      <c r="D299" s="287"/>
      <c r="E299" s="287"/>
      <c r="F299" s="101" t="s">
        <v>42</v>
      </c>
      <c r="G299" s="104">
        <v>0</v>
      </c>
      <c r="H299" s="268"/>
      <c r="I299" s="104">
        <v>0</v>
      </c>
      <c r="J299" s="103" t="str">
        <f>IF(G299&gt;0,I299/G299*100,"-")</f>
        <v>-</v>
      </c>
      <c r="K299" s="210"/>
      <c r="L299" s="210"/>
    </row>
    <row r="300" spans="1:12" s="97" customFormat="1" ht="10.5" customHeight="1">
      <c r="A300" s="71"/>
      <c r="B300" s="72"/>
      <c r="D300" s="287"/>
      <c r="E300" s="287"/>
      <c r="F300" s="101" t="s">
        <v>73</v>
      </c>
      <c r="G300" s="104">
        <v>0</v>
      </c>
      <c r="H300" s="268"/>
      <c r="I300" s="104">
        <v>0</v>
      </c>
      <c r="J300" s="103" t="str">
        <f>IF(G300&gt;0,I300/G300*100,"-")</f>
        <v>-</v>
      </c>
      <c r="K300" s="210"/>
      <c r="L300" s="210"/>
    </row>
    <row r="301" spans="1:12" s="97" customFormat="1" ht="10.5" customHeight="1">
      <c r="A301" s="71"/>
      <c r="B301" s="72"/>
      <c r="D301" s="287"/>
      <c r="E301" s="287"/>
      <c r="F301" s="101" t="s">
        <v>126</v>
      </c>
      <c r="G301" s="104">
        <v>0</v>
      </c>
      <c r="H301" s="268"/>
      <c r="I301" s="104">
        <v>0</v>
      </c>
      <c r="J301" s="103" t="str">
        <f>IF(G301&gt;0,I301/G301*100,"-")</f>
        <v>-</v>
      </c>
      <c r="K301" s="210"/>
      <c r="L301" s="210"/>
    </row>
    <row r="302" spans="1:12" s="97" customFormat="1" ht="1.5" customHeight="1">
      <c r="A302" s="71"/>
      <c r="B302" s="72"/>
      <c r="D302" s="294"/>
      <c r="E302" s="294"/>
      <c r="F302" s="105"/>
      <c r="G302" s="106"/>
      <c r="H302" s="269"/>
      <c r="I302" s="106"/>
      <c r="J302" s="107"/>
      <c r="K302" s="210"/>
      <c r="L302" s="210"/>
    </row>
    <row r="303" spans="1:12" s="97" customFormat="1" ht="1.5" customHeight="1">
      <c r="A303" s="71"/>
      <c r="B303" s="72"/>
      <c r="D303" s="286">
        <v>921</v>
      </c>
      <c r="E303" s="286">
        <v>92114</v>
      </c>
      <c r="F303" s="108"/>
      <c r="G303" s="104"/>
      <c r="H303" s="268"/>
      <c r="I303" s="104"/>
      <c r="J303" s="103"/>
      <c r="K303" s="210"/>
      <c r="L303" s="210"/>
    </row>
    <row r="304" spans="1:12" s="97" customFormat="1" ht="10.5" customHeight="1">
      <c r="A304" s="71"/>
      <c r="B304" s="72"/>
      <c r="C304" s="77"/>
      <c r="D304" s="287"/>
      <c r="E304" s="287"/>
      <c r="F304" s="98" t="s">
        <v>118</v>
      </c>
      <c r="G304" s="242">
        <f>SUM(G305:G308)</f>
        <v>665000</v>
      </c>
      <c r="H304" s="267"/>
      <c r="I304" s="99">
        <f>SUM(I305:I308)</f>
        <v>0</v>
      </c>
      <c r="J304" s="100">
        <f>IF(G304&gt;0,I304/G304*100,"-")</f>
        <v>0</v>
      </c>
      <c r="K304" s="210"/>
      <c r="L304" s="210"/>
    </row>
    <row r="305" spans="1:12" s="97" customFormat="1" ht="10.5" customHeight="1">
      <c r="A305" s="71"/>
      <c r="B305" s="72"/>
      <c r="D305" s="287"/>
      <c r="E305" s="287"/>
      <c r="F305" s="101" t="s">
        <v>166</v>
      </c>
      <c r="G305" s="104">
        <v>665000</v>
      </c>
      <c r="H305" s="268"/>
      <c r="I305" s="102">
        <v>0</v>
      </c>
      <c r="J305" s="103">
        <f>IF(G305&gt;0,I305/G305*100,"-")</f>
        <v>0</v>
      </c>
      <c r="K305" s="210"/>
      <c r="L305" s="210"/>
    </row>
    <row r="306" spans="1:12" s="97" customFormat="1" ht="10.5" customHeight="1">
      <c r="A306" s="71"/>
      <c r="B306" s="72"/>
      <c r="D306" s="287"/>
      <c r="E306" s="287"/>
      <c r="F306" s="101" t="s">
        <v>42</v>
      </c>
      <c r="G306" s="104">
        <v>0</v>
      </c>
      <c r="H306" s="268"/>
      <c r="I306" s="104">
        <v>0</v>
      </c>
      <c r="J306" s="103" t="str">
        <f>IF(G306&gt;0,I306/G306*100,"-")</f>
        <v>-</v>
      </c>
      <c r="K306" s="210"/>
      <c r="L306" s="210"/>
    </row>
    <row r="307" spans="1:12" s="97" customFormat="1" ht="10.5" customHeight="1">
      <c r="A307" s="71"/>
      <c r="B307" s="72"/>
      <c r="D307" s="287"/>
      <c r="E307" s="287"/>
      <c r="F307" s="101" t="s">
        <v>73</v>
      </c>
      <c r="G307" s="104">
        <v>0</v>
      </c>
      <c r="H307" s="268"/>
      <c r="I307" s="104">
        <v>0</v>
      </c>
      <c r="J307" s="103" t="str">
        <f>IF(G307&gt;0,I307/G307*100,"-")</f>
        <v>-</v>
      </c>
      <c r="K307" s="210"/>
      <c r="L307" s="210"/>
    </row>
    <row r="308" spans="1:12" s="97" customFormat="1" ht="10.5" customHeight="1">
      <c r="A308" s="71"/>
      <c r="B308" s="72"/>
      <c r="D308" s="287"/>
      <c r="E308" s="287"/>
      <c r="F308" s="101" t="s">
        <v>126</v>
      </c>
      <c r="G308" s="104">
        <v>0</v>
      </c>
      <c r="H308" s="268"/>
      <c r="I308" s="104">
        <v>0</v>
      </c>
      <c r="J308" s="103" t="str">
        <f>IF(G308&gt;0,I308/G308*100,"-")</f>
        <v>-</v>
      </c>
      <c r="K308" s="210"/>
      <c r="L308" s="210"/>
    </row>
    <row r="309" spans="1:12" s="109" customFormat="1" ht="1.5" customHeight="1">
      <c r="A309" s="85"/>
      <c r="B309" s="86"/>
      <c r="D309" s="288"/>
      <c r="E309" s="288"/>
      <c r="F309" s="110"/>
      <c r="G309" s="111"/>
      <c r="H309" s="271"/>
      <c r="I309" s="111"/>
      <c r="J309" s="112"/>
      <c r="K309" s="214"/>
      <c r="L309" s="214"/>
    </row>
    <row r="310" spans="1:10" ht="1.5" customHeight="1">
      <c r="A310" s="283" t="s">
        <v>90</v>
      </c>
      <c r="B310" s="67"/>
      <c r="C310" s="91"/>
      <c r="D310" s="283">
        <v>801</v>
      </c>
      <c r="E310" s="283">
        <v>80130</v>
      </c>
      <c r="F310" s="69"/>
      <c r="G310" s="191"/>
      <c r="H310" s="264"/>
      <c r="I310" s="92"/>
      <c r="J310" s="70"/>
    </row>
    <row r="311" spans="1:10" ht="10.5" customHeight="1">
      <c r="A311" s="284"/>
      <c r="B311" s="72" t="s">
        <v>2</v>
      </c>
      <c r="C311" s="93" t="s">
        <v>130</v>
      </c>
      <c r="D311" s="284"/>
      <c r="E311" s="284"/>
      <c r="F311" s="74" t="s">
        <v>125</v>
      </c>
      <c r="G311" s="243">
        <f>SUM(G312:G315)</f>
        <v>72144</v>
      </c>
      <c r="H311" s="259"/>
      <c r="I311" s="75">
        <f>SUM(I312:I315)</f>
        <v>29845.93</v>
      </c>
      <c r="J311" s="76">
        <f>IF(G311&gt;0,I311/G311*100,"-")</f>
        <v>41.36994067420714</v>
      </c>
    </row>
    <row r="312" spans="1:10" ht="10.5" customHeight="1">
      <c r="A312" s="284"/>
      <c r="B312" s="72" t="s">
        <v>3</v>
      </c>
      <c r="C312" s="93" t="s">
        <v>131</v>
      </c>
      <c r="D312" s="284"/>
      <c r="E312" s="284"/>
      <c r="F312" s="78" t="s">
        <v>166</v>
      </c>
      <c r="G312" s="196">
        <v>0</v>
      </c>
      <c r="H312" s="260"/>
      <c r="I312" s="79">
        <v>0</v>
      </c>
      <c r="J312" s="81" t="str">
        <f>IF(G312&gt;0,I312/G312*100,"-")</f>
        <v>-</v>
      </c>
    </row>
    <row r="313" spans="1:10" ht="10.5" customHeight="1">
      <c r="A313" s="284"/>
      <c r="B313" s="72" t="s">
        <v>4</v>
      </c>
      <c r="C313" s="77" t="s">
        <v>132</v>
      </c>
      <c r="D313" s="284"/>
      <c r="E313" s="284"/>
      <c r="F313" s="78" t="s">
        <v>42</v>
      </c>
      <c r="G313" s="196">
        <v>72144</v>
      </c>
      <c r="H313" s="260"/>
      <c r="I313" s="80">
        <v>29845.93</v>
      </c>
      <c r="J313" s="81">
        <f>IF(G313&gt;0,I313/G313*100,"-")</f>
        <v>41.36994067420714</v>
      </c>
    </row>
    <row r="314" spans="1:10" ht="10.5" customHeight="1">
      <c r="A314" s="284"/>
      <c r="B314" s="72" t="s">
        <v>5</v>
      </c>
      <c r="C314" s="82" t="s">
        <v>133</v>
      </c>
      <c r="D314" s="284"/>
      <c r="E314" s="284"/>
      <c r="F314" s="78" t="s">
        <v>73</v>
      </c>
      <c r="G314" s="196">
        <v>0</v>
      </c>
      <c r="H314" s="260"/>
      <c r="I314" s="80">
        <v>0</v>
      </c>
      <c r="J314" s="81" t="str">
        <f>IF(G314&gt;0,I314/G314*100,"-")</f>
        <v>-</v>
      </c>
    </row>
    <row r="315" spans="1:10" ht="10.5" customHeight="1">
      <c r="A315" s="284"/>
      <c r="B315" s="72"/>
      <c r="C315" s="82"/>
      <c r="D315" s="284"/>
      <c r="E315" s="284"/>
      <c r="F315" s="78" t="s">
        <v>126</v>
      </c>
      <c r="G315" s="196">
        <v>0</v>
      </c>
      <c r="H315" s="260"/>
      <c r="I315" s="80">
        <v>0</v>
      </c>
      <c r="J315" s="81" t="str">
        <f>IF(G315&gt;0,I315/G315*100,"-")</f>
        <v>-</v>
      </c>
    </row>
    <row r="316" spans="1:10" ht="1.5" customHeight="1">
      <c r="A316" s="285"/>
      <c r="B316" s="86"/>
      <c r="C316" s="87"/>
      <c r="D316" s="285"/>
      <c r="E316" s="285"/>
      <c r="F316" s="88"/>
      <c r="G316" s="194"/>
      <c r="H316" s="272"/>
      <c r="I316" s="89"/>
      <c r="J316" s="90"/>
    </row>
    <row r="317" spans="1:10" ht="1.5" customHeight="1">
      <c r="A317" s="283" t="s">
        <v>91</v>
      </c>
      <c r="B317" s="67"/>
      <c r="C317" s="91"/>
      <c r="D317" s="283">
        <v>801</v>
      </c>
      <c r="E317" s="283">
        <v>80101</v>
      </c>
      <c r="F317" s="69"/>
      <c r="G317" s="191"/>
      <c r="H317" s="264"/>
      <c r="I317" s="92"/>
      <c r="J317" s="70"/>
    </row>
    <row r="318" spans="1:10" ht="10.5" customHeight="1">
      <c r="A318" s="284"/>
      <c r="B318" s="72" t="s">
        <v>2</v>
      </c>
      <c r="C318" s="93" t="s">
        <v>130</v>
      </c>
      <c r="D318" s="284"/>
      <c r="E318" s="284"/>
      <c r="F318" s="74" t="s">
        <v>125</v>
      </c>
      <c r="G318" s="243">
        <f>SUM(G319:G322)</f>
        <v>76999</v>
      </c>
      <c r="H318" s="259"/>
      <c r="I318" s="75">
        <f>SUM(I319:I322)</f>
        <v>20423.93</v>
      </c>
      <c r="J318" s="76">
        <f>IF(G318&gt;0,I318/G318*100,"-")</f>
        <v>26.524928895180455</v>
      </c>
    </row>
    <row r="319" spans="1:10" ht="10.5" customHeight="1">
      <c r="A319" s="284"/>
      <c r="B319" s="72" t="s">
        <v>3</v>
      </c>
      <c r="C319" s="93" t="s">
        <v>131</v>
      </c>
      <c r="D319" s="284"/>
      <c r="E319" s="284"/>
      <c r="F319" s="78" t="s">
        <v>166</v>
      </c>
      <c r="G319" s="196">
        <v>0</v>
      </c>
      <c r="H319" s="260"/>
      <c r="I319" s="79">
        <v>0</v>
      </c>
      <c r="J319" s="81" t="str">
        <f>IF(G319&gt;0,I319/G319*100,"-")</f>
        <v>-</v>
      </c>
    </row>
    <row r="320" spans="1:10" ht="10.5" customHeight="1">
      <c r="A320" s="284"/>
      <c r="B320" s="72" t="s">
        <v>4</v>
      </c>
      <c r="C320" s="77" t="s">
        <v>132</v>
      </c>
      <c r="D320" s="284"/>
      <c r="E320" s="284"/>
      <c r="F320" s="78" t="s">
        <v>42</v>
      </c>
      <c r="G320" s="196">
        <v>76999</v>
      </c>
      <c r="H320" s="260"/>
      <c r="I320" s="80">
        <v>20423.93</v>
      </c>
      <c r="J320" s="81">
        <f>IF(G320&gt;0,I320/G320*100,"-")</f>
        <v>26.524928895180455</v>
      </c>
    </row>
    <row r="321" spans="1:10" ht="10.5" customHeight="1">
      <c r="A321" s="284"/>
      <c r="B321" s="72" t="s">
        <v>5</v>
      </c>
      <c r="C321" s="82" t="s">
        <v>134</v>
      </c>
      <c r="D321" s="284"/>
      <c r="E321" s="284"/>
      <c r="F321" s="78" t="s">
        <v>73</v>
      </c>
      <c r="G321" s="196">
        <v>0</v>
      </c>
      <c r="H321" s="260"/>
      <c r="I321" s="80">
        <v>0</v>
      </c>
      <c r="J321" s="81" t="str">
        <f>IF(G321&gt;0,I321/G321*100,"-")</f>
        <v>-</v>
      </c>
    </row>
    <row r="322" spans="1:10" ht="10.5" customHeight="1">
      <c r="A322" s="284"/>
      <c r="B322" s="72"/>
      <c r="C322" s="82"/>
      <c r="D322" s="284"/>
      <c r="E322" s="284"/>
      <c r="F322" s="78" t="s">
        <v>126</v>
      </c>
      <c r="G322" s="196">
        <v>0</v>
      </c>
      <c r="H322" s="260"/>
      <c r="I322" s="80">
        <v>0</v>
      </c>
      <c r="J322" s="81" t="str">
        <f>IF(G322&gt;0,I322/G322*100,"-")</f>
        <v>-</v>
      </c>
    </row>
    <row r="323" spans="1:10" ht="1.5" customHeight="1">
      <c r="A323" s="285"/>
      <c r="B323" s="86"/>
      <c r="C323" s="87"/>
      <c r="D323" s="285"/>
      <c r="E323" s="285"/>
      <c r="F323" s="88"/>
      <c r="G323" s="194"/>
      <c r="H323" s="272"/>
      <c r="I323" s="89"/>
      <c r="J323" s="90"/>
    </row>
    <row r="324" spans="1:10" ht="1.5" customHeight="1">
      <c r="A324" s="283" t="s">
        <v>92</v>
      </c>
      <c r="B324" s="67"/>
      <c r="C324" s="91"/>
      <c r="D324" s="283">
        <v>801</v>
      </c>
      <c r="E324" s="283">
        <v>80110</v>
      </c>
      <c r="F324" s="69"/>
      <c r="G324" s="191"/>
      <c r="H324" s="264"/>
      <c r="I324" s="92"/>
      <c r="J324" s="70"/>
    </row>
    <row r="325" spans="1:10" ht="10.5" customHeight="1">
      <c r="A325" s="284"/>
      <c r="B325" s="72" t="s">
        <v>2</v>
      </c>
      <c r="C325" s="93" t="s">
        <v>130</v>
      </c>
      <c r="D325" s="284"/>
      <c r="E325" s="284"/>
      <c r="F325" s="74" t="s">
        <v>125</v>
      </c>
      <c r="G325" s="243">
        <f>SUM(G326:G329)</f>
        <v>41266</v>
      </c>
      <c r="H325" s="259"/>
      <c r="I325" s="75">
        <f>SUM(I326:I329)</f>
        <v>13084.48</v>
      </c>
      <c r="J325" s="76">
        <f>IF(G325&gt;0,I325/G325*100,"-")</f>
        <v>31.707652789221147</v>
      </c>
    </row>
    <row r="326" spans="1:10" ht="10.5" customHeight="1">
      <c r="A326" s="284"/>
      <c r="B326" s="72" t="s">
        <v>3</v>
      </c>
      <c r="C326" s="93" t="s">
        <v>131</v>
      </c>
      <c r="D326" s="284"/>
      <c r="E326" s="284"/>
      <c r="F326" s="78" t="s">
        <v>166</v>
      </c>
      <c r="G326" s="196">
        <v>0</v>
      </c>
      <c r="H326" s="260"/>
      <c r="I326" s="79">
        <v>0</v>
      </c>
      <c r="J326" s="81" t="str">
        <f>IF(G326&gt;0,I326/G326*100,"-")</f>
        <v>-</v>
      </c>
    </row>
    <row r="327" spans="1:10" ht="10.5" customHeight="1">
      <c r="A327" s="284"/>
      <c r="B327" s="72" t="s">
        <v>4</v>
      </c>
      <c r="C327" s="77" t="s">
        <v>132</v>
      </c>
      <c r="D327" s="284"/>
      <c r="E327" s="284"/>
      <c r="F327" s="78" t="s">
        <v>42</v>
      </c>
      <c r="G327" s="196">
        <v>41266</v>
      </c>
      <c r="H327" s="260"/>
      <c r="I327" s="80">
        <v>13084.48</v>
      </c>
      <c r="J327" s="81">
        <f>IF(G327&gt;0,I327/G327*100,"-")</f>
        <v>31.707652789221147</v>
      </c>
    </row>
    <row r="328" spans="1:10" ht="10.5" customHeight="1">
      <c r="A328" s="284"/>
      <c r="B328" s="72" t="s">
        <v>5</v>
      </c>
      <c r="C328" s="82" t="s">
        <v>135</v>
      </c>
      <c r="D328" s="284"/>
      <c r="E328" s="284"/>
      <c r="F328" s="78" t="s">
        <v>73</v>
      </c>
      <c r="G328" s="196">
        <v>0</v>
      </c>
      <c r="H328" s="260"/>
      <c r="I328" s="80">
        <v>0</v>
      </c>
      <c r="J328" s="81" t="str">
        <f>IF(G328&gt;0,I328/G328*100,"-")</f>
        <v>-</v>
      </c>
    </row>
    <row r="329" spans="1:10" ht="10.5" customHeight="1">
      <c r="A329" s="284"/>
      <c r="B329" s="72"/>
      <c r="C329" s="82"/>
      <c r="D329" s="284"/>
      <c r="E329" s="284"/>
      <c r="F329" s="78" t="s">
        <v>126</v>
      </c>
      <c r="G329" s="196">
        <v>0</v>
      </c>
      <c r="H329" s="260"/>
      <c r="I329" s="80">
        <v>0</v>
      </c>
      <c r="J329" s="81" t="str">
        <f>IF(G329&gt;0,I329/G329*100,"-")</f>
        <v>-</v>
      </c>
    </row>
    <row r="330" spans="1:10" ht="1.5" customHeight="1">
      <c r="A330" s="285"/>
      <c r="B330" s="86"/>
      <c r="C330" s="87"/>
      <c r="D330" s="285"/>
      <c r="E330" s="285"/>
      <c r="F330" s="88"/>
      <c r="G330" s="194"/>
      <c r="H330" s="272"/>
      <c r="I330" s="89"/>
      <c r="J330" s="90"/>
    </row>
    <row r="331" spans="1:10" ht="1.5" customHeight="1">
      <c r="A331" s="283" t="s">
        <v>93</v>
      </c>
      <c r="B331" s="67"/>
      <c r="C331" s="91"/>
      <c r="D331" s="283">
        <v>801</v>
      </c>
      <c r="E331" s="283">
        <v>80120</v>
      </c>
      <c r="F331" s="69"/>
      <c r="G331" s="191"/>
      <c r="H331" s="264"/>
      <c r="I331" s="92"/>
      <c r="J331" s="70"/>
    </row>
    <row r="332" spans="1:10" ht="10.5" customHeight="1">
      <c r="A332" s="284"/>
      <c r="B332" s="72" t="s">
        <v>2</v>
      </c>
      <c r="C332" s="93" t="s">
        <v>130</v>
      </c>
      <c r="D332" s="284"/>
      <c r="E332" s="284"/>
      <c r="F332" s="74" t="s">
        <v>125</v>
      </c>
      <c r="G332" s="243">
        <f>SUM(G333:G336)</f>
        <v>15987</v>
      </c>
      <c r="H332" s="259"/>
      <c r="I332" s="75">
        <f>SUM(I333:I336)</f>
        <v>15543.34</v>
      </c>
      <c r="J332" s="76">
        <f>IF(G332&gt;0,I332/G332*100,"-")</f>
        <v>97.22487020704322</v>
      </c>
    </row>
    <row r="333" spans="1:10" ht="10.5" customHeight="1">
      <c r="A333" s="284"/>
      <c r="B333" s="72" t="s">
        <v>3</v>
      </c>
      <c r="C333" s="93" t="s">
        <v>131</v>
      </c>
      <c r="D333" s="284"/>
      <c r="E333" s="284"/>
      <c r="F333" s="78" t="s">
        <v>166</v>
      </c>
      <c r="G333" s="196">
        <v>0</v>
      </c>
      <c r="H333" s="260"/>
      <c r="I333" s="79">
        <v>0</v>
      </c>
      <c r="J333" s="81" t="str">
        <f>IF(G333&gt;0,I333/G333*100,"-")</f>
        <v>-</v>
      </c>
    </row>
    <row r="334" spans="1:10" ht="10.5" customHeight="1">
      <c r="A334" s="284"/>
      <c r="B334" s="72" t="s">
        <v>4</v>
      </c>
      <c r="C334" s="77" t="s">
        <v>132</v>
      </c>
      <c r="D334" s="284"/>
      <c r="E334" s="284"/>
      <c r="F334" s="78" t="s">
        <v>42</v>
      </c>
      <c r="G334" s="196">
        <v>15987</v>
      </c>
      <c r="H334" s="260"/>
      <c r="I334" s="80">
        <v>15543.34</v>
      </c>
      <c r="J334" s="81">
        <f>IF(G334&gt;0,I334/G334*100,"-")</f>
        <v>97.22487020704322</v>
      </c>
    </row>
    <row r="335" spans="1:10" ht="10.5" customHeight="1">
      <c r="A335" s="284"/>
      <c r="B335" s="72" t="s">
        <v>5</v>
      </c>
      <c r="C335" s="82" t="s">
        <v>136</v>
      </c>
      <c r="D335" s="284"/>
      <c r="E335" s="284"/>
      <c r="F335" s="78" t="s">
        <v>73</v>
      </c>
      <c r="G335" s="196">
        <v>0</v>
      </c>
      <c r="H335" s="260"/>
      <c r="I335" s="80">
        <v>0</v>
      </c>
      <c r="J335" s="81" t="str">
        <f>IF(G335&gt;0,I335/G335*100,"-")</f>
        <v>-</v>
      </c>
    </row>
    <row r="336" spans="1:10" ht="10.5" customHeight="1">
      <c r="A336" s="284"/>
      <c r="B336" s="72"/>
      <c r="C336" s="82"/>
      <c r="D336" s="284"/>
      <c r="E336" s="284"/>
      <c r="F336" s="78" t="s">
        <v>126</v>
      </c>
      <c r="G336" s="196">
        <v>0</v>
      </c>
      <c r="H336" s="260"/>
      <c r="I336" s="80">
        <v>0</v>
      </c>
      <c r="J336" s="81" t="str">
        <f>IF(G336&gt;0,I336/G336*100,"-")</f>
        <v>-</v>
      </c>
    </row>
    <row r="337" spans="1:10" ht="1.5" customHeight="1">
      <c r="A337" s="285"/>
      <c r="B337" s="86"/>
      <c r="C337" s="87"/>
      <c r="D337" s="285"/>
      <c r="E337" s="285"/>
      <c r="F337" s="88"/>
      <c r="G337" s="194"/>
      <c r="H337" s="272"/>
      <c r="I337" s="89"/>
      <c r="J337" s="90"/>
    </row>
    <row r="338" spans="1:10" ht="1.5" customHeight="1">
      <c r="A338" s="283" t="s">
        <v>94</v>
      </c>
      <c r="B338" s="67"/>
      <c r="C338" s="91"/>
      <c r="D338" s="283">
        <v>801</v>
      </c>
      <c r="E338" s="283">
        <v>80120</v>
      </c>
      <c r="F338" s="69"/>
      <c r="G338" s="191"/>
      <c r="H338" s="264"/>
      <c r="I338" s="92"/>
      <c r="J338" s="70"/>
    </row>
    <row r="339" spans="1:10" ht="10.5" customHeight="1">
      <c r="A339" s="284"/>
      <c r="B339" s="72" t="s">
        <v>2</v>
      </c>
      <c r="C339" s="93" t="s">
        <v>130</v>
      </c>
      <c r="D339" s="284"/>
      <c r="E339" s="284"/>
      <c r="F339" s="74" t="s">
        <v>125</v>
      </c>
      <c r="G339" s="243">
        <f>SUM(G340:G343)</f>
        <v>238</v>
      </c>
      <c r="H339" s="259"/>
      <c r="I339" s="75">
        <f>SUM(I340:I343)</f>
        <v>233.07</v>
      </c>
      <c r="J339" s="76">
        <f>IF(G339&gt;0,I339/G339*100,"-")</f>
        <v>97.92857142857142</v>
      </c>
    </row>
    <row r="340" spans="1:10" ht="10.5" customHeight="1">
      <c r="A340" s="284"/>
      <c r="B340" s="72" t="s">
        <v>3</v>
      </c>
      <c r="C340" s="93" t="s">
        <v>131</v>
      </c>
      <c r="D340" s="284"/>
      <c r="E340" s="284"/>
      <c r="F340" s="78" t="s">
        <v>166</v>
      </c>
      <c r="G340" s="196">
        <v>0</v>
      </c>
      <c r="H340" s="260"/>
      <c r="I340" s="79">
        <v>0</v>
      </c>
      <c r="J340" s="81" t="str">
        <f>IF(G340&gt;0,I340/G340*100,"-")</f>
        <v>-</v>
      </c>
    </row>
    <row r="341" spans="1:10" ht="10.5" customHeight="1">
      <c r="A341" s="284"/>
      <c r="B341" s="72" t="s">
        <v>4</v>
      </c>
      <c r="C341" s="77" t="s">
        <v>132</v>
      </c>
      <c r="D341" s="284"/>
      <c r="E341" s="284"/>
      <c r="F341" s="78" t="s">
        <v>42</v>
      </c>
      <c r="G341" s="196">
        <v>238</v>
      </c>
      <c r="H341" s="260"/>
      <c r="I341" s="80">
        <v>233.07</v>
      </c>
      <c r="J341" s="81">
        <f>IF(G341&gt;0,I341/G341*100,"-")</f>
        <v>97.92857142857142</v>
      </c>
    </row>
    <row r="342" spans="1:10" ht="10.5" customHeight="1">
      <c r="A342" s="284"/>
      <c r="B342" s="72" t="s">
        <v>5</v>
      </c>
      <c r="C342" s="82" t="s">
        <v>137</v>
      </c>
      <c r="D342" s="284"/>
      <c r="E342" s="284"/>
      <c r="F342" s="78" t="s">
        <v>73</v>
      </c>
      <c r="G342" s="196">
        <v>0</v>
      </c>
      <c r="H342" s="260"/>
      <c r="I342" s="80">
        <v>0</v>
      </c>
      <c r="J342" s="81" t="str">
        <f>IF(G342&gt;0,I342/G342*100,"-")</f>
        <v>-</v>
      </c>
    </row>
    <row r="343" spans="1:10" ht="10.5" customHeight="1">
      <c r="A343" s="284"/>
      <c r="B343" s="72"/>
      <c r="C343" s="82"/>
      <c r="D343" s="284"/>
      <c r="E343" s="284"/>
      <c r="F343" s="78" t="s">
        <v>126</v>
      </c>
      <c r="G343" s="196">
        <v>0</v>
      </c>
      <c r="H343" s="260"/>
      <c r="I343" s="80">
        <v>0</v>
      </c>
      <c r="J343" s="81" t="str">
        <f>IF(G343&gt;0,I343/G343*100,"-")</f>
        <v>-</v>
      </c>
    </row>
    <row r="344" spans="1:10" ht="1.5" customHeight="1">
      <c r="A344" s="285"/>
      <c r="B344" s="86"/>
      <c r="C344" s="87"/>
      <c r="D344" s="285"/>
      <c r="E344" s="285"/>
      <c r="F344" s="88"/>
      <c r="G344" s="194"/>
      <c r="H344" s="272"/>
      <c r="I344" s="89"/>
      <c r="J344" s="90"/>
    </row>
    <row r="345" spans="1:10" ht="1.5" customHeight="1">
      <c r="A345" s="283" t="s">
        <v>95</v>
      </c>
      <c r="B345" s="67"/>
      <c r="C345" s="91"/>
      <c r="D345" s="283">
        <v>801</v>
      </c>
      <c r="E345" s="283">
        <v>80130</v>
      </c>
      <c r="F345" s="69"/>
      <c r="G345" s="191"/>
      <c r="H345" s="264"/>
      <c r="I345" s="92"/>
      <c r="J345" s="70"/>
    </row>
    <row r="346" spans="1:10" ht="10.5" customHeight="1">
      <c r="A346" s="284"/>
      <c r="B346" s="72" t="s">
        <v>2</v>
      </c>
      <c r="C346" s="93" t="s">
        <v>130</v>
      </c>
      <c r="D346" s="284"/>
      <c r="E346" s="284"/>
      <c r="F346" s="74" t="s">
        <v>125</v>
      </c>
      <c r="G346" s="243">
        <f>SUM(G347:G350)</f>
        <v>270980</v>
      </c>
      <c r="H346" s="259"/>
      <c r="I346" s="75">
        <f>SUM(I347:I350)</f>
        <v>237699.48</v>
      </c>
      <c r="J346" s="76">
        <f>IF(G346&gt;0,I346/G346*100,"-")</f>
        <v>87.71845892685808</v>
      </c>
    </row>
    <row r="347" spans="1:10" ht="10.5" customHeight="1">
      <c r="A347" s="284"/>
      <c r="B347" s="72" t="s">
        <v>3</v>
      </c>
      <c r="C347" s="93" t="s">
        <v>138</v>
      </c>
      <c r="D347" s="284"/>
      <c r="E347" s="284"/>
      <c r="F347" s="78" t="s">
        <v>166</v>
      </c>
      <c r="G347" s="196">
        <v>0</v>
      </c>
      <c r="H347" s="260"/>
      <c r="I347" s="79">
        <v>0</v>
      </c>
      <c r="J347" s="81" t="str">
        <f>IF(G347&gt;0,I347/G347*100,"-")</f>
        <v>-</v>
      </c>
    </row>
    <row r="348" spans="1:10" ht="10.5" customHeight="1">
      <c r="A348" s="284"/>
      <c r="B348" s="72" t="s">
        <v>4</v>
      </c>
      <c r="C348" s="77" t="s">
        <v>139</v>
      </c>
      <c r="D348" s="284"/>
      <c r="E348" s="284"/>
      <c r="F348" s="78" t="s">
        <v>42</v>
      </c>
      <c r="G348" s="196">
        <v>270980</v>
      </c>
      <c r="H348" s="260"/>
      <c r="I348" s="80">
        <v>237699.48</v>
      </c>
      <c r="J348" s="81">
        <f>IF(G348&gt;0,I348/G348*100,"-")</f>
        <v>87.71845892685808</v>
      </c>
    </row>
    <row r="349" spans="1:10" ht="10.5" customHeight="1">
      <c r="A349" s="284"/>
      <c r="B349" s="72" t="s">
        <v>5</v>
      </c>
      <c r="C349" s="82" t="s">
        <v>140</v>
      </c>
      <c r="D349" s="284"/>
      <c r="E349" s="284"/>
      <c r="F349" s="78" t="s">
        <v>73</v>
      </c>
      <c r="G349" s="196">
        <v>0</v>
      </c>
      <c r="H349" s="260"/>
      <c r="I349" s="80">
        <v>0</v>
      </c>
      <c r="J349" s="81" t="str">
        <f>IF(G349&gt;0,I349/G349*100,"-")</f>
        <v>-</v>
      </c>
    </row>
    <row r="350" spans="1:10" ht="10.5" customHeight="1">
      <c r="A350" s="284"/>
      <c r="B350" s="72"/>
      <c r="C350" s="82"/>
      <c r="D350" s="284"/>
      <c r="E350" s="284"/>
      <c r="F350" s="78" t="s">
        <v>126</v>
      </c>
      <c r="G350" s="196">
        <v>0</v>
      </c>
      <c r="H350" s="260"/>
      <c r="I350" s="80">
        <v>0</v>
      </c>
      <c r="J350" s="81" t="str">
        <f>IF(G350&gt;0,I350/G350*100,"-")</f>
        <v>-</v>
      </c>
    </row>
    <row r="351" spans="1:10" ht="1.5" customHeight="1">
      <c r="A351" s="285"/>
      <c r="B351" s="86"/>
      <c r="C351" s="87"/>
      <c r="D351" s="285"/>
      <c r="E351" s="285"/>
      <c r="F351" s="88"/>
      <c r="G351" s="194"/>
      <c r="H351" s="272"/>
      <c r="I351" s="89"/>
      <c r="J351" s="90"/>
    </row>
    <row r="352" spans="1:10" ht="1.5" customHeight="1">
      <c r="A352" s="283" t="s">
        <v>96</v>
      </c>
      <c r="B352" s="67"/>
      <c r="C352" s="91"/>
      <c r="D352" s="283">
        <v>801</v>
      </c>
      <c r="E352" s="283">
        <v>80130</v>
      </c>
      <c r="F352" s="69"/>
      <c r="G352" s="191"/>
      <c r="H352" s="264"/>
      <c r="I352" s="92"/>
      <c r="J352" s="70"/>
    </row>
    <row r="353" spans="1:10" ht="10.5" customHeight="1">
      <c r="A353" s="284"/>
      <c r="B353" s="72" t="s">
        <v>2</v>
      </c>
      <c r="C353" s="93" t="s">
        <v>130</v>
      </c>
      <c r="D353" s="284"/>
      <c r="E353" s="284"/>
      <c r="F353" s="74" t="s">
        <v>125</v>
      </c>
      <c r="G353" s="243">
        <f>SUM(G354:G357)</f>
        <v>256454</v>
      </c>
      <c r="H353" s="259"/>
      <c r="I353" s="75">
        <f>SUM(I354:I357)</f>
        <v>240826.44</v>
      </c>
      <c r="J353" s="76">
        <f>IF(G353&gt;0,I353/G353*100,"-")</f>
        <v>93.90629118672355</v>
      </c>
    </row>
    <row r="354" spans="1:10" ht="10.5" customHeight="1">
      <c r="A354" s="284"/>
      <c r="B354" s="72" t="s">
        <v>3</v>
      </c>
      <c r="C354" s="93" t="s">
        <v>138</v>
      </c>
      <c r="D354" s="284"/>
      <c r="E354" s="284"/>
      <c r="F354" s="78" t="s">
        <v>166</v>
      </c>
      <c r="G354" s="196">
        <v>0</v>
      </c>
      <c r="H354" s="260"/>
      <c r="I354" s="79">
        <v>0</v>
      </c>
      <c r="J354" s="81" t="str">
        <f>IF(G354&gt;0,I354/G354*100,"-")</f>
        <v>-</v>
      </c>
    </row>
    <row r="355" spans="1:10" ht="10.5" customHeight="1">
      <c r="A355" s="284"/>
      <c r="B355" s="72" t="s">
        <v>4</v>
      </c>
      <c r="C355" s="77" t="s">
        <v>139</v>
      </c>
      <c r="D355" s="284"/>
      <c r="E355" s="284"/>
      <c r="F355" s="78" t="s">
        <v>42</v>
      </c>
      <c r="G355" s="196">
        <v>256454</v>
      </c>
      <c r="H355" s="260"/>
      <c r="I355" s="80">
        <v>240826.44</v>
      </c>
      <c r="J355" s="81">
        <f>IF(G355&gt;0,I355/G355*100,"-")</f>
        <v>93.90629118672355</v>
      </c>
    </row>
    <row r="356" spans="1:10" ht="10.5" customHeight="1">
      <c r="A356" s="284"/>
      <c r="B356" s="72" t="s">
        <v>5</v>
      </c>
      <c r="C356" s="82" t="s">
        <v>141</v>
      </c>
      <c r="D356" s="284"/>
      <c r="E356" s="284"/>
      <c r="F356" s="78" t="s">
        <v>73</v>
      </c>
      <c r="G356" s="196">
        <v>0</v>
      </c>
      <c r="H356" s="260"/>
      <c r="I356" s="80">
        <v>0</v>
      </c>
      <c r="J356" s="81" t="str">
        <f>IF(G356&gt;0,I356/G356*100,"-")</f>
        <v>-</v>
      </c>
    </row>
    <row r="357" spans="1:10" ht="10.5" customHeight="1">
      <c r="A357" s="284"/>
      <c r="B357" s="72"/>
      <c r="C357" s="82"/>
      <c r="D357" s="284"/>
      <c r="E357" s="284"/>
      <c r="F357" s="78" t="s">
        <v>126</v>
      </c>
      <c r="G357" s="196">
        <v>0</v>
      </c>
      <c r="H357" s="260"/>
      <c r="I357" s="80">
        <v>0</v>
      </c>
      <c r="J357" s="81" t="str">
        <f>IF(G357&gt;0,I357/G357*100,"-")</f>
        <v>-</v>
      </c>
    </row>
    <row r="358" spans="1:10" ht="1.5" customHeight="1">
      <c r="A358" s="285"/>
      <c r="B358" s="86"/>
      <c r="C358" s="87"/>
      <c r="D358" s="285"/>
      <c r="E358" s="285"/>
      <c r="F358" s="88"/>
      <c r="G358" s="194"/>
      <c r="H358" s="272"/>
      <c r="I358" s="89"/>
      <c r="J358" s="90"/>
    </row>
    <row r="359" spans="1:10" ht="1.5" customHeight="1">
      <c r="A359" s="283" t="s">
        <v>97</v>
      </c>
      <c r="B359" s="67"/>
      <c r="C359" s="91"/>
      <c r="D359" s="283">
        <v>801</v>
      </c>
      <c r="E359" s="283">
        <v>80130</v>
      </c>
      <c r="F359" s="69"/>
      <c r="G359" s="191"/>
      <c r="H359" s="264"/>
      <c r="I359" s="92"/>
      <c r="J359" s="70"/>
    </row>
    <row r="360" spans="1:10" ht="10.5" customHeight="1">
      <c r="A360" s="284"/>
      <c r="B360" s="72" t="s">
        <v>2</v>
      </c>
      <c r="C360" s="93" t="s">
        <v>130</v>
      </c>
      <c r="D360" s="284"/>
      <c r="E360" s="284"/>
      <c r="F360" s="74" t="s">
        <v>125</v>
      </c>
      <c r="G360" s="243">
        <f>SUM(G361:G364)</f>
        <v>30287</v>
      </c>
      <c r="H360" s="259"/>
      <c r="I360" s="75">
        <f>SUM(I361:I364)</f>
        <v>27802.58</v>
      </c>
      <c r="J360" s="76">
        <f>IF(G360&gt;0,I360/G360*100,"-")</f>
        <v>91.79707465249118</v>
      </c>
    </row>
    <row r="361" spans="1:10" ht="10.5" customHeight="1">
      <c r="A361" s="284"/>
      <c r="B361" s="72" t="s">
        <v>3</v>
      </c>
      <c r="C361" s="93" t="s">
        <v>138</v>
      </c>
      <c r="D361" s="284"/>
      <c r="E361" s="284"/>
      <c r="F361" s="78" t="s">
        <v>166</v>
      </c>
      <c r="G361" s="196">
        <v>0</v>
      </c>
      <c r="H361" s="260"/>
      <c r="I361" s="79">
        <v>0</v>
      </c>
      <c r="J361" s="81" t="str">
        <f>IF(G361&gt;0,I361/G361*100,"-")</f>
        <v>-</v>
      </c>
    </row>
    <row r="362" spans="1:10" ht="10.5" customHeight="1">
      <c r="A362" s="284"/>
      <c r="B362" s="72" t="s">
        <v>4</v>
      </c>
      <c r="C362" s="77" t="s">
        <v>143</v>
      </c>
      <c r="D362" s="284"/>
      <c r="E362" s="284"/>
      <c r="F362" s="78" t="s">
        <v>42</v>
      </c>
      <c r="G362" s="196">
        <v>30287</v>
      </c>
      <c r="H362" s="260"/>
      <c r="I362" s="80">
        <v>27802.58</v>
      </c>
      <c r="J362" s="81">
        <f>IF(G362&gt;0,I362/G362*100,"-")</f>
        <v>91.79707465249118</v>
      </c>
    </row>
    <row r="363" spans="1:10" ht="10.5" customHeight="1">
      <c r="A363" s="284"/>
      <c r="B363" s="72" t="s">
        <v>5</v>
      </c>
      <c r="C363" s="82" t="s">
        <v>142</v>
      </c>
      <c r="D363" s="284"/>
      <c r="E363" s="284"/>
      <c r="F363" s="78" t="s">
        <v>73</v>
      </c>
      <c r="G363" s="196">
        <v>0</v>
      </c>
      <c r="H363" s="260"/>
      <c r="I363" s="80">
        <v>0</v>
      </c>
      <c r="J363" s="81" t="str">
        <f>IF(G363&gt;0,I363/G363*100,"-")</f>
        <v>-</v>
      </c>
    </row>
    <row r="364" spans="1:10" ht="10.5" customHeight="1">
      <c r="A364" s="284"/>
      <c r="B364" s="72"/>
      <c r="C364" s="82"/>
      <c r="D364" s="284"/>
      <c r="E364" s="284"/>
      <c r="F364" s="78" t="s">
        <v>126</v>
      </c>
      <c r="G364" s="196">
        <v>0</v>
      </c>
      <c r="H364" s="260"/>
      <c r="I364" s="80">
        <v>0</v>
      </c>
      <c r="J364" s="81" t="str">
        <f>IF(G364&gt;0,I364/G364*100,"-")</f>
        <v>-</v>
      </c>
    </row>
    <row r="365" spans="1:10" ht="1.5" customHeight="1">
      <c r="A365" s="285"/>
      <c r="B365" s="86"/>
      <c r="C365" s="87"/>
      <c r="D365" s="285"/>
      <c r="E365" s="285"/>
      <c r="F365" s="88"/>
      <c r="G365" s="194"/>
      <c r="H365" s="272"/>
      <c r="I365" s="89"/>
      <c r="J365" s="90"/>
    </row>
    <row r="366" spans="1:10" ht="1.5" customHeight="1">
      <c r="A366" s="283" t="s">
        <v>98</v>
      </c>
      <c r="B366" s="67"/>
      <c r="C366" s="91"/>
      <c r="D366" s="283">
        <v>801</v>
      </c>
      <c r="E366" s="283">
        <v>80110</v>
      </c>
      <c r="F366" s="69"/>
      <c r="G366" s="191"/>
      <c r="H366" s="264"/>
      <c r="I366" s="92"/>
      <c r="J366" s="70"/>
    </row>
    <row r="367" spans="1:10" ht="10.5" customHeight="1">
      <c r="A367" s="284"/>
      <c r="B367" s="72" t="s">
        <v>2</v>
      </c>
      <c r="C367" s="93" t="s">
        <v>144</v>
      </c>
      <c r="D367" s="284"/>
      <c r="E367" s="284"/>
      <c r="F367" s="74" t="s">
        <v>125</v>
      </c>
      <c r="G367" s="243">
        <f>SUM(G368:G371)</f>
        <v>9320</v>
      </c>
      <c r="H367" s="259"/>
      <c r="I367" s="75">
        <f>SUM(I368:I371)</f>
        <v>8382.87</v>
      </c>
      <c r="J367" s="76">
        <f>IF(G367&gt;0,I367/G367*100,"-")</f>
        <v>89.94495708154507</v>
      </c>
    </row>
    <row r="368" spans="1:10" ht="10.5" customHeight="1">
      <c r="A368" s="284"/>
      <c r="B368" s="72" t="s">
        <v>3</v>
      </c>
      <c r="C368" s="93" t="s">
        <v>29</v>
      </c>
      <c r="D368" s="284"/>
      <c r="E368" s="284"/>
      <c r="F368" s="78" t="s">
        <v>166</v>
      </c>
      <c r="G368" s="196">
        <v>0</v>
      </c>
      <c r="H368" s="260"/>
      <c r="I368" s="79">
        <v>0</v>
      </c>
      <c r="J368" s="81" t="str">
        <f>IF(G368&gt;0,I368/G368*100,"-")</f>
        <v>-</v>
      </c>
    </row>
    <row r="369" spans="1:10" ht="10.5" customHeight="1">
      <c r="A369" s="284"/>
      <c r="B369" s="72" t="s">
        <v>4</v>
      </c>
      <c r="C369" s="77" t="s">
        <v>29</v>
      </c>
      <c r="D369" s="284"/>
      <c r="E369" s="284"/>
      <c r="F369" s="78" t="s">
        <v>42</v>
      </c>
      <c r="G369" s="196">
        <v>9320</v>
      </c>
      <c r="H369" s="260"/>
      <c r="I369" s="80">
        <v>8382.87</v>
      </c>
      <c r="J369" s="81">
        <f>IF(G369&gt;0,I369/G369*100,"-")</f>
        <v>89.94495708154507</v>
      </c>
    </row>
    <row r="370" spans="1:10" ht="10.5" customHeight="1">
      <c r="A370" s="284"/>
      <c r="B370" s="72" t="s">
        <v>5</v>
      </c>
      <c r="C370" s="82" t="s">
        <v>145</v>
      </c>
      <c r="D370" s="284"/>
      <c r="E370" s="284"/>
      <c r="F370" s="78" t="s">
        <v>73</v>
      </c>
      <c r="G370" s="196">
        <v>0</v>
      </c>
      <c r="H370" s="260"/>
      <c r="I370" s="80">
        <v>0</v>
      </c>
      <c r="J370" s="81" t="str">
        <f>IF(G370&gt;0,I370/G370*100,"-")</f>
        <v>-</v>
      </c>
    </row>
    <row r="371" spans="1:10" ht="10.5" customHeight="1">
      <c r="A371" s="284"/>
      <c r="B371" s="72"/>
      <c r="C371" s="82"/>
      <c r="D371" s="284"/>
      <c r="E371" s="284"/>
      <c r="F371" s="78" t="s">
        <v>126</v>
      </c>
      <c r="G371" s="196">
        <v>0</v>
      </c>
      <c r="H371" s="260"/>
      <c r="I371" s="80">
        <v>0</v>
      </c>
      <c r="J371" s="81" t="str">
        <f>IF(G371&gt;0,I371/G371*100,"-")</f>
        <v>-</v>
      </c>
    </row>
    <row r="372" spans="1:10" ht="1.5" customHeight="1">
      <c r="A372" s="285"/>
      <c r="B372" s="86"/>
      <c r="C372" s="87"/>
      <c r="D372" s="285"/>
      <c r="E372" s="285"/>
      <c r="F372" s="88"/>
      <c r="G372" s="194"/>
      <c r="H372" s="272"/>
      <c r="I372" s="89"/>
      <c r="J372" s="90"/>
    </row>
    <row r="373" spans="1:12" s="172" customFormat="1" ht="1.5" customHeight="1">
      <c r="A373" s="165"/>
      <c r="B373" s="166"/>
      <c r="C373" s="167"/>
      <c r="D373" s="168"/>
      <c r="E373" s="168"/>
      <c r="F373" s="165"/>
      <c r="G373" s="236"/>
      <c r="H373" s="254"/>
      <c r="I373" s="169"/>
      <c r="J373" s="170"/>
      <c r="K373" s="171"/>
      <c r="L373" s="171"/>
    </row>
    <row r="374" spans="1:12" s="179" customFormat="1" ht="10.5" customHeight="1">
      <c r="A374" s="173" t="s">
        <v>43</v>
      </c>
      <c r="B374" s="281" t="s">
        <v>146</v>
      </c>
      <c r="C374" s="282"/>
      <c r="D374" s="174"/>
      <c r="E374" s="174"/>
      <c r="F374" s="175"/>
      <c r="G374" s="237">
        <f>SUM(G375:G378)</f>
        <v>452214</v>
      </c>
      <c r="H374" s="255"/>
      <c r="I374" s="176">
        <f>SUM(I375:I378)</f>
        <v>446239.31000000006</v>
      </c>
      <c r="J374" s="177">
        <f>IF(G374&gt;0,I374/G374*100,"-")</f>
        <v>98.67879145714198</v>
      </c>
      <c r="K374" s="178"/>
      <c r="L374" s="178"/>
    </row>
    <row r="375" spans="1:12" s="179" customFormat="1" ht="10.5" customHeight="1">
      <c r="A375" s="175"/>
      <c r="B375" s="180"/>
      <c r="C375" s="181"/>
      <c r="D375" s="174"/>
      <c r="E375" s="174"/>
      <c r="F375" s="182" t="s">
        <v>166</v>
      </c>
      <c r="G375" s="238">
        <f>G382+G389+G396</f>
        <v>0</v>
      </c>
      <c r="H375" s="256"/>
      <c r="I375" s="183">
        <f>I382+I389+I396</f>
        <v>0</v>
      </c>
      <c r="J375" s="184" t="str">
        <f>IF(G375&gt;0,I375/G375*100,"-")</f>
        <v>-</v>
      </c>
      <c r="K375" s="178"/>
      <c r="L375" s="178"/>
    </row>
    <row r="376" spans="1:12" s="179" customFormat="1" ht="10.5" customHeight="1">
      <c r="A376" s="175"/>
      <c r="B376" s="180"/>
      <c r="C376" s="181"/>
      <c r="D376" s="174"/>
      <c r="E376" s="174"/>
      <c r="F376" s="182" t="s">
        <v>42</v>
      </c>
      <c r="G376" s="238">
        <f aca="true" t="shared" si="9" ref="G376:I378">G383+G390+G397</f>
        <v>384379</v>
      </c>
      <c r="H376" s="256"/>
      <c r="I376" s="183">
        <f t="shared" si="9"/>
        <v>379302.9</v>
      </c>
      <c r="J376" s="184">
        <f>IF(G376&gt;0,I376/G376*100,"-")</f>
        <v>98.67940236069089</v>
      </c>
      <c r="K376" s="178"/>
      <c r="L376" s="178"/>
    </row>
    <row r="377" spans="1:12" s="179" customFormat="1" ht="10.5" customHeight="1">
      <c r="A377" s="175"/>
      <c r="B377" s="180"/>
      <c r="C377" s="181"/>
      <c r="D377" s="174"/>
      <c r="E377" s="174"/>
      <c r="F377" s="182" t="s">
        <v>73</v>
      </c>
      <c r="G377" s="238">
        <f t="shared" si="9"/>
        <v>0</v>
      </c>
      <c r="H377" s="256"/>
      <c r="I377" s="183">
        <f t="shared" si="9"/>
        <v>0</v>
      </c>
      <c r="J377" s="184" t="str">
        <f>IF(G377&gt;0,I377/G377*100,"-")</f>
        <v>-</v>
      </c>
      <c r="K377" s="178"/>
      <c r="L377" s="178"/>
    </row>
    <row r="378" spans="1:12" s="179" customFormat="1" ht="10.5" customHeight="1">
      <c r="A378" s="175"/>
      <c r="B378" s="180"/>
      <c r="C378" s="181"/>
      <c r="D378" s="174"/>
      <c r="E378" s="174"/>
      <c r="F378" s="182" t="s">
        <v>126</v>
      </c>
      <c r="G378" s="238">
        <f t="shared" si="9"/>
        <v>67835</v>
      </c>
      <c r="H378" s="256"/>
      <c r="I378" s="183">
        <f t="shared" si="9"/>
        <v>66936.41</v>
      </c>
      <c r="J378" s="184">
        <f>IF(G378&gt;0,I378/G378*100,"-")</f>
        <v>98.67532984447557</v>
      </c>
      <c r="K378" s="178"/>
      <c r="L378" s="178"/>
    </row>
    <row r="379" spans="1:12" s="172" customFormat="1" ht="1.5" customHeight="1">
      <c r="A379" s="185"/>
      <c r="B379" s="186"/>
      <c r="C379" s="187"/>
      <c r="D379" s="188"/>
      <c r="E379" s="188"/>
      <c r="F379" s="185"/>
      <c r="G379" s="239"/>
      <c r="H379" s="257"/>
      <c r="I379" s="189"/>
      <c r="J379" s="190"/>
      <c r="K379" s="171"/>
      <c r="L379" s="171"/>
    </row>
    <row r="380" spans="1:10" ht="1.5" customHeight="1">
      <c r="A380" s="283" t="s">
        <v>23</v>
      </c>
      <c r="B380" s="67"/>
      <c r="C380" s="91"/>
      <c r="D380" s="283">
        <v>150</v>
      </c>
      <c r="E380" s="283">
        <v>15011</v>
      </c>
      <c r="F380" s="67"/>
      <c r="G380" s="191"/>
      <c r="H380" s="258"/>
      <c r="I380" s="191"/>
      <c r="J380" s="70"/>
    </row>
    <row r="381" spans="1:10" ht="10.5" customHeight="1">
      <c r="A381" s="284"/>
      <c r="B381" s="72" t="s">
        <v>2</v>
      </c>
      <c r="C381" s="77" t="s">
        <v>35</v>
      </c>
      <c r="D381" s="284"/>
      <c r="E381" s="284"/>
      <c r="F381" s="74" t="s">
        <v>125</v>
      </c>
      <c r="G381" s="240">
        <f>SUM(G382:G385)</f>
        <v>67209</v>
      </c>
      <c r="H381" s="259"/>
      <c r="I381" s="192">
        <f>SUM(I382:I385)</f>
        <v>65980.42</v>
      </c>
      <c r="J381" s="193">
        <f>IF(G381&gt;0,I381/G381*100,"-")</f>
        <v>98.1720007737059</v>
      </c>
    </row>
    <row r="382" spans="1:10" ht="10.5" customHeight="1">
      <c r="A382" s="284"/>
      <c r="B382" s="72" t="s">
        <v>3</v>
      </c>
      <c r="C382" s="77" t="s">
        <v>44</v>
      </c>
      <c r="D382" s="284"/>
      <c r="E382" s="284"/>
      <c r="F382" s="78" t="s">
        <v>166</v>
      </c>
      <c r="G382" s="196">
        <v>0</v>
      </c>
      <c r="H382" s="260"/>
      <c r="I382" s="79">
        <v>0</v>
      </c>
      <c r="J382" s="81" t="str">
        <f>IF(G382&gt;0,I382/G382*100,"-")</f>
        <v>-</v>
      </c>
    </row>
    <row r="383" spans="1:10" ht="10.5" customHeight="1">
      <c r="A383" s="284"/>
      <c r="B383" s="72" t="s">
        <v>4</v>
      </c>
      <c r="C383" s="82" t="s">
        <v>152</v>
      </c>
      <c r="D383" s="284"/>
      <c r="E383" s="284"/>
      <c r="F383" s="78" t="s">
        <v>42</v>
      </c>
      <c r="G383" s="196">
        <v>57126</v>
      </c>
      <c r="H383" s="260"/>
      <c r="I383" s="80">
        <v>56083.93</v>
      </c>
      <c r="J383" s="81">
        <f>IF(G383&gt;0,I383/G383*100,"-")</f>
        <v>98.17583937261493</v>
      </c>
    </row>
    <row r="384" spans="1:10" ht="10.5" customHeight="1">
      <c r="A384" s="284"/>
      <c r="B384" s="72" t="s">
        <v>5</v>
      </c>
      <c r="C384" s="82" t="s">
        <v>33</v>
      </c>
      <c r="D384" s="284"/>
      <c r="E384" s="284"/>
      <c r="F384" s="78" t="s">
        <v>73</v>
      </c>
      <c r="G384" s="197">
        <v>0</v>
      </c>
      <c r="H384" s="261"/>
      <c r="I384" s="79">
        <v>0</v>
      </c>
      <c r="J384" s="81" t="str">
        <f>IF(G384&gt;0,I384/G384*100,"-")</f>
        <v>-</v>
      </c>
    </row>
    <row r="385" spans="1:10" ht="10.5" customHeight="1">
      <c r="A385" s="284"/>
      <c r="B385" s="72"/>
      <c r="C385" s="82"/>
      <c r="D385" s="284"/>
      <c r="E385" s="284"/>
      <c r="F385" s="78" t="s">
        <v>126</v>
      </c>
      <c r="G385" s="196">
        <v>10083</v>
      </c>
      <c r="H385" s="260"/>
      <c r="I385" s="79">
        <v>9896.49</v>
      </c>
      <c r="J385" s="81">
        <f>IF(G385&gt;0,I385/G385*100,"-")</f>
        <v>98.15025290092234</v>
      </c>
    </row>
    <row r="386" spans="1:10" ht="1.5" customHeight="1">
      <c r="A386" s="285"/>
      <c r="B386" s="86"/>
      <c r="C386" s="87"/>
      <c r="D386" s="285"/>
      <c r="E386" s="285"/>
      <c r="F386" s="86"/>
      <c r="G386" s="194"/>
      <c r="H386" s="262"/>
      <c r="I386" s="194"/>
      <c r="J386" s="90"/>
    </row>
    <row r="387" spans="1:10" ht="1.5" customHeight="1">
      <c r="A387" s="283" t="s">
        <v>31</v>
      </c>
      <c r="B387" s="67"/>
      <c r="C387" s="91"/>
      <c r="D387" s="283">
        <v>150</v>
      </c>
      <c r="E387" s="283">
        <v>15013</v>
      </c>
      <c r="F387" s="67"/>
      <c r="G387" s="191"/>
      <c r="H387" s="258"/>
      <c r="I387" s="191"/>
      <c r="J387" s="70"/>
    </row>
    <row r="388" spans="1:13" ht="10.5" customHeight="1">
      <c r="A388" s="284"/>
      <c r="B388" s="72" t="s">
        <v>2</v>
      </c>
      <c r="C388" s="77" t="s">
        <v>35</v>
      </c>
      <c r="D388" s="284"/>
      <c r="E388" s="284"/>
      <c r="F388" s="74" t="s">
        <v>125</v>
      </c>
      <c r="G388" s="240">
        <f>SUM(G389:G392)</f>
        <v>54006</v>
      </c>
      <c r="H388" s="259"/>
      <c r="I388" s="192">
        <f>SUM(I389:I392)</f>
        <v>53858.78999999999</v>
      </c>
      <c r="J388" s="193">
        <f>IF(G388&gt;0,I388/G388*100,"-")</f>
        <v>99.72741917564714</v>
      </c>
      <c r="L388" s="276"/>
      <c r="M388" s="116"/>
    </row>
    <row r="389" spans="1:10" ht="10.5" customHeight="1">
      <c r="A389" s="284"/>
      <c r="B389" s="72" t="s">
        <v>3</v>
      </c>
      <c r="C389" s="195" t="s">
        <v>80</v>
      </c>
      <c r="D389" s="284"/>
      <c r="E389" s="284"/>
      <c r="F389" s="78" t="s">
        <v>166</v>
      </c>
      <c r="G389" s="196">
        <v>0</v>
      </c>
      <c r="H389" s="260"/>
      <c r="I389" s="80">
        <v>0</v>
      </c>
      <c r="J389" s="81" t="str">
        <f>IF(G389&gt;0,I389/G389*100,"-")</f>
        <v>-</v>
      </c>
    </row>
    <row r="390" spans="1:13" ht="10.5" customHeight="1">
      <c r="A390" s="284"/>
      <c r="B390" s="72" t="s">
        <v>4</v>
      </c>
      <c r="C390" s="195" t="s">
        <v>79</v>
      </c>
      <c r="D390" s="284"/>
      <c r="E390" s="284"/>
      <c r="F390" s="78" t="s">
        <v>42</v>
      </c>
      <c r="G390" s="196">
        <v>45904</v>
      </c>
      <c r="H390" s="260"/>
      <c r="I390" s="80">
        <f>43653.88+2125</f>
        <v>45778.88</v>
      </c>
      <c r="J390" s="81">
        <f>IF(G390&gt;0,I390/G390*100,"-")</f>
        <v>99.72743116068315</v>
      </c>
      <c r="M390" s="116"/>
    </row>
    <row r="391" spans="1:10" ht="10.5" customHeight="1">
      <c r="A391" s="284"/>
      <c r="B391" s="72" t="s">
        <v>5</v>
      </c>
      <c r="C391" s="82" t="s">
        <v>66</v>
      </c>
      <c r="D391" s="284"/>
      <c r="E391" s="284"/>
      <c r="F391" s="78" t="s">
        <v>73</v>
      </c>
      <c r="G391" s="197">
        <v>0</v>
      </c>
      <c r="H391" s="261"/>
      <c r="I391" s="80">
        <v>0</v>
      </c>
      <c r="J391" s="81" t="str">
        <f>IF(G391&gt;0,I391/G391*100,"-")</f>
        <v>-</v>
      </c>
    </row>
    <row r="392" spans="1:13" ht="10.5" customHeight="1">
      <c r="A392" s="284"/>
      <c r="B392" s="72"/>
      <c r="C392" s="82"/>
      <c r="D392" s="284"/>
      <c r="E392" s="284"/>
      <c r="F392" s="78" t="s">
        <v>126</v>
      </c>
      <c r="G392" s="197">
        <v>8102</v>
      </c>
      <c r="H392" s="261"/>
      <c r="I392" s="80">
        <f>7704.91+375</f>
        <v>8079.91</v>
      </c>
      <c r="J392" s="81">
        <f>IF(G392&gt;0,I392/G392*100,"-")</f>
        <v>99.72735127129104</v>
      </c>
      <c r="M392" s="116"/>
    </row>
    <row r="393" spans="1:10" ht="1.5" customHeight="1">
      <c r="A393" s="285"/>
      <c r="B393" s="86"/>
      <c r="C393" s="87"/>
      <c r="D393" s="285"/>
      <c r="E393" s="285"/>
      <c r="F393" s="86"/>
      <c r="G393" s="194"/>
      <c r="H393" s="262"/>
      <c r="I393" s="222"/>
      <c r="J393" s="90"/>
    </row>
    <row r="394" spans="1:10" ht="1.5" customHeight="1">
      <c r="A394" s="283" t="s">
        <v>32</v>
      </c>
      <c r="B394" s="67"/>
      <c r="C394" s="91"/>
      <c r="D394" s="283">
        <v>150</v>
      </c>
      <c r="E394" s="283">
        <v>15013</v>
      </c>
      <c r="F394" s="67"/>
      <c r="G394" s="191"/>
      <c r="H394" s="258"/>
      <c r="I394" s="223"/>
      <c r="J394" s="70"/>
    </row>
    <row r="395" spans="1:10" ht="10.5" customHeight="1">
      <c r="A395" s="284"/>
      <c r="B395" s="72" t="s">
        <v>2</v>
      </c>
      <c r="C395" s="77" t="s">
        <v>35</v>
      </c>
      <c r="D395" s="284"/>
      <c r="E395" s="284"/>
      <c r="F395" s="74" t="s">
        <v>125</v>
      </c>
      <c r="G395" s="240">
        <f>SUM(G396:G399)</f>
        <v>330999</v>
      </c>
      <c r="H395" s="259"/>
      <c r="I395" s="224">
        <f>SUM(I396:I399)</f>
        <v>326400.10000000003</v>
      </c>
      <c r="J395" s="193">
        <f>IF(G395&gt;0,I395/G395*100,"-")</f>
        <v>98.61060003202428</v>
      </c>
    </row>
    <row r="396" spans="1:10" ht="10.5" customHeight="1">
      <c r="A396" s="284"/>
      <c r="B396" s="72" t="s">
        <v>3</v>
      </c>
      <c r="C396" s="195" t="s">
        <v>80</v>
      </c>
      <c r="D396" s="284"/>
      <c r="E396" s="284"/>
      <c r="F396" s="78" t="s">
        <v>166</v>
      </c>
      <c r="G396" s="196">
        <v>0</v>
      </c>
      <c r="H396" s="260"/>
      <c r="I396" s="80">
        <v>0</v>
      </c>
      <c r="J396" s="81" t="str">
        <f>IF(G396&gt;0,I396/G396*100,"-")</f>
        <v>-</v>
      </c>
    </row>
    <row r="397" spans="1:10" ht="10.5" customHeight="1">
      <c r="A397" s="284"/>
      <c r="B397" s="72" t="s">
        <v>4</v>
      </c>
      <c r="C397" s="195" t="s">
        <v>79</v>
      </c>
      <c r="D397" s="284"/>
      <c r="E397" s="284"/>
      <c r="F397" s="78" t="s">
        <v>42</v>
      </c>
      <c r="G397" s="196">
        <v>281349</v>
      </c>
      <c r="H397" s="260"/>
      <c r="I397" s="80">
        <v>277440.09</v>
      </c>
      <c r="J397" s="81">
        <f>IF(G397&gt;0,I397/G397*100,"-")</f>
        <v>98.61065438299053</v>
      </c>
    </row>
    <row r="398" spans="1:10" ht="10.5" customHeight="1">
      <c r="A398" s="284"/>
      <c r="B398" s="72" t="s">
        <v>5</v>
      </c>
      <c r="C398" s="82" t="s">
        <v>75</v>
      </c>
      <c r="D398" s="284"/>
      <c r="E398" s="284"/>
      <c r="F398" s="78" t="s">
        <v>73</v>
      </c>
      <c r="G398" s="197">
        <v>0</v>
      </c>
      <c r="H398" s="261"/>
      <c r="I398" s="80">
        <v>0</v>
      </c>
      <c r="J398" s="81" t="str">
        <f>IF(G398&gt;0,I398/G398*100,"-")</f>
        <v>-</v>
      </c>
    </row>
    <row r="399" spans="1:10" ht="10.5" customHeight="1">
      <c r="A399" s="284"/>
      <c r="B399" s="72"/>
      <c r="C399" s="82"/>
      <c r="D399" s="284"/>
      <c r="E399" s="284"/>
      <c r="F399" s="78" t="s">
        <v>126</v>
      </c>
      <c r="G399" s="197">
        <v>49650</v>
      </c>
      <c r="H399" s="261"/>
      <c r="I399" s="80">
        <v>48960.01</v>
      </c>
      <c r="J399" s="81">
        <f>IF(G399&gt;0,I399/G399*100,"-")</f>
        <v>98.61029204431017</v>
      </c>
    </row>
    <row r="400" spans="1:10" ht="1.5" customHeight="1">
      <c r="A400" s="285"/>
      <c r="B400" s="86"/>
      <c r="C400" s="87"/>
      <c r="D400" s="285"/>
      <c r="E400" s="285"/>
      <c r="F400" s="86"/>
      <c r="G400" s="194"/>
      <c r="H400" s="262"/>
      <c r="I400" s="194"/>
      <c r="J400" s="90"/>
    </row>
    <row r="401" spans="1:10" ht="1.5" customHeight="1">
      <c r="A401" s="146"/>
      <c r="B401" s="144"/>
      <c r="C401" s="215"/>
      <c r="D401" s="146"/>
      <c r="E401" s="146"/>
      <c r="F401" s="143"/>
      <c r="G401" s="232"/>
      <c r="H401" s="250"/>
      <c r="I401" s="147"/>
      <c r="J401" s="148"/>
    </row>
    <row r="402" spans="1:12" s="131" customFormat="1" ht="10.5" customHeight="1">
      <c r="A402" s="149" t="s">
        <v>55</v>
      </c>
      <c r="B402" s="291" t="s">
        <v>148</v>
      </c>
      <c r="C402" s="292"/>
      <c r="D402" s="150"/>
      <c r="E402" s="150"/>
      <c r="F402" s="151"/>
      <c r="G402" s="233">
        <f>SUM(G403:G406)</f>
        <v>249111458</v>
      </c>
      <c r="H402" s="251"/>
      <c r="I402" s="152">
        <f>SUM(I403:I406)</f>
        <v>38335508.83</v>
      </c>
      <c r="J402" s="153">
        <f>IF(G402&gt;0,I402/G402*100,"-")</f>
        <v>15.388898261757191</v>
      </c>
      <c r="K402" s="130"/>
      <c r="L402" s="130"/>
    </row>
    <row r="403" spans="1:12" s="131" customFormat="1" ht="10.5" customHeight="1">
      <c r="A403" s="151"/>
      <c r="B403" s="154"/>
      <c r="C403" s="155"/>
      <c r="D403" s="150"/>
      <c r="E403" s="150"/>
      <c r="F403" s="156" t="s">
        <v>166</v>
      </c>
      <c r="G403" s="234">
        <f>G410+G424+G539+G562+G584+G622+G643</f>
        <v>23257974</v>
      </c>
      <c r="H403" s="252"/>
      <c r="I403" s="157">
        <f>I410+I424+I539+I562+I584+I622+I643</f>
        <v>692780.5700000001</v>
      </c>
      <c r="J403" s="158">
        <f>IF(G403&gt;0,I403/G403*100,"-")</f>
        <v>2.9786797852641853</v>
      </c>
      <c r="K403" s="130"/>
      <c r="L403" s="130"/>
    </row>
    <row r="404" spans="1:12" s="131" customFormat="1" ht="10.5" customHeight="1">
      <c r="A404" s="151"/>
      <c r="B404" s="154"/>
      <c r="C404" s="155"/>
      <c r="D404" s="150"/>
      <c r="E404" s="150"/>
      <c r="F404" s="156" t="s">
        <v>42</v>
      </c>
      <c r="G404" s="234">
        <f>G411+G425+G540+G563+G585+G623+G644</f>
        <v>166484407</v>
      </c>
      <c r="H404" s="252"/>
      <c r="I404" s="157">
        <f>I411+I425+I540+I563+I585+I623+I644</f>
        <v>27497002.42</v>
      </c>
      <c r="J404" s="158">
        <f>IF(G404&gt;0,I404/G404*100,"-")</f>
        <v>16.516262943471936</v>
      </c>
      <c r="K404" s="130"/>
      <c r="L404" s="130"/>
    </row>
    <row r="405" spans="1:12" s="131" customFormat="1" ht="10.5" customHeight="1">
      <c r="A405" s="151"/>
      <c r="B405" s="154"/>
      <c r="C405" s="155"/>
      <c r="D405" s="150"/>
      <c r="E405" s="150"/>
      <c r="F405" s="156" t="s">
        <v>73</v>
      </c>
      <c r="G405" s="234">
        <f>G412+G426+G541+G564+G586+G624+G645</f>
        <v>57158816</v>
      </c>
      <c r="H405" s="252"/>
      <c r="I405" s="157">
        <f>I412+I426+I541+I564+I586+I624+I645</f>
        <v>10139489.149999999</v>
      </c>
      <c r="J405" s="158">
        <f>IF(G405&gt;0,I405/G405*100,"-")</f>
        <v>17.7391518221791</v>
      </c>
      <c r="K405" s="130"/>
      <c r="L405" s="130"/>
    </row>
    <row r="406" spans="1:12" s="131" customFormat="1" ht="10.5" customHeight="1">
      <c r="A406" s="151"/>
      <c r="B406" s="154"/>
      <c r="C406" s="155"/>
      <c r="D406" s="150"/>
      <c r="E406" s="150"/>
      <c r="F406" s="156" t="s">
        <v>126</v>
      </c>
      <c r="G406" s="234">
        <f>G413+G427+G542+G565+G587+G625+G646</f>
        <v>2210261</v>
      </c>
      <c r="H406" s="252"/>
      <c r="I406" s="157">
        <f>I413+I427+I542+I565+I587+I625+I646</f>
        <v>6236.69</v>
      </c>
      <c r="J406" s="158">
        <f>IF(G406&gt;0,I406/G406*100,"-")</f>
        <v>0.2821698432900006</v>
      </c>
      <c r="K406" s="130"/>
      <c r="L406" s="130"/>
    </row>
    <row r="407" spans="1:10" ht="1.5" customHeight="1">
      <c r="A407" s="159"/>
      <c r="B407" s="160"/>
      <c r="C407" s="161"/>
      <c r="D407" s="162"/>
      <c r="E407" s="162"/>
      <c r="F407" s="159"/>
      <c r="G407" s="235"/>
      <c r="H407" s="253"/>
      <c r="I407" s="163"/>
      <c r="J407" s="164"/>
    </row>
    <row r="408" spans="1:12" s="172" customFormat="1" ht="1.5" customHeight="1">
      <c r="A408" s="165"/>
      <c r="B408" s="166"/>
      <c r="C408" s="167"/>
      <c r="D408" s="168"/>
      <c r="E408" s="168"/>
      <c r="F408" s="165"/>
      <c r="G408" s="236"/>
      <c r="H408" s="254"/>
      <c r="I408" s="169"/>
      <c r="J408" s="170"/>
      <c r="K408" s="171"/>
      <c r="L408" s="171"/>
    </row>
    <row r="409" spans="1:12" s="179" customFormat="1" ht="10.5" customHeight="1">
      <c r="A409" s="173" t="s">
        <v>23</v>
      </c>
      <c r="B409" s="281" t="s">
        <v>113</v>
      </c>
      <c r="C409" s="282"/>
      <c r="D409" s="174"/>
      <c r="E409" s="174"/>
      <c r="F409" s="175"/>
      <c r="G409" s="237">
        <f>SUM(G410:G413)</f>
        <v>54901</v>
      </c>
      <c r="H409" s="255"/>
      <c r="I409" s="176">
        <f>SUM(I410:I413)</f>
        <v>0</v>
      </c>
      <c r="J409" s="177">
        <f>IF(G409&gt;0,I409/G409*100,"-")</f>
        <v>0</v>
      </c>
      <c r="K409" s="178"/>
      <c r="L409" s="178"/>
    </row>
    <row r="410" spans="1:12" s="179" customFormat="1" ht="10.5" customHeight="1">
      <c r="A410" s="175"/>
      <c r="B410" s="180"/>
      <c r="C410" s="181"/>
      <c r="D410" s="174"/>
      <c r="E410" s="174"/>
      <c r="F410" s="182" t="s">
        <v>166</v>
      </c>
      <c r="G410" s="238">
        <f>G417</f>
        <v>5490</v>
      </c>
      <c r="H410" s="256"/>
      <c r="I410" s="183">
        <f>I417</f>
        <v>0</v>
      </c>
      <c r="J410" s="184">
        <f>IF(G410&gt;0,I410/G410*100,"-")</f>
        <v>0</v>
      </c>
      <c r="K410" s="178"/>
      <c r="L410" s="178"/>
    </row>
    <row r="411" spans="1:12" s="179" customFormat="1" ht="10.5" customHeight="1">
      <c r="A411" s="175"/>
      <c r="B411" s="180"/>
      <c r="C411" s="181"/>
      <c r="D411" s="174"/>
      <c r="E411" s="174"/>
      <c r="F411" s="182" t="s">
        <v>42</v>
      </c>
      <c r="G411" s="238">
        <f aca="true" t="shared" si="10" ref="G411:I413">G418</f>
        <v>45463</v>
      </c>
      <c r="H411" s="256"/>
      <c r="I411" s="183">
        <f t="shared" si="10"/>
        <v>0</v>
      </c>
      <c r="J411" s="184">
        <f>IF(G411&gt;0,I411/G411*100,"-")</f>
        <v>0</v>
      </c>
      <c r="K411" s="178"/>
      <c r="L411" s="178"/>
    </row>
    <row r="412" spans="1:12" s="179" customFormat="1" ht="10.5" customHeight="1">
      <c r="A412" s="175"/>
      <c r="B412" s="180"/>
      <c r="C412" s="181"/>
      <c r="D412" s="174"/>
      <c r="E412" s="174"/>
      <c r="F412" s="182" t="s">
        <v>73</v>
      </c>
      <c r="G412" s="238">
        <f t="shared" si="10"/>
        <v>0</v>
      </c>
      <c r="H412" s="256"/>
      <c r="I412" s="183">
        <f t="shared" si="10"/>
        <v>0</v>
      </c>
      <c r="J412" s="184" t="str">
        <f>IF(G412&gt;0,I412/G412*100,"-")</f>
        <v>-</v>
      </c>
      <c r="K412" s="178"/>
      <c r="L412" s="178"/>
    </row>
    <row r="413" spans="1:12" s="179" customFormat="1" ht="10.5" customHeight="1">
      <c r="A413" s="175"/>
      <c r="B413" s="180"/>
      <c r="C413" s="181"/>
      <c r="D413" s="174"/>
      <c r="E413" s="174"/>
      <c r="F413" s="182" t="s">
        <v>126</v>
      </c>
      <c r="G413" s="238">
        <f t="shared" si="10"/>
        <v>3948</v>
      </c>
      <c r="H413" s="256"/>
      <c r="I413" s="183">
        <f t="shared" si="10"/>
        <v>0</v>
      </c>
      <c r="J413" s="184">
        <f>IF(G413&gt;0,I413/G413*100,"-")</f>
        <v>0</v>
      </c>
      <c r="K413" s="178"/>
      <c r="L413" s="178"/>
    </row>
    <row r="414" spans="1:12" s="172" customFormat="1" ht="1.5" customHeight="1">
      <c r="A414" s="185"/>
      <c r="B414" s="186"/>
      <c r="C414" s="187"/>
      <c r="D414" s="188"/>
      <c r="E414" s="188"/>
      <c r="F414" s="185"/>
      <c r="G414" s="239"/>
      <c r="H414" s="257"/>
      <c r="I414" s="189"/>
      <c r="J414" s="190"/>
      <c r="K414" s="171"/>
      <c r="L414" s="171"/>
    </row>
    <row r="415" spans="1:10" ht="1.5" customHeight="1">
      <c r="A415" s="283" t="s">
        <v>23</v>
      </c>
      <c r="B415" s="67"/>
      <c r="C415" s="91"/>
      <c r="D415" s="283">
        <v>750</v>
      </c>
      <c r="E415" s="283">
        <v>75075</v>
      </c>
      <c r="F415" s="67"/>
      <c r="G415" s="191"/>
      <c r="H415" s="258"/>
      <c r="I415" s="191"/>
      <c r="J415" s="70"/>
    </row>
    <row r="416" spans="1:10" ht="10.5" customHeight="1">
      <c r="A416" s="284"/>
      <c r="B416" s="72" t="s">
        <v>2</v>
      </c>
      <c r="C416" s="77" t="s">
        <v>76</v>
      </c>
      <c r="D416" s="284"/>
      <c r="E416" s="284"/>
      <c r="F416" s="74" t="s">
        <v>125</v>
      </c>
      <c r="G416" s="240">
        <f>SUM(G417:G420)</f>
        <v>54901</v>
      </c>
      <c r="H416" s="259"/>
      <c r="I416" s="192">
        <f>SUM(I417:I420)</f>
        <v>0</v>
      </c>
      <c r="J416" s="193">
        <f>IF(G416&gt;0,I416/G416*100,"-")</f>
        <v>0</v>
      </c>
    </row>
    <row r="417" spans="1:10" ht="10.5" customHeight="1">
      <c r="A417" s="284"/>
      <c r="B417" s="72" t="s">
        <v>3</v>
      </c>
      <c r="C417" s="195" t="s">
        <v>114</v>
      </c>
      <c r="D417" s="284"/>
      <c r="E417" s="284"/>
      <c r="F417" s="78" t="s">
        <v>166</v>
      </c>
      <c r="G417" s="196">
        <v>5490</v>
      </c>
      <c r="H417" s="260"/>
      <c r="I417" s="80">
        <v>0</v>
      </c>
      <c r="J417" s="81">
        <f>IF(G417&gt;0,I417/G417*100,"-")</f>
        <v>0</v>
      </c>
    </row>
    <row r="418" spans="1:10" ht="10.5" customHeight="1">
      <c r="A418" s="284"/>
      <c r="B418" s="72" t="s">
        <v>4</v>
      </c>
      <c r="C418" s="195" t="s">
        <v>115</v>
      </c>
      <c r="D418" s="284"/>
      <c r="E418" s="284"/>
      <c r="F418" s="78" t="s">
        <v>42</v>
      </c>
      <c r="G418" s="196">
        <v>45463</v>
      </c>
      <c r="H418" s="260"/>
      <c r="I418" s="80">
        <v>0</v>
      </c>
      <c r="J418" s="81">
        <f>IF(G418&gt;0,I418/G418*100,"-")</f>
        <v>0</v>
      </c>
    </row>
    <row r="419" spans="1:10" ht="10.5" customHeight="1">
      <c r="A419" s="284"/>
      <c r="B419" s="72" t="s">
        <v>5</v>
      </c>
      <c r="C419" s="82" t="s">
        <v>116</v>
      </c>
      <c r="D419" s="284"/>
      <c r="E419" s="284"/>
      <c r="F419" s="78" t="s">
        <v>73</v>
      </c>
      <c r="G419" s="197">
        <v>0</v>
      </c>
      <c r="H419" s="261"/>
      <c r="I419" s="80">
        <v>0</v>
      </c>
      <c r="J419" s="81" t="str">
        <f>IF(G419&gt;0,I419/G419*100,"-")</f>
        <v>-</v>
      </c>
    </row>
    <row r="420" spans="1:10" ht="10.5" customHeight="1">
      <c r="A420" s="284"/>
      <c r="B420" s="72"/>
      <c r="C420" s="82"/>
      <c r="D420" s="284"/>
      <c r="E420" s="284"/>
      <c r="F420" s="78" t="s">
        <v>126</v>
      </c>
      <c r="G420" s="197">
        <v>3948</v>
      </c>
      <c r="H420" s="263"/>
      <c r="I420" s="197">
        <v>0</v>
      </c>
      <c r="J420" s="81">
        <f>IF(G420&gt;0,I420/G420*100,"-")</f>
        <v>0</v>
      </c>
    </row>
    <row r="421" spans="1:10" ht="1.5" customHeight="1">
      <c r="A421" s="285"/>
      <c r="B421" s="86"/>
      <c r="C421" s="87"/>
      <c r="D421" s="285"/>
      <c r="E421" s="285"/>
      <c r="F421" s="86"/>
      <c r="G421" s="194"/>
      <c r="H421" s="262"/>
      <c r="I421" s="222"/>
      <c r="J421" s="90"/>
    </row>
    <row r="422" spans="1:12" s="172" customFormat="1" ht="1.5" customHeight="1">
      <c r="A422" s="165"/>
      <c r="B422" s="166"/>
      <c r="C422" s="167"/>
      <c r="D422" s="168"/>
      <c r="E422" s="168"/>
      <c r="F422" s="165"/>
      <c r="G422" s="236"/>
      <c r="H422" s="254"/>
      <c r="I422" s="169"/>
      <c r="J422" s="170"/>
      <c r="K422" s="171"/>
      <c r="L422" s="171"/>
    </row>
    <row r="423" spans="1:12" s="179" customFormat="1" ht="10.5" customHeight="1">
      <c r="A423" s="173" t="s">
        <v>31</v>
      </c>
      <c r="B423" s="281" t="s">
        <v>149</v>
      </c>
      <c r="C423" s="282"/>
      <c r="D423" s="174"/>
      <c r="E423" s="174"/>
      <c r="F423" s="175"/>
      <c r="G423" s="237">
        <f>SUM(G424:G427)</f>
        <v>171920329</v>
      </c>
      <c r="H423" s="255"/>
      <c r="I423" s="176">
        <f>SUM(I424:I427)</f>
        <v>8476620.33</v>
      </c>
      <c r="J423" s="177">
        <f>IF(G423&gt;0,I423/G423*100,"-")</f>
        <v>4.930551482367161</v>
      </c>
      <c r="K423" s="178"/>
      <c r="L423" s="178"/>
    </row>
    <row r="424" spans="1:12" s="179" customFormat="1" ht="10.5" customHeight="1">
      <c r="A424" s="175"/>
      <c r="B424" s="180"/>
      <c r="C424" s="181"/>
      <c r="D424" s="174"/>
      <c r="E424" s="174"/>
      <c r="F424" s="182" t="s">
        <v>166</v>
      </c>
      <c r="G424" s="238">
        <f>G431+G439+G446+G454+G462+G471+G478+G486+G494+G502+G509+G516+G524+G532</f>
        <v>18842008</v>
      </c>
      <c r="H424" s="256"/>
      <c r="I424" s="183">
        <f>I431+I439+I446+I454+I462+I471+I478+I486+I494+I502+I509+I516+I524+I532</f>
        <v>644733.89</v>
      </c>
      <c r="J424" s="184">
        <f>IF(G424&gt;0,I424/G424*100,"-")</f>
        <v>3.421789705216132</v>
      </c>
      <c r="K424" s="178"/>
      <c r="L424" s="178"/>
    </row>
    <row r="425" spans="1:12" s="179" customFormat="1" ht="10.5" customHeight="1">
      <c r="A425" s="175"/>
      <c r="B425" s="180"/>
      <c r="C425" s="181"/>
      <c r="D425" s="174"/>
      <c r="E425" s="174"/>
      <c r="F425" s="182" t="s">
        <v>42</v>
      </c>
      <c r="G425" s="238">
        <f>G432+G440+G447+G455+G463+G472+G479+G487+G495+G503+G510+G517+G525+G533</f>
        <v>107507556</v>
      </c>
      <c r="H425" s="256"/>
      <c r="I425" s="183">
        <f>I432+I440+I447+I455+I463+I472+I479+I487+I495+I503+I510+I517+I525+I533</f>
        <v>4799890.6</v>
      </c>
      <c r="J425" s="184">
        <f>IF(G425&gt;0,I425/G425*100,"-")</f>
        <v>4.464700695084167</v>
      </c>
      <c r="K425" s="178"/>
      <c r="L425" s="178"/>
    </row>
    <row r="426" spans="1:12" s="179" customFormat="1" ht="10.5" customHeight="1">
      <c r="A426" s="175"/>
      <c r="B426" s="180"/>
      <c r="C426" s="181"/>
      <c r="D426" s="174"/>
      <c r="E426" s="174"/>
      <c r="F426" s="182" t="s">
        <v>73</v>
      </c>
      <c r="G426" s="238">
        <f>G433+G441+G448+G456+G464+G473+G480+G488+G496+G504+G511+G518+G526+G534</f>
        <v>43370765</v>
      </c>
      <c r="H426" s="256"/>
      <c r="I426" s="183">
        <f>I433+I441+I448+I456+I464+I473+I480+I488+I496+I504+I511+I518+I526+I534</f>
        <v>3031995.8400000003</v>
      </c>
      <c r="J426" s="184">
        <f>IF(G426&gt;0,I426/G426*100,"-")</f>
        <v>6.9908747055764415</v>
      </c>
      <c r="K426" s="178"/>
      <c r="L426" s="178"/>
    </row>
    <row r="427" spans="1:12" s="179" customFormat="1" ht="10.5" customHeight="1">
      <c r="A427" s="175"/>
      <c r="B427" s="180"/>
      <c r="C427" s="181"/>
      <c r="D427" s="174"/>
      <c r="E427" s="174"/>
      <c r="F427" s="182" t="s">
        <v>126</v>
      </c>
      <c r="G427" s="238">
        <f>G434+G442+G449+G457+G465+G474+G481+G489+G497+G505+G512+G519+G527+G535</f>
        <v>2200000</v>
      </c>
      <c r="H427" s="256"/>
      <c r="I427" s="183">
        <f>I434+I442+I449+I457+I465+I474+I481+I489+I497+I505+I512+I519+I527+I535</f>
        <v>0</v>
      </c>
      <c r="J427" s="184">
        <f>IF(G427&gt;0,I427/G427*100,"-")</f>
        <v>0</v>
      </c>
      <c r="K427" s="178"/>
      <c r="L427" s="178"/>
    </row>
    <row r="428" spans="1:12" s="172" customFormat="1" ht="1.5" customHeight="1">
      <c r="A428" s="185"/>
      <c r="B428" s="186"/>
      <c r="C428" s="187"/>
      <c r="D428" s="188"/>
      <c r="E428" s="188"/>
      <c r="F428" s="185"/>
      <c r="G428" s="239"/>
      <c r="H428" s="257"/>
      <c r="I428" s="189"/>
      <c r="J428" s="190"/>
      <c r="K428" s="171"/>
      <c r="L428" s="171"/>
    </row>
    <row r="429" spans="1:10" ht="1.5" customHeight="1">
      <c r="A429" s="283" t="s">
        <v>23</v>
      </c>
      <c r="B429" s="67"/>
      <c r="C429" s="91"/>
      <c r="D429" s="278">
        <v>600</v>
      </c>
      <c r="E429" s="278">
        <v>60015</v>
      </c>
      <c r="F429" s="67"/>
      <c r="G429" s="191"/>
      <c r="H429" s="264"/>
      <c r="I429" s="92"/>
      <c r="J429" s="70"/>
    </row>
    <row r="430" spans="1:10" ht="10.5" customHeight="1">
      <c r="A430" s="284"/>
      <c r="B430" s="72" t="s">
        <v>2</v>
      </c>
      <c r="C430" s="77" t="s">
        <v>76</v>
      </c>
      <c r="D430" s="279"/>
      <c r="E430" s="279"/>
      <c r="F430" s="74" t="s">
        <v>125</v>
      </c>
      <c r="G430" s="240">
        <f>SUM(G431:G434)</f>
        <v>82841602</v>
      </c>
      <c r="H430" s="259"/>
      <c r="I430" s="192">
        <f>SUM(I431:I434)</f>
        <v>2684</v>
      </c>
      <c r="J430" s="193">
        <f>IF(G430&gt;0,I430/G430*100,"-")</f>
        <v>0.003239918030556676</v>
      </c>
    </row>
    <row r="431" spans="1:10" ht="10.5" customHeight="1">
      <c r="A431" s="284"/>
      <c r="B431" s="72" t="s">
        <v>3</v>
      </c>
      <c r="C431" s="195" t="s">
        <v>78</v>
      </c>
      <c r="D431" s="279"/>
      <c r="E431" s="279"/>
      <c r="F431" s="78" t="s">
        <v>166</v>
      </c>
      <c r="G431" s="196">
        <v>0</v>
      </c>
      <c r="H431" s="260"/>
      <c r="I431" s="80">
        <v>0</v>
      </c>
      <c r="J431" s="81" t="str">
        <f>IF(G431&gt;0,I431/G431*100,"-")</f>
        <v>-</v>
      </c>
    </row>
    <row r="432" spans="1:10" ht="10.5" customHeight="1">
      <c r="A432" s="284"/>
      <c r="B432" s="72" t="s">
        <v>4</v>
      </c>
      <c r="C432" s="195" t="s">
        <v>77</v>
      </c>
      <c r="D432" s="279"/>
      <c r="E432" s="279"/>
      <c r="F432" s="78" t="s">
        <v>42</v>
      </c>
      <c r="G432" s="196">
        <v>67106547</v>
      </c>
      <c r="H432" s="260"/>
      <c r="I432" s="80">
        <v>0</v>
      </c>
      <c r="J432" s="81">
        <f>IF(G432&gt;0,I432/G432*100,"-")</f>
        <v>0</v>
      </c>
    </row>
    <row r="433" spans="1:10" ht="10.5" customHeight="1">
      <c r="A433" s="284"/>
      <c r="B433" s="72" t="s">
        <v>5</v>
      </c>
      <c r="C433" s="82" t="s">
        <v>189</v>
      </c>
      <c r="D433" s="279"/>
      <c r="E433" s="279"/>
      <c r="F433" s="78" t="s">
        <v>73</v>
      </c>
      <c r="G433" s="196">
        <v>15735055</v>
      </c>
      <c r="H433" s="266"/>
      <c r="I433" s="197">
        <v>2684</v>
      </c>
      <c r="J433" s="81">
        <f>IF(G433&gt;0,I433/G433*100,"-")</f>
        <v>0.017057455471239217</v>
      </c>
    </row>
    <row r="434" spans="1:10" ht="10.5" customHeight="1">
      <c r="A434" s="284"/>
      <c r="B434" s="72"/>
      <c r="C434" s="82" t="s">
        <v>191</v>
      </c>
      <c r="D434" s="279"/>
      <c r="E434" s="279"/>
      <c r="F434" s="78" t="s">
        <v>126</v>
      </c>
      <c r="G434" s="196">
        <v>0</v>
      </c>
      <c r="H434" s="266"/>
      <c r="I434" s="197">
        <v>0</v>
      </c>
      <c r="J434" s="81" t="str">
        <f>IF(G434&gt;0,I434/G434*100,"-")</f>
        <v>-</v>
      </c>
    </row>
    <row r="435" spans="1:10" ht="10.5" customHeight="1">
      <c r="A435" s="284"/>
      <c r="B435" s="72"/>
      <c r="C435" s="216" t="s">
        <v>190</v>
      </c>
      <c r="D435" s="279"/>
      <c r="E435" s="279"/>
      <c r="F435" s="217"/>
      <c r="G435" s="196"/>
      <c r="H435" s="266"/>
      <c r="I435" s="197"/>
      <c r="J435" s="81"/>
    </row>
    <row r="436" spans="1:10" ht="1.5" customHeight="1">
      <c r="A436" s="285"/>
      <c r="B436" s="86"/>
      <c r="C436" s="109"/>
      <c r="D436" s="280"/>
      <c r="E436" s="280"/>
      <c r="F436" s="109"/>
      <c r="G436" s="86"/>
      <c r="H436" s="262"/>
      <c r="I436" s="225"/>
      <c r="J436" s="90"/>
    </row>
    <row r="437" spans="1:10" ht="1.5" customHeight="1">
      <c r="A437" s="283" t="s">
        <v>31</v>
      </c>
      <c r="B437" s="67"/>
      <c r="C437" s="91"/>
      <c r="D437" s="278">
        <v>600</v>
      </c>
      <c r="E437" s="278">
        <v>60016</v>
      </c>
      <c r="F437" s="67"/>
      <c r="G437" s="191"/>
      <c r="H437" s="264"/>
      <c r="I437" s="226"/>
      <c r="J437" s="70"/>
    </row>
    <row r="438" spans="1:10" ht="10.5" customHeight="1">
      <c r="A438" s="284"/>
      <c r="B438" s="72" t="s">
        <v>2</v>
      </c>
      <c r="C438" s="77" t="s">
        <v>76</v>
      </c>
      <c r="D438" s="279"/>
      <c r="E438" s="279"/>
      <c r="F438" s="74" t="s">
        <v>125</v>
      </c>
      <c r="G438" s="240">
        <f>SUM(G439:G442)</f>
        <v>5609918</v>
      </c>
      <c r="H438" s="259"/>
      <c r="I438" s="224">
        <f>SUM(I439:I442)</f>
        <v>1282230.45</v>
      </c>
      <c r="J438" s="193">
        <f>IF(G438&gt;0,I438/G438*100,"-")</f>
        <v>22.856491841770236</v>
      </c>
    </row>
    <row r="439" spans="1:10" ht="10.5" customHeight="1">
      <c r="A439" s="284"/>
      <c r="B439" s="72" t="s">
        <v>3</v>
      </c>
      <c r="C439" s="195" t="s">
        <v>78</v>
      </c>
      <c r="D439" s="279"/>
      <c r="E439" s="279"/>
      <c r="F439" s="78" t="s">
        <v>166</v>
      </c>
      <c r="G439" s="196">
        <v>0</v>
      </c>
      <c r="H439" s="260"/>
      <c r="I439" s="80">
        <v>0</v>
      </c>
      <c r="J439" s="81" t="str">
        <f>IF(G439&gt;0,I439/G439*100,"-")</f>
        <v>-</v>
      </c>
    </row>
    <row r="440" spans="1:10" ht="10.5" customHeight="1">
      <c r="A440" s="284"/>
      <c r="B440" s="72" t="s">
        <v>4</v>
      </c>
      <c r="C440" s="195" t="s">
        <v>77</v>
      </c>
      <c r="D440" s="279"/>
      <c r="E440" s="279"/>
      <c r="F440" s="78" t="s">
        <v>42</v>
      </c>
      <c r="G440" s="196">
        <v>4866398</v>
      </c>
      <c r="H440" s="260"/>
      <c r="I440" s="80">
        <v>1248103.14</v>
      </c>
      <c r="J440" s="81">
        <f>IF(G440&gt;0,I440/G440*100,"-")</f>
        <v>25.647370806908924</v>
      </c>
    </row>
    <row r="441" spans="1:10" ht="10.5" customHeight="1">
      <c r="A441" s="284"/>
      <c r="B441" s="72" t="s">
        <v>5</v>
      </c>
      <c r="C441" s="82" t="s">
        <v>189</v>
      </c>
      <c r="D441" s="279"/>
      <c r="E441" s="279"/>
      <c r="F441" s="78" t="s">
        <v>73</v>
      </c>
      <c r="G441" s="196">
        <v>743520</v>
      </c>
      <c r="H441" s="266"/>
      <c r="I441" s="197">
        <v>34127.31</v>
      </c>
      <c r="J441" s="81">
        <f>IF(G441&gt;0,I441/G441*100,"-")</f>
        <v>4.589965300193673</v>
      </c>
    </row>
    <row r="442" spans="1:10" ht="10.5" customHeight="1">
      <c r="A442" s="284"/>
      <c r="B442" s="72"/>
      <c r="C442" s="82" t="s">
        <v>192</v>
      </c>
      <c r="D442" s="279"/>
      <c r="E442" s="279"/>
      <c r="F442" s="78" t="s">
        <v>126</v>
      </c>
      <c r="G442" s="196">
        <v>0</v>
      </c>
      <c r="H442" s="266"/>
      <c r="I442" s="197">
        <v>0</v>
      </c>
      <c r="J442" s="81" t="str">
        <f>IF(G442&gt;0,I442/G442*100,"-")</f>
        <v>-</v>
      </c>
    </row>
    <row r="443" spans="1:10" ht="1.5" customHeight="1">
      <c r="A443" s="285"/>
      <c r="B443" s="86"/>
      <c r="C443" s="109"/>
      <c r="D443" s="280"/>
      <c r="E443" s="280"/>
      <c r="F443" s="109"/>
      <c r="G443" s="86"/>
      <c r="H443" s="262"/>
      <c r="I443" s="225"/>
      <c r="J443" s="90"/>
    </row>
    <row r="444" spans="1:10" ht="1.5" customHeight="1">
      <c r="A444" s="283" t="s">
        <v>34</v>
      </c>
      <c r="B444" s="67"/>
      <c r="C444" s="91"/>
      <c r="D444" s="283">
        <v>600</v>
      </c>
      <c r="E444" s="283">
        <v>60016</v>
      </c>
      <c r="F444" s="69"/>
      <c r="G444" s="191"/>
      <c r="H444" s="264"/>
      <c r="I444" s="226"/>
      <c r="J444" s="70"/>
    </row>
    <row r="445" spans="1:10" ht="10.5" customHeight="1">
      <c r="A445" s="284"/>
      <c r="B445" s="72" t="s">
        <v>2</v>
      </c>
      <c r="C445" s="73" t="s">
        <v>50</v>
      </c>
      <c r="D445" s="284"/>
      <c r="E445" s="284"/>
      <c r="F445" s="74" t="s">
        <v>125</v>
      </c>
      <c r="G445" s="243">
        <f>SUM(G446:G449)</f>
        <v>631610</v>
      </c>
      <c r="H445" s="259"/>
      <c r="I445" s="227">
        <f>SUM(I446:I449)</f>
        <v>631608.3999999999</v>
      </c>
      <c r="J445" s="76">
        <f>IF(G445&gt;0,I445/G445*100,"-")</f>
        <v>99.99974667912159</v>
      </c>
    </row>
    <row r="446" spans="1:10" ht="10.5" customHeight="1">
      <c r="A446" s="284"/>
      <c r="B446" s="72" t="s">
        <v>3</v>
      </c>
      <c r="C446" s="77" t="s">
        <v>193</v>
      </c>
      <c r="D446" s="284"/>
      <c r="E446" s="284"/>
      <c r="F446" s="78" t="s">
        <v>166</v>
      </c>
      <c r="G446" s="196">
        <v>255206</v>
      </c>
      <c r="H446" s="260"/>
      <c r="I446" s="80">
        <v>255205.36</v>
      </c>
      <c r="J446" s="81">
        <f>IF(G446&gt;0,I446/G446*100,"-")</f>
        <v>99.99974922219697</v>
      </c>
    </row>
    <row r="447" spans="1:10" ht="10.5" customHeight="1">
      <c r="A447" s="284"/>
      <c r="B447" s="72" t="s">
        <v>4</v>
      </c>
      <c r="C447" s="82" t="s">
        <v>194</v>
      </c>
      <c r="D447" s="284"/>
      <c r="E447" s="284"/>
      <c r="F447" s="78" t="s">
        <v>42</v>
      </c>
      <c r="G447" s="196">
        <v>376404</v>
      </c>
      <c r="H447" s="260"/>
      <c r="I447" s="80">
        <v>376403.04</v>
      </c>
      <c r="J447" s="81">
        <f>IF(G447&gt;0,I447/G447*100,"-")</f>
        <v>99.9997449548889</v>
      </c>
    </row>
    <row r="448" spans="1:10" ht="10.5" customHeight="1">
      <c r="A448" s="284"/>
      <c r="B448" s="72"/>
      <c r="C448" s="82" t="s">
        <v>195</v>
      </c>
      <c r="D448" s="284"/>
      <c r="E448" s="284"/>
      <c r="F448" s="78" t="s">
        <v>73</v>
      </c>
      <c r="G448" s="196">
        <v>0</v>
      </c>
      <c r="H448" s="260"/>
      <c r="I448" s="80">
        <v>0</v>
      </c>
      <c r="J448" s="81" t="str">
        <f>IF(G448&gt;0,I448/G448*100,"-")</f>
        <v>-</v>
      </c>
    </row>
    <row r="449" spans="1:10" ht="10.5" customHeight="1">
      <c r="A449" s="284"/>
      <c r="B449" s="72" t="s">
        <v>5</v>
      </c>
      <c r="C449" s="82" t="s">
        <v>196</v>
      </c>
      <c r="D449" s="284"/>
      <c r="E449" s="284"/>
      <c r="F449" s="78" t="s">
        <v>126</v>
      </c>
      <c r="G449" s="196">
        <v>0</v>
      </c>
      <c r="H449" s="260"/>
      <c r="I449" s="80">
        <v>0</v>
      </c>
      <c r="J449" s="81" t="str">
        <f>IF(G449&gt;0,I449/G449*100,"-")</f>
        <v>-</v>
      </c>
    </row>
    <row r="450" spans="1:10" ht="10.5" customHeight="1">
      <c r="A450" s="284"/>
      <c r="B450" s="72"/>
      <c r="C450" s="82" t="s">
        <v>197</v>
      </c>
      <c r="D450" s="284"/>
      <c r="E450" s="284"/>
      <c r="F450" s="83"/>
      <c r="G450" s="196"/>
      <c r="H450" s="260"/>
      <c r="I450" s="80"/>
      <c r="J450" s="81"/>
    </row>
    <row r="451" spans="1:10" ht="1.5" customHeight="1">
      <c r="A451" s="285"/>
      <c r="B451" s="86"/>
      <c r="C451" s="87"/>
      <c r="D451" s="285"/>
      <c r="E451" s="285"/>
      <c r="F451" s="88"/>
      <c r="G451" s="194"/>
      <c r="H451" s="272"/>
      <c r="I451" s="228"/>
      <c r="J451" s="90"/>
    </row>
    <row r="452" spans="1:10" ht="1.5" customHeight="1">
      <c r="A452" s="283" t="s">
        <v>43</v>
      </c>
      <c r="B452" s="67"/>
      <c r="C452" s="91"/>
      <c r="D452" s="283">
        <v>600</v>
      </c>
      <c r="E452" s="278">
        <v>60015</v>
      </c>
      <c r="F452" s="67"/>
      <c r="G452" s="191"/>
      <c r="H452" s="258"/>
      <c r="I452" s="223"/>
      <c r="J452" s="70"/>
    </row>
    <row r="453" spans="1:10" ht="10.5" customHeight="1">
      <c r="A453" s="284"/>
      <c r="B453" s="72" t="s">
        <v>2</v>
      </c>
      <c r="C453" s="73" t="s">
        <v>50</v>
      </c>
      <c r="D453" s="284"/>
      <c r="E453" s="279"/>
      <c r="F453" s="74" t="s">
        <v>125</v>
      </c>
      <c r="G453" s="243">
        <f>SUM(G454:G457)</f>
        <v>18434290</v>
      </c>
      <c r="H453" s="259"/>
      <c r="I453" s="227">
        <f>SUM(I454:I457)</f>
        <v>0</v>
      </c>
      <c r="J453" s="76">
        <f>IF(G453&gt;0,I453/G453*100,"-")</f>
        <v>0</v>
      </c>
    </row>
    <row r="454" spans="1:10" ht="10.5" customHeight="1">
      <c r="A454" s="284"/>
      <c r="B454" s="72" t="s">
        <v>3</v>
      </c>
      <c r="C454" s="77" t="s">
        <v>193</v>
      </c>
      <c r="D454" s="284"/>
      <c r="E454" s="279"/>
      <c r="F454" s="78" t="s">
        <v>166</v>
      </c>
      <c r="G454" s="196">
        <v>3592715</v>
      </c>
      <c r="H454" s="260"/>
      <c r="I454" s="80">
        <v>0</v>
      </c>
      <c r="J454" s="81">
        <f>IF(G454&gt;0,I454/G454*100,"-")</f>
        <v>0</v>
      </c>
    </row>
    <row r="455" spans="1:10" ht="10.5" customHeight="1">
      <c r="A455" s="284"/>
      <c r="B455" s="72" t="s">
        <v>4</v>
      </c>
      <c r="C455" s="82" t="s">
        <v>194</v>
      </c>
      <c r="D455" s="284"/>
      <c r="E455" s="279"/>
      <c r="F455" s="78" t="s">
        <v>42</v>
      </c>
      <c r="G455" s="196">
        <v>11941575</v>
      </c>
      <c r="H455" s="260"/>
      <c r="I455" s="80">
        <v>0</v>
      </c>
      <c r="J455" s="81">
        <f>IF(G455&gt;0,I455/G455*100,"-")</f>
        <v>0</v>
      </c>
    </row>
    <row r="456" spans="1:10" ht="10.5" customHeight="1">
      <c r="A456" s="284"/>
      <c r="B456" s="72"/>
      <c r="C456" s="82" t="s">
        <v>195</v>
      </c>
      <c r="D456" s="284"/>
      <c r="E456" s="279"/>
      <c r="F456" s="78" t="s">
        <v>73</v>
      </c>
      <c r="G456" s="196">
        <v>2900000</v>
      </c>
      <c r="H456" s="260"/>
      <c r="I456" s="80">
        <v>0</v>
      </c>
      <c r="J456" s="81">
        <f>IF(G456&gt;0,I456/G456*100,"-")</f>
        <v>0</v>
      </c>
    </row>
    <row r="457" spans="1:10" ht="10.5" customHeight="1">
      <c r="A457" s="284"/>
      <c r="B457" s="72" t="s">
        <v>5</v>
      </c>
      <c r="C457" s="82" t="s">
        <v>198</v>
      </c>
      <c r="D457" s="284"/>
      <c r="E457" s="279"/>
      <c r="F457" s="78" t="s">
        <v>126</v>
      </c>
      <c r="G457" s="196">
        <v>0</v>
      </c>
      <c r="H457" s="260"/>
      <c r="I457" s="80">
        <v>0</v>
      </c>
      <c r="J457" s="81" t="str">
        <f>IF(G457&gt;0,I457/G457*100,"-")</f>
        <v>-</v>
      </c>
    </row>
    <row r="458" spans="1:10" ht="10.5" customHeight="1">
      <c r="A458" s="284"/>
      <c r="B458" s="72"/>
      <c r="C458" s="82" t="s">
        <v>199</v>
      </c>
      <c r="D458" s="284"/>
      <c r="E458" s="279"/>
      <c r="F458" s="83"/>
      <c r="G458" s="196"/>
      <c r="H458" s="260"/>
      <c r="I458" s="80"/>
      <c r="J458" s="81"/>
    </row>
    <row r="459" spans="1:10" ht="1.5" customHeight="1">
      <c r="A459" s="285"/>
      <c r="B459" s="86"/>
      <c r="C459" s="87"/>
      <c r="D459" s="285"/>
      <c r="E459" s="280"/>
      <c r="F459" s="88"/>
      <c r="G459" s="194"/>
      <c r="H459" s="272"/>
      <c r="I459" s="228"/>
      <c r="J459" s="90"/>
    </row>
    <row r="460" spans="1:10" ht="1.5" customHeight="1">
      <c r="A460" s="283" t="s">
        <v>45</v>
      </c>
      <c r="B460" s="67"/>
      <c r="C460" s="91"/>
      <c r="D460" s="283">
        <v>600</v>
      </c>
      <c r="E460" s="278">
        <v>60015</v>
      </c>
      <c r="F460" s="69"/>
      <c r="G460" s="191"/>
      <c r="H460" s="264"/>
      <c r="I460" s="226"/>
      <c r="J460" s="70"/>
    </row>
    <row r="461" spans="1:10" ht="10.5" customHeight="1">
      <c r="A461" s="284"/>
      <c r="B461" s="72" t="s">
        <v>2</v>
      </c>
      <c r="C461" s="73" t="s">
        <v>50</v>
      </c>
      <c r="D461" s="284"/>
      <c r="E461" s="279"/>
      <c r="F461" s="74" t="s">
        <v>125</v>
      </c>
      <c r="G461" s="243">
        <f>SUM(G462:G465)</f>
        <v>10641243</v>
      </c>
      <c r="H461" s="259"/>
      <c r="I461" s="227">
        <f>SUM(I462:I465)</f>
        <v>5508821.83</v>
      </c>
      <c r="J461" s="76">
        <f>IF(G461&gt;0,I461/G461*100,"-")</f>
        <v>51.768593481043524</v>
      </c>
    </row>
    <row r="462" spans="1:10" ht="10.5" customHeight="1">
      <c r="A462" s="284"/>
      <c r="B462" s="72" t="s">
        <v>3</v>
      </c>
      <c r="C462" s="77" t="s">
        <v>193</v>
      </c>
      <c r="D462" s="284"/>
      <c r="E462" s="279"/>
      <c r="F462" s="78" t="s">
        <v>166</v>
      </c>
      <c r="G462" s="196">
        <v>465137</v>
      </c>
      <c r="H462" s="260"/>
      <c r="I462" s="80">
        <v>0</v>
      </c>
      <c r="J462" s="81">
        <f>IF(G462&gt;0,I462/G462*100,"-")</f>
        <v>0</v>
      </c>
    </row>
    <row r="463" spans="1:10" ht="10.5" customHeight="1">
      <c r="A463" s="284"/>
      <c r="B463" s="72" t="s">
        <v>4</v>
      </c>
      <c r="C463" s="82" t="s">
        <v>194</v>
      </c>
      <c r="D463" s="284"/>
      <c r="E463" s="279"/>
      <c r="F463" s="78" t="s">
        <v>42</v>
      </c>
      <c r="G463" s="196">
        <v>4244208</v>
      </c>
      <c r="H463" s="260"/>
      <c r="I463" s="80">
        <v>3175384.42</v>
      </c>
      <c r="J463" s="81">
        <f>IF(G463&gt;0,I463/G463*100,"-")</f>
        <v>74.8168897471566</v>
      </c>
    </row>
    <row r="464" spans="1:10" ht="10.5" customHeight="1">
      <c r="A464" s="284"/>
      <c r="B464" s="72"/>
      <c r="C464" s="82" t="s">
        <v>195</v>
      </c>
      <c r="D464" s="284"/>
      <c r="E464" s="279"/>
      <c r="F464" s="78" t="s">
        <v>73</v>
      </c>
      <c r="G464" s="196">
        <v>5931898</v>
      </c>
      <c r="H464" s="260"/>
      <c r="I464" s="80">
        <v>2333437.41</v>
      </c>
      <c r="J464" s="81">
        <f>IF(G464&gt;0,I464/G464*100,"-")</f>
        <v>39.337112843140595</v>
      </c>
    </row>
    <row r="465" spans="1:10" ht="10.5" customHeight="1">
      <c r="A465" s="284"/>
      <c r="B465" s="72" t="s">
        <v>5</v>
      </c>
      <c r="C465" s="82" t="s">
        <v>200</v>
      </c>
      <c r="D465" s="284"/>
      <c r="E465" s="279"/>
      <c r="F465" s="78" t="s">
        <v>126</v>
      </c>
      <c r="G465" s="196">
        <v>0</v>
      </c>
      <c r="H465" s="260"/>
      <c r="I465" s="80">
        <v>0</v>
      </c>
      <c r="J465" s="81" t="str">
        <f>IF(G465&gt;0,I465/G465*100,"-")</f>
        <v>-</v>
      </c>
    </row>
    <row r="466" spans="1:10" ht="10.5" customHeight="1">
      <c r="A466" s="284"/>
      <c r="B466" s="72"/>
      <c r="C466" s="82" t="s">
        <v>202</v>
      </c>
      <c r="D466" s="284"/>
      <c r="E466" s="279"/>
      <c r="F466" s="83"/>
      <c r="G466" s="196"/>
      <c r="H466" s="260"/>
      <c r="I466" s="80"/>
      <c r="J466" s="81"/>
    </row>
    <row r="467" spans="1:10" ht="10.5" customHeight="1">
      <c r="A467" s="284"/>
      <c r="B467" s="72"/>
      <c r="C467" s="82" t="s">
        <v>201</v>
      </c>
      <c r="D467" s="284"/>
      <c r="E467" s="279"/>
      <c r="F467" s="83"/>
      <c r="G467" s="196"/>
      <c r="H467" s="260"/>
      <c r="I467" s="80"/>
      <c r="J467" s="81"/>
    </row>
    <row r="468" spans="1:10" ht="1.5" customHeight="1">
      <c r="A468" s="285"/>
      <c r="B468" s="86"/>
      <c r="C468" s="87"/>
      <c r="D468" s="285"/>
      <c r="E468" s="280"/>
      <c r="F468" s="88"/>
      <c r="G468" s="194"/>
      <c r="H468" s="272"/>
      <c r="I468" s="228"/>
      <c r="J468" s="90"/>
    </row>
    <row r="469" spans="1:10" ht="1.5" customHeight="1">
      <c r="A469" s="283" t="s">
        <v>46</v>
      </c>
      <c r="B469" s="67"/>
      <c r="C469" s="91"/>
      <c r="D469" s="283">
        <v>600</v>
      </c>
      <c r="E469" s="278">
        <v>60015</v>
      </c>
      <c r="F469" s="69"/>
      <c r="G469" s="191"/>
      <c r="H469" s="264"/>
      <c r="I469" s="226"/>
      <c r="J469" s="70"/>
    </row>
    <row r="470" spans="1:10" ht="10.5" customHeight="1">
      <c r="A470" s="284"/>
      <c r="B470" s="72" t="s">
        <v>2</v>
      </c>
      <c r="C470" s="73" t="s">
        <v>50</v>
      </c>
      <c r="D470" s="284"/>
      <c r="E470" s="279"/>
      <c r="F470" s="74" t="s">
        <v>125</v>
      </c>
      <c r="G470" s="243">
        <f>SUM(G471:G474)</f>
        <v>1680000</v>
      </c>
      <c r="H470" s="259"/>
      <c r="I470" s="227">
        <f>SUM(I471:I474)</f>
        <v>95930</v>
      </c>
      <c r="J470" s="76">
        <f>IF(G470&gt;0,I470/G470*100,"-")</f>
        <v>5.710119047619048</v>
      </c>
    </row>
    <row r="471" spans="1:10" ht="10.5" customHeight="1">
      <c r="A471" s="284"/>
      <c r="B471" s="72" t="s">
        <v>3</v>
      </c>
      <c r="C471" s="77" t="s">
        <v>193</v>
      </c>
      <c r="D471" s="284"/>
      <c r="E471" s="279"/>
      <c r="F471" s="78" t="s">
        <v>166</v>
      </c>
      <c r="G471" s="196">
        <v>636852</v>
      </c>
      <c r="H471" s="260"/>
      <c r="I471" s="80">
        <v>95930</v>
      </c>
      <c r="J471" s="81">
        <f>IF(G471&gt;0,I471/G471*100,"-")</f>
        <v>15.063154390659053</v>
      </c>
    </row>
    <row r="472" spans="1:10" ht="10.5" customHeight="1">
      <c r="A472" s="284"/>
      <c r="B472" s="72" t="s">
        <v>4</v>
      </c>
      <c r="C472" s="82" t="s">
        <v>194</v>
      </c>
      <c r="D472" s="284"/>
      <c r="E472" s="279"/>
      <c r="F472" s="78" t="s">
        <v>42</v>
      </c>
      <c r="G472" s="196">
        <v>1043148</v>
      </c>
      <c r="H472" s="260"/>
      <c r="I472" s="80">
        <v>0</v>
      </c>
      <c r="J472" s="81">
        <f>IF(G472&gt;0,I472/G472*100,"-")</f>
        <v>0</v>
      </c>
    </row>
    <row r="473" spans="1:10" ht="10.5" customHeight="1">
      <c r="A473" s="284"/>
      <c r="B473" s="72"/>
      <c r="C473" s="82" t="s">
        <v>195</v>
      </c>
      <c r="D473" s="284"/>
      <c r="E473" s="279"/>
      <c r="F473" s="78" t="s">
        <v>73</v>
      </c>
      <c r="G473" s="196">
        <v>0</v>
      </c>
      <c r="H473" s="260"/>
      <c r="I473" s="80">
        <v>0</v>
      </c>
      <c r="J473" s="81" t="str">
        <f>IF(G473&gt;0,I473/G473*100,"-")</f>
        <v>-</v>
      </c>
    </row>
    <row r="474" spans="1:10" ht="10.5" customHeight="1">
      <c r="A474" s="284"/>
      <c r="B474" s="72" t="s">
        <v>5</v>
      </c>
      <c r="C474" s="82" t="s">
        <v>150</v>
      </c>
      <c r="D474" s="284"/>
      <c r="E474" s="279"/>
      <c r="F474" s="78" t="s">
        <v>126</v>
      </c>
      <c r="G474" s="196">
        <v>0</v>
      </c>
      <c r="H474" s="260"/>
      <c r="I474" s="80">
        <v>0</v>
      </c>
      <c r="J474" s="81" t="str">
        <f>IF(G474&gt;0,I474/G474*100,"-")</f>
        <v>-</v>
      </c>
    </row>
    <row r="475" spans="1:10" ht="1.5" customHeight="1">
      <c r="A475" s="285"/>
      <c r="B475" s="86"/>
      <c r="C475" s="87"/>
      <c r="D475" s="285"/>
      <c r="E475" s="280"/>
      <c r="F475" s="88"/>
      <c r="G475" s="194"/>
      <c r="H475" s="272"/>
      <c r="I475" s="228"/>
      <c r="J475" s="90"/>
    </row>
    <row r="476" spans="1:10" ht="1.5" customHeight="1">
      <c r="A476" s="283" t="s">
        <v>48</v>
      </c>
      <c r="B476" s="67"/>
      <c r="C476" s="91"/>
      <c r="D476" s="283">
        <v>600</v>
      </c>
      <c r="E476" s="278">
        <v>60015</v>
      </c>
      <c r="F476" s="69"/>
      <c r="G476" s="191"/>
      <c r="H476" s="264"/>
      <c r="I476" s="226"/>
      <c r="J476" s="70"/>
    </row>
    <row r="477" spans="1:10" ht="10.5" customHeight="1">
      <c r="A477" s="284"/>
      <c r="B477" s="72" t="s">
        <v>2</v>
      </c>
      <c r="C477" s="73" t="s">
        <v>50</v>
      </c>
      <c r="D477" s="284"/>
      <c r="E477" s="279"/>
      <c r="F477" s="74" t="s">
        <v>125</v>
      </c>
      <c r="G477" s="243">
        <f>SUM(G478:G481)</f>
        <v>3201227</v>
      </c>
      <c r="H477" s="259"/>
      <c r="I477" s="227">
        <f>SUM(I478:I481)</f>
        <v>61851.61</v>
      </c>
      <c r="J477" s="76">
        <f>IF(G477&gt;0,I477/G477*100,"-")</f>
        <v>1.9321219644842431</v>
      </c>
    </row>
    <row r="478" spans="1:10" ht="10.5" customHeight="1">
      <c r="A478" s="284"/>
      <c r="B478" s="72" t="s">
        <v>3</v>
      </c>
      <c r="C478" s="77" t="s">
        <v>193</v>
      </c>
      <c r="D478" s="284"/>
      <c r="E478" s="279"/>
      <c r="F478" s="78" t="s">
        <v>166</v>
      </c>
      <c r="G478" s="196">
        <v>1494681</v>
      </c>
      <c r="H478" s="260"/>
      <c r="I478" s="80">
        <v>61851.61</v>
      </c>
      <c r="J478" s="81">
        <f>IF(G478&gt;0,I478/G478*100,"-")</f>
        <v>4.1381144204014095</v>
      </c>
    </row>
    <row r="479" spans="1:10" ht="10.5" customHeight="1">
      <c r="A479" s="284"/>
      <c r="B479" s="72" t="s">
        <v>4</v>
      </c>
      <c r="C479" s="82" t="s">
        <v>194</v>
      </c>
      <c r="D479" s="284"/>
      <c r="E479" s="279"/>
      <c r="F479" s="78" t="s">
        <v>42</v>
      </c>
      <c r="G479" s="196">
        <v>1359862</v>
      </c>
      <c r="H479" s="260"/>
      <c r="I479" s="80">
        <v>0</v>
      </c>
      <c r="J479" s="81">
        <f>IF(G479&gt;0,I479/G479*100,"-")</f>
        <v>0</v>
      </c>
    </row>
    <row r="480" spans="1:10" ht="10.5" customHeight="1">
      <c r="A480" s="284"/>
      <c r="B480" s="72"/>
      <c r="C480" s="82" t="s">
        <v>195</v>
      </c>
      <c r="D480" s="284"/>
      <c r="E480" s="279"/>
      <c r="F480" s="78" t="s">
        <v>73</v>
      </c>
      <c r="G480" s="196">
        <v>346684</v>
      </c>
      <c r="H480" s="260"/>
      <c r="I480" s="80">
        <v>0</v>
      </c>
      <c r="J480" s="81">
        <f>IF(G480&gt;0,I480/G480*100,"-")</f>
        <v>0</v>
      </c>
    </row>
    <row r="481" spans="1:10" ht="10.5" customHeight="1">
      <c r="A481" s="284"/>
      <c r="B481" s="72" t="s">
        <v>5</v>
      </c>
      <c r="C481" s="82" t="s">
        <v>204</v>
      </c>
      <c r="D481" s="284"/>
      <c r="E481" s="279"/>
      <c r="F481" s="78" t="s">
        <v>126</v>
      </c>
      <c r="G481" s="196">
        <v>0</v>
      </c>
      <c r="H481" s="260"/>
      <c r="I481" s="80">
        <v>0</v>
      </c>
      <c r="J481" s="81" t="str">
        <f>IF(G481&gt;0,I481/G481*100,"-")</f>
        <v>-</v>
      </c>
    </row>
    <row r="482" spans="1:10" ht="10.5" customHeight="1">
      <c r="A482" s="284"/>
      <c r="B482" s="72"/>
      <c r="C482" s="82" t="s">
        <v>203</v>
      </c>
      <c r="D482" s="284"/>
      <c r="E482" s="279"/>
      <c r="F482" s="83"/>
      <c r="G482" s="196"/>
      <c r="H482" s="260"/>
      <c r="I482" s="80"/>
      <c r="J482" s="81"/>
    </row>
    <row r="483" spans="1:10" ht="1.5" customHeight="1">
      <c r="A483" s="285"/>
      <c r="B483" s="86"/>
      <c r="C483" s="87"/>
      <c r="D483" s="285"/>
      <c r="E483" s="280"/>
      <c r="F483" s="88"/>
      <c r="G483" s="194"/>
      <c r="H483" s="272"/>
      <c r="I483" s="228"/>
      <c r="J483" s="90"/>
    </row>
    <row r="484" spans="1:10" ht="1.5" customHeight="1">
      <c r="A484" s="283" t="s">
        <v>49</v>
      </c>
      <c r="B484" s="67"/>
      <c r="C484" s="91"/>
      <c r="D484" s="283">
        <v>600</v>
      </c>
      <c r="E484" s="278">
        <v>60015</v>
      </c>
      <c r="F484" s="69"/>
      <c r="G484" s="191"/>
      <c r="H484" s="264"/>
      <c r="I484" s="226"/>
      <c r="J484" s="70"/>
    </row>
    <row r="485" spans="1:10" ht="10.5" customHeight="1">
      <c r="A485" s="284"/>
      <c r="B485" s="72" t="s">
        <v>2</v>
      </c>
      <c r="C485" s="73" t="s">
        <v>50</v>
      </c>
      <c r="D485" s="284"/>
      <c r="E485" s="279"/>
      <c r="F485" s="74" t="s">
        <v>125</v>
      </c>
      <c r="G485" s="243">
        <f>SUM(G486:G489)</f>
        <v>9638000</v>
      </c>
      <c r="H485" s="259"/>
      <c r="I485" s="227">
        <f>SUM(I486:I489)</f>
        <v>371638.4</v>
      </c>
      <c r="J485" s="76">
        <f>IF(G485&gt;0,I485/G485*100,"-")</f>
        <v>3.8559701182818014</v>
      </c>
    </row>
    <row r="486" spans="1:10" ht="10.5" customHeight="1">
      <c r="A486" s="284"/>
      <c r="B486" s="72" t="s">
        <v>3</v>
      </c>
      <c r="C486" s="77" t="s">
        <v>193</v>
      </c>
      <c r="D486" s="284"/>
      <c r="E486" s="279"/>
      <c r="F486" s="78" t="s">
        <v>166</v>
      </c>
      <c r="G486" s="196">
        <v>1684361</v>
      </c>
      <c r="H486" s="260"/>
      <c r="I486" s="80">
        <v>123471.8</v>
      </c>
      <c r="J486" s="81">
        <f>IF(G486&gt;0,I486/G486*100,"-")</f>
        <v>7.330483192142302</v>
      </c>
    </row>
    <row r="487" spans="1:10" ht="10.5" customHeight="1">
      <c r="A487" s="284"/>
      <c r="B487" s="72" t="s">
        <v>4</v>
      </c>
      <c r="C487" s="82" t="s">
        <v>194</v>
      </c>
      <c r="D487" s="284"/>
      <c r="E487" s="279"/>
      <c r="F487" s="78" t="s">
        <v>42</v>
      </c>
      <c r="G487" s="196">
        <v>5505472</v>
      </c>
      <c r="H487" s="260"/>
      <c r="I487" s="80">
        <v>0</v>
      </c>
      <c r="J487" s="81">
        <f>IF(G487&gt;0,I487/G487*100,"-")</f>
        <v>0</v>
      </c>
    </row>
    <row r="488" spans="1:10" ht="10.5" customHeight="1">
      <c r="A488" s="284"/>
      <c r="B488" s="72"/>
      <c r="C488" s="82" t="s">
        <v>195</v>
      </c>
      <c r="D488" s="284"/>
      <c r="E488" s="279"/>
      <c r="F488" s="78" t="s">
        <v>73</v>
      </c>
      <c r="G488" s="196">
        <v>248167</v>
      </c>
      <c r="H488" s="260"/>
      <c r="I488" s="80">
        <v>248166.6</v>
      </c>
      <c r="J488" s="81">
        <f>IF(G488&gt;0,I488/G488*100,"-")</f>
        <v>99.99983881821515</v>
      </c>
    </row>
    <row r="489" spans="1:10" ht="10.5" customHeight="1">
      <c r="A489" s="284"/>
      <c r="B489" s="72" t="s">
        <v>5</v>
      </c>
      <c r="C489" s="82" t="s">
        <v>205</v>
      </c>
      <c r="D489" s="284"/>
      <c r="E489" s="279"/>
      <c r="F489" s="78" t="s">
        <v>126</v>
      </c>
      <c r="G489" s="196">
        <v>2200000</v>
      </c>
      <c r="H489" s="260"/>
      <c r="I489" s="80">
        <v>0</v>
      </c>
      <c r="J489" s="81">
        <f>IF(G489&gt;0,I489/G489*100,"-")</f>
        <v>0</v>
      </c>
    </row>
    <row r="490" spans="1:10" ht="10.5" customHeight="1">
      <c r="A490" s="284"/>
      <c r="B490" s="72"/>
      <c r="C490" s="82" t="s">
        <v>206</v>
      </c>
      <c r="D490" s="284"/>
      <c r="E490" s="279"/>
      <c r="F490" s="83"/>
      <c r="G490" s="196"/>
      <c r="H490" s="260"/>
      <c r="I490" s="80"/>
      <c r="J490" s="81"/>
    </row>
    <row r="491" spans="1:10" ht="1.5" customHeight="1">
      <c r="A491" s="285"/>
      <c r="B491" s="86"/>
      <c r="C491" s="87"/>
      <c r="D491" s="285"/>
      <c r="E491" s="280"/>
      <c r="F491" s="88"/>
      <c r="G491" s="194"/>
      <c r="H491" s="272"/>
      <c r="I491" s="228"/>
      <c r="J491" s="90"/>
    </row>
    <row r="492" spans="1:10" ht="1.5" customHeight="1">
      <c r="A492" s="283" t="s">
        <v>58</v>
      </c>
      <c r="B492" s="67"/>
      <c r="C492" s="91"/>
      <c r="D492" s="283">
        <v>600</v>
      </c>
      <c r="E492" s="278">
        <v>60015</v>
      </c>
      <c r="F492" s="69"/>
      <c r="G492" s="191"/>
      <c r="H492" s="264"/>
      <c r="I492" s="226"/>
      <c r="J492" s="70"/>
    </row>
    <row r="493" spans="1:10" ht="10.5" customHeight="1">
      <c r="A493" s="284"/>
      <c r="B493" s="72" t="s">
        <v>2</v>
      </c>
      <c r="C493" s="73" t="s">
        <v>50</v>
      </c>
      <c r="D493" s="284"/>
      <c r="E493" s="279"/>
      <c r="F493" s="74" t="s">
        <v>125</v>
      </c>
      <c r="G493" s="243">
        <f>SUM(G494:G497)</f>
        <v>12272302</v>
      </c>
      <c r="H493" s="259"/>
      <c r="I493" s="227">
        <f>SUM(I494:I497)</f>
        <v>282395.24</v>
      </c>
      <c r="J493" s="76">
        <f>IF(G493&gt;0,I493/G493*100,"-")</f>
        <v>2.3010779884654076</v>
      </c>
    </row>
    <row r="494" spans="1:10" ht="10.5" customHeight="1">
      <c r="A494" s="284"/>
      <c r="B494" s="72" t="s">
        <v>3</v>
      </c>
      <c r="C494" s="77" t="s">
        <v>193</v>
      </c>
      <c r="D494" s="284"/>
      <c r="E494" s="279"/>
      <c r="F494" s="78" t="s">
        <v>166</v>
      </c>
      <c r="G494" s="196">
        <v>1824320</v>
      </c>
      <c r="H494" s="260"/>
      <c r="I494" s="80">
        <v>53258.24</v>
      </c>
      <c r="J494" s="81">
        <f>IF(G494&gt;0,I494/G494*100,"-")</f>
        <v>2.919347482897737</v>
      </c>
    </row>
    <row r="495" spans="1:10" ht="10.5" customHeight="1">
      <c r="A495" s="284"/>
      <c r="B495" s="72" t="s">
        <v>4</v>
      </c>
      <c r="C495" s="82" t="s">
        <v>194</v>
      </c>
      <c r="D495" s="284"/>
      <c r="E495" s="279"/>
      <c r="F495" s="78" t="s">
        <v>42</v>
      </c>
      <c r="G495" s="196">
        <v>7520280</v>
      </c>
      <c r="H495" s="260"/>
      <c r="I495" s="80">
        <v>0</v>
      </c>
      <c r="J495" s="81">
        <f>IF(G495&gt;0,I495/G495*100,"-")</f>
        <v>0</v>
      </c>
    </row>
    <row r="496" spans="1:10" ht="10.5" customHeight="1">
      <c r="A496" s="284"/>
      <c r="B496" s="72"/>
      <c r="C496" s="82" t="s">
        <v>195</v>
      </c>
      <c r="D496" s="284"/>
      <c r="E496" s="279"/>
      <c r="F496" s="78" t="s">
        <v>73</v>
      </c>
      <c r="G496" s="196">
        <v>2927702</v>
      </c>
      <c r="H496" s="260"/>
      <c r="I496" s="80">
        <v>229137</v>
      </c>
      <c r="J496" s="81">
        <f>IF(G496&gt;0,I496/G496*100,"-")</f>
        <v>7.82651376403746</v>
      </c>
    </row>
    <row r="497" spans="1:10" ht="10.5" customHeight="1">
      <c r="A497" s="284"/>
      <c r="B497" s="72" t="s">
        <v>5</v>
      </c>
      <c r="C497" s="82" t="s">
        <v>207</v>
      </c>
      <c r="D497" s="284"/>
      <c r="E497" s="279"/>
      <c r="F497" s="78" t="s">
        <v>126</v>
      </c>
      <c r="G497" s="196">
        <v>0</v>
      </c>
      <c r="H497" s="260"/>
      <c r="I497" s="80">
        <v>0</v>
      </c>
      <c r="J497" s="81" t="str">
        <f>IF(G497&gt;0,I497/G497*100,"-")</f>
        <v>-</v>
      </c>
    </row>
    <row r="498" spans="1:10" ht="10.5" customHeight="1">
      <c r="A498" s="284"/>
      <c r="B498" s="72"/>
      <c r="C498" s="82" t="s">
        <v>208</v>
      </c>
      <c r="D498" s="284"/>
      <c r="E498" s="279"/>
      <c r="F498" s="83"/>
      <c r="G498" s="196"/>
      <c r="H498" s="260"/>
      <c r="I498" s="80"/>
      <c r="J498" s="81"/>
    </row>
    <row r="499" spans="1:10" ht="1.5" customHeight="1">
      <c r="A499" s="285"/>
      <c r="B499" s="86"/>
      <c r="C499" s="87"/>
      <c r="D499" s="285"/>
      <c r="E499" s="280"/>
      <c r="F499" s="88"/>
      <c r="G499" s="194"/>
      <c r="H499" s="272"/>
      <c r="I499" s="228"/>
      <c r="J499" s="90"/>
    </row>
    <row r="500" spans="1:10" ht="1.5" customHeight="1">
      <c r="A500" s="283" t="s">
        <v>59</v>
      </c>
      <c r="B500" s="67"/>
      <c r="C500" s="91"/>
      <c r="D500" s="283">
        <v>600</v>
      </c>
      <c r="E500" s="278">
        <v>60016</v>
      </c>
      <c r="F500" s="69"/>
      <c r="G500" s="191"/>
      <c r="H500" s="264"/>
      <c r="I500" s="226"/>
      <c r="J500" s="70"/>
    </row>
    <row r="501" spans="1:10" ht="10.5" customHeight="1">
      <c r="A501" s="284"/>
      <c r="B501" s="72" t="s">
        <v>2</v>
      </c>
      <c r="C501" s="73" t="s">
        <v>50</v>
      </c>
      <c r="D501" s="284"/>
      <c r="E501" s="279"/>
      <c r="F501" s="74" t="s">
        <v>125</v>
      </c>
      <c r="G501" s="243">
        <f>SUM(G502:G505)</f>
        <v>4650000</v>
      </c>
      <c r="H501" s="259"/>
      <c r="I501" s="227">
        <f>SUM(I502:I505)</f>
        <v>32106</v>
      </c>
      <c r="J501" s="76">
        <f>IF(G501&gt;0,I501/G501*100,"-")</f>
        <v>0.6904516129032259</v>
      </c>
    </row>
    <row r="502" spans="1:10" ht="10.5" customHeight="1">
      <c r="A502" s="284"/>
      <c r="B502" s="72" t="s">
        <v>3</v>
      </c>
      <c r="C502" s="77" t="s">
        <v>151</v>
      </c>
      <c r="D502" s="284"/>
      <c r="E502" s="279"/>
      <c r="F502" s="78" t="s">
        <v>166</v>
      </c>
      <c r="G502" s="196">
        <v>2297500</v>
      </c>
      <c r="H502" s="260"/>
      <c r="I502" s="80">
        <v>8126.34</v>
      </c>
      <c r="J502" s="81">
        <f>IF(G502&gt;0,I502/G502*100,"-")</f>
        <v>0.35370359085963005</v>
      </c>
    </row>
    <row r="503" spans="1:10" ht="10.5" customHeight="1">
      <c r="A503" s="284"/>
      <c r="B503" s="72" t="s">
        <v>4</v>
      </c>
      <c r="C503" s="82" t="s">
        <v>209</v>
      </c>
      <c r="D503" s="284"/>
      <c r="E503" s="279"/>
      <c r="F503" s="78" t="s">
        <v>42</v>
      </c>
      <c r="G503" s="196">
        <v>0</v>
      </c>
      <c r="H503" s="260"/>
      <c r="I503" s="80">
        <v>0</v>
      </c>
      <c r="J503" s="81" t="str">
        <f>IF(G503&gt;0,I503/G503*100,"-")</f>
        <v>-</v>
      </c>
    </row>
    <row r="504" spans="1:10" ht="10.5" customHeight="1">
      <c r="A504" s="284"/>
      <c r="B504" s="72" t="s">
        <v>5</v>
      </c>
      <c r="C504" s="82" t="s">
        <v>211</v>
      </c>
      <c r="D504" s="284"/>
      <c r="E504" s="279"/>
      <c r="F504" s="78" t="s">
        <v>73</v>
      </c>
      <c r="G504" s="196">
        <v>2352500</v>
      </c>
      <c r="H504" s="260"/>
      <c r="I504" s="80">
        <v>23979.66</v>
      </c>
      <c r="J504" s="81">
        <f>IF(G504&gt;0,I504/G504*100,"-")</f>
        <v>1.0193266737513285</v>
      </c>
    </row>
    <row r="505" spans="1:10" ht="10.5" customHeight="1">
      <c r="A505" s="284"/>
      <c r="B505" s="72"/>
      <c r="C505" s="82" t="s">
        <v>210</v>
      </c>
      <c r="D505" s="284"/>
      <c r="E505" s="279"/>
      <c r="F505" s="78" t="s">
        <v>126</v>
      </c>
      <c r="G505" s="196">
        <v>0</v>
      </c>
      <c r="H505" s="260"/>
      <c r="I505" s="80">
        <v>0</v>
      </c>
      <c r="J505" s="81" t="str">
        <f>IF(G505&gt;0,I505/G505*100,"-")</f>
        <v>-</v>
      </c>
    </row>
    <row r="506" spans="1:10" ht="1.5" customHeight="1">
      <c r="A506" s="285"/>
      <c r="B506" s="86"/>
      <c r="C506" s="87"/>
      <c r="D506" s="285"/>
      <c r="E506" s="280"/>
      <c r="F506" s="88"/>
      <c r="G506" s="194"/>
      <c r="H506" s="272"/>
      <c r="I506" s="228"/>
      <c r="J506" s="90"/>
    </row>
    <row r="507" spans="1:10" ht="1.5" customHeight="1">
      <c r="A507" s="283" t="s">
        <v>67</v>
      </c>
      <c r="B507" s="67"/>
      <c r="C507" s="91"/>
      <c r="D507" s="283">
        <v>600</v>
      </c>
      <c r="E507" s="278">
        <v>60015</v>
      </c>
      <c r="F507" s="69"/>
      <c r="G507" s="191"/>
      <c r="H507" s="264"/>
      <c r="I507" s="226"/>
      <c r="J507" s="70"/>
    </row>
    <row r="508" spans="1:10" ht="10.5" customHeight="1">
      <c r="A508" s="284"/>
      <c r="B508" s="72" t="s">
        <v>2</v>
      </c>
      <c r="C508" s="73" t="s">
        <v>50</v>
      </c>
      <c r="D508" s="284"/>
      <c r="E508" s="279"/>
      <c r="F508" s="74" t="s">
        <v>125</v>
      </c>
      <c r="G508" s="243">
        <f>SUM(G509:G512)</f>
        <v>3660000</v>
      </c>
      <c r="H508" s="259"/>
      <c r="I508" s="227">
        <f>SUM(I509:I512)</f>
        <v>27816</v>
      </c>
      <c r="J508" s="76">
        <f>IF(G508&gt;0,I508/G508*100,"-")</f>
        <v>0.76</v>
      </c>
    </row>
    <row r="509" spans="1:10" ht="10.5" customHeight="1">
      <c r="A509" s="284"/>
      <c r="B509" s="72" t="s">
        <v>3</v>
      </c>
      <c r="C509" s="77" t="s">
        <v>151</v>
      </c>
      <c r="D509" s="284"/>
      <c r="E509" s="279"/>
      <c r="F509" s="78" t="s">
        <v>166</v>
      </c>
      <c r="G509" s="196">
        <v>0</v>
      </c>
      <c r="H509" s="260"/>
      <c r="I509" s="80">
        <v>0</v>
      </c>
      <c r="J509" s="81" t="str">
        <f>IF(G509&gt;0,I509/G509*100,"-")</f>
        <v>-</v>
      </c>
    </row>
    <row r="510" spans="1:10" ht="10.5" customHeight="1">
      <c r="A510" s="284"/>
      <c r="B510" s="72" t="s">
        <v>4</v>
      </c>
      <c r="C510" s="82" t="s">
        <v>209</v>
      </c>
      <c r="D510" s="284"/>
      <c r="E510" s="279"/>
      <c r="F510" s="78" t="s">
        <v>42</v>
      </c>
      <c r="G510" s="196">
        <v>0</v>
      </c>
      <c r="H510" s="260"/>
      <c r="I510" s="80">
        <v>0</v>
      </c>
      <c r="J510" s="81" t="str">
        <f>IF(G510&gt;0,I510/G510*100,"-")</f>
        <v>-</v>
      </c>
    </row>
    <row r="511" spans="1:10" ht="10.5" customHeight="1">
      <c r="A511" s="284"/>
      <c r="B511" s="72" t="s">
        <v>5</v>
      </c>
      <c r="C511" s="82" t="s">
        <v>212</v>
      </c>
      <c r="D511" s="284"/>
      <c r="E511" s="279"/>
      <c r="F511" s="78" t="s">
        <v>73</v>
      </c>
      <c r="G511" s="196">
        <v>3660000</v>
      </c>
      <c r="H511" s="260"/>
      <c r="I511" s="80">
        <v>27816</v>
      </c>
      <c r="J511" s="81">
        <f>IF(G511&gt;0,I511/G511*100,"-")</f>
        <v>0.76</v>
      </c>
    </row>
    <row r="512" spans="1:10" ht="10.5" customHeight="1">
      <c r="A512" s="284"/>
      <c r="B512" s="72"/>
      <c r="C512" s="84" t="s">
        <v>213</v>
      </c>
      <c r="D512" s="284"/>
      <c r="E512" s="279"/>
      <c r="F512" s="78" t="s">
        <v>126</v>
      </c>
      <c r="G512" s="196">
        <v>0</v>
      </c>
      <c r="H512" s="260"/>
      <c r="I512" s="80">
        <v>0</v>
      </c>
      <c r="J512" s="81" t="str">
        <f>IF(G512&gt;0,I512/G512*100,"-")</f>
        <v>-</v>
      </c>
    </row>
    <row r="513" spans="1:10" ht="1.5" customHeight="1">
      <c r="A513" s="285"/>
      <c r="B513" s="86"/>
      <c r="C513" s="87"/>
      <c r="D513" s="285"/>
      <c r="E513" s="280"/>
      <c r="F513" s="88"/>
      <c r="G513" s="194"/>
      <c r="H513" s="272"/>
      <c r="I513" s="228"/>
      <c r="J513" s="90"/>
    </row>
    <row r="514" spans="1:10" ht="1.5" customHeight="1">
      <c r="A514" s="283" t="s">
        <v>68</v>
      </c>
      <c r="B514" s="67"/>
      <c r="C514" s="91"/>
      <c r="D514" s="283">
        <v>600</v>
      </c>
      <c r="E514" s="278">
        <v>60015</v>
      </c>
      <c r="F514" s="69"/>
      <c r="G514" s="191"/>
      <c r="H514" s="264"/>
      <c r="I514" s="226"/>
      <c r="J514" s="70"/>
    </row>
    <row r="515" spans="1:10" ht="10.5" customHeight="1">
      <c r="A515" s="284"/>
      <c r="B515" s="72" t="s">
        <v>2</v>
      </c>
      <c r="C515" s="73" t="s">
        <v>50</v>
      </c>
      <c r="D515" s="284"/>
      <c r="E515" s="279"/>
      <c r="F515" s="74" t="s">
        <v>125</v>
      </c>
      <c r="G515" s="243">
        <f>SUM(G516:G519)</f>
        <v>4072000</v>
      </c>
      <c r="H515" s="259"/>
      <c r="I515" s="227">
        <f>SUM(I516:I519)</f>
        <v>106974</v>
      </c>
      <c r="J515" s="76">
        <f>IF(G515&gt;0,I515/G515*100,"-")</f>
        <v>2.6270628683693515</v>
      </c>
    </row>
    <row r="516" spans="1:10" ht="10.5" customHeight="1">
      <c r="A516" s="284"/>
      <c r="B516" s="72" t="s">
        <v>3</v>
      </c>
      <c r="C516" s="77" t="s">
        <v>151</v>
      </c>
      <c r="D516" s="284"/>
      <c r="E516" s="279"/>
      <c r="F516" s="78" t="s">
        <v>166</v>
      </c>
      <c r="G516" s="196">
        <v>0</v>
      </c>
      <c r="H516" s="260"/>
      <c r="I516" s="80">
        <v>0</v>
      </c>
      <c r="J516" s="81" t="str">
        <f>IF(G516&gt;0,I516/G516*100,"-")</f>
        <v>-</v>
      </c>
    </row>
    <row r="517" spans="1:10" ht="10.5" customHeight="1">
      <c r="A517" s="284"/>
      <c r="B517" s="72" t="s">
        <v>4</v>
      </c>
      <c r="C517" s="82" t="s">
        <v>209</v>
      </c>
      <c r="D517" s="284"/>
      <c r="E517" s="279"/>
      <c r="F517" s="78" t="s">
        <v>42</v>
      </c>
      <c r="G517" s="196">
        <v>3543662</v>
      </c>
      <c r="H517" s="260"/>
      <c r="I517" s="80">
        <v>0</v>
      </c>
      <c r="J517" s="81">
        <f>IF(G517&gt;0,I517/G517*100,"-")</f>
        <v>0</v>
      </c>
    </row>
    <row r="518" spans="1:10" ht="10.5" customHeight="1">
      <c r="A518" s="284"/>
      <c r="B518" s="72" t="s">
        <v>5</v>
      </c>
      <c r="C518" s="82" t="s">
        <v>214</v>
      </c>
      <c r="D518" s="284"/>
      <c r="E518" s="279"/>
      <c r="F518" s="78" t="s">
        <v>73</v>
      </c>
      <c r="G518" s="196">
        <v>528338</v>
      </c>
      <c r="H518" s="260"/>
      <c r="I518" s="80">
        <v>106974</v>
      </c>
      <c r="J518" s="81">
        <f>IF(G518&gt;0,I518/G518*100,"-")</f>
        <v>20.247265954748663</v>
      </c>
    </row>
    <row r="519" spans="1:10" ht="10.5" customHeight="1">
      <c r="A519" s="284"/>
      <c r="B519" s="72"/>
      <c r="C519" s="82" t="s">
        <v>215</v>
      </c>
      <c r="D519" s="284"/>
      <c r="E519" s="279"/>
      <c r="F519" s="78" t="s">
        <v>126</v>
      </c>
      <c r="G519" s="196">
        <v>0</v>
      </c>
      <c r="H519" s="260"/>
      <c r="I519" s="80">
        <v>0</v>
      </c>
      <c r="J519" s="81" t="str">
        <f>IF(G519&gt;0,I519/G519*100,"-")</f>
        <v>-</v>
      </c>
    </row>
    <row r="520" spans="1:10" ht="10.5" customHeight="1">
      <c r="A520" s="284"/>
      <c r="B520" s="72"/>
      <c r="C520" s="82" t="s">
        <v>216</v>
      </c>
      <c r="D520" s="284"/>
      <c r="E520" s="279"/>
      <c r="F520" s="83"/>
      <c r="G520" s="196"/>
      <c r="H520" s="260"/>
      <c r="I520" s="80"/>
      <c r="J520" s="81"/>
    </row>
    <row r="521" spans="1:10" ht="1.5" customHeight="1">
      <c r="A521" s="285"/>
      <c r="B521" s="86"/>
      <c r="C521" s="87"/>
      <c r="D521" s="285"/>
      <c r="E521" s="280"/>
      <c r="F521" s="88"/>
      <c r="G521" s="194"/>
      <c r="H521" s="272"/>
      <c r="I521" s="228"/>
      <c r="J521" s="90"/>
    </row>
    <row r="522" spans="1:10" ht="1.5" customHeight="1">
      <c r="A522" s="283" t="s">
        <v>69</v>
      </c>
      <c r="B522" s="67"/>
      <c r="C522" s="91"/>
      <c r="D522" s="283">
        <v>600</v>
      </c>
      <c r="E522" s="278">
        <v>60015</v>
      </c>
      <c r="F522" s="69"/>
      <c r="G522" s="191"/>
      <c r="H522" s="264"/>
      <c r="I522" s="226"/>
      <c r="J522" s="70"/>
    </row>
    <row r="523" spans="1:10" ht="10.5" customHeight="1">
      <c r="A523" s="284"/>
      <c r="B523" s="72" t="s">
        <v>2</v>
      </c>
      <c r="C523" s="73" t="s">
        <v>50</v>
      </c>
      <c r="D523" s="284"/>
      <c r="E523" s="279"/>
      <c r="F523" s="74" t="s">
        <v>125</v>
      </c>
      <c r="G523" s="243">
        <f>SUM(G524:G527)</f>
        <v>9273000</v>
      </c>
      <c r="H523" s="259"/>
      <c r="I523" s="227">
        <f>SUM(I524:I527)</f>
        <v>69392.4</v>
      </c>
      <c r="J523" s="76">
        <f>IF(G523&gt;0,I523/G523*100,"-")</f>
        <v>0.7483274021352312</v>
      </c>
    </row>
    <row r="524" spans="1:10" ht="10.5" customHeight="1">
      <c r="A524" s="284"/>
      <c r="B524" s="72" t="s">
        <v>3</v>
      </c>
      <c r="C524" s="77" t="s">
        <v>151</v>
      </c>
      <c r="D524" s="284"/>
      <c r="E524" s="279"/>
      <c r="F524" s="78" t="s">
        <v>166</v>
      </c>
      <c r="G524" s="196">
        <v>4508407</v>
      </c>
      <c r="H524" s="260"/>
      <c r="I524" s="80">
        <v>43718.54</v>
      </c>
      <c r="J524" s="81">
        <f>IF(G524&gt;0,I524/G524*100,"-")</f>
        <v>0.9697114745851473</v>
      </c>
    </row>
    <row r="525" spans="1:10" ht="10.5" customHeight="1">
      <c r="A525" s="284"/>
      <c r="B525" s="72" t="s">
        <v>4</v>
      </c>
      <c r="C525" s="82" t="s">
        <v>209</v>
      </c>
      <c r="D525" s="284"/>
      <c r="E525" s="279"/>
      <c r="F525" s="78" t="s">
        <v>42</v>
      </c>
      <c r="G525" s="196">
        <v>0</v>
      </c>
      <c r="H525" s="260"/>
      <c r="I525" s="80">
        <v>0</v>
      </c>
      <c r="J525" s="81" t="str">
        <f>IF(G525&gt;0,I525/G525*100,"-")</f>
        <v>-</v>
      </c>
    </row>
    <row r="526" spans="1:10" ht="10.5" customHeight="1">
      <c r="A526" s="284"/>
      <c r="B526" s="72" t="s">
        <v>5</v>
      </c>
      <c r="C526" s="82" t="s">
        <v>217</v>
      </c>
      <c r="D526" s="284"/>
      <c r="E526" s="279"/>
      <c r="F526" s="78" t="s">
        <v>73</v>
      </c>
      <c r="G526" s="196">
        <v>4764593</v>
      </c>
      <c r="H526" s="260"/>
      <c r="I526" s="80">
        <v>25673.86</v>
      </c>
      <c r="J526" s="81">
        <f>IF(G526&gt;0,I526/G526*100,"-")</f>
        <v>0.538846864779426</v>
      </c>
    </row>
    <row r="527" spans="1:10" ht="10.5" customHeight="1">
      <c r="A527" s="284"/>
      <c r="B527" s="72"/>
      <c r="C527" s="82" t="s">
        <v>218</v>
      </c>
      <c r="D527" s="284"/>
      <c r="E527" s="279"/>
      <c r="F527" s="78" t="s">
        <v>126</v>
      </c>
      <c r="G527" s="196">
        <v>0</v>
      </c>
      <c r="H527" s="260"/>
      <c r="I527" s="80">
        <v>0</v>
      </c>
      <c r="J527" s="81" t="str">
        <f>IF(G527&gt;0,I527/G527*100,"-")</f>
        <v>-</v>
      </c>
    </row>
    <row r="528" spans="1:10" ht="10.5" customHeight="1">
      <c r="A528" s="284"/>
      <c r="B528" s="72"/>
      <c r="C528" s="82" t="s">
        <v>219</v>
      </c>
      <c r="D528" s="284"/>
      <c r="E528" s="279"/>
      <c r="F528" s="83"/>
      <c r="G528" s="196"/>
      <c r="H528" s="260"/>
      <c r="I528" s="80"/>
      <c r="J528" s="81"/>
    </row>
    <row r="529" spans="1:10" ht="1.5" customHeight="1">
      <c r="A529" s="285"/>
      <c r="B529" s="86"/>
      <c r="C529" s="87"/>
      <c r="D529" s="285"/>
      <c r="E529" s="280"/>
      <c r="F529" s="88"/>
      <c r="G529" s="194"/>
      <c r="H529" s="272"/>
      <c r="I529" s="228"/>
      <c r="J529" s="90"/>
    </row>
    <row r="530" spans="1:10" ht="1.5" customHeight="1">
      <c r="A530" s="283" t="s">
        <v>70</v>
      </c>
      <c r="B530" s="67"/>
      <c r="C530" s="91"/>
      <c r="D530" s="283">
        <v>600</v>
      </c>
      <c r="E530" s="278">
        <v>60016</v>
      </c>
      <c r="F530" s="69"/>
      <c r="G530" s="191"/>
      <c r="H530" s="264"/>
      <c r="I530" s="226"/>
      <c r="J530" s="70"/>
    </row>
    <row r="531" spans="1:10" ht="10.5" customHeight="1">
      <c r="A531" s="284"/>
      <c r="B531" s="72" t="s">
        <v>2</v>
      </c>
      <c r="C531" s="73" t="s">
        <v>50</v>
      </c>
      <c r="D531" s="284"/>
      <c r="E531" s="279"/>
      <c r="F531" s="74" t="s">
        <v>125</v>
      </c>
      <c r="G531" s="243">
        <f>SUM(G532:G535)</f>
        <v>5315137</v>
      </c>
      <c r="H531" s="259"/>
      <c r="I531" s="227">
        <f>SUM(I532:I533)</f>
        <v>3172</v>
      </c>
      <c r="J531" s="76">
        <f>IF(G531&gt;0,I531/G531*100,"-")</f>
        <v>0.059678612235206735</v>
      </c>
    </row>
    <row r="532" spans="1:10" ht="10.5" customHeight="1">
      <c r="A532" s="284"/>
      <c r="B532" s="72" t="s">
        <v>3</v>
      </c>
      <c r="C532" s="77" t="s">
        <v>151</v>
      </c>
      <c r="D532" s="284"/>
      <c r="E532" s="279"/>
      <c r="F532" s="78" t="s">
        <v>166</v>
      </c>
      <c r="G532" s="196">
        <v>2082829</v>
      </c>
      <c r="H532" s="260"/>
      <c r="I532" s="80">
        <v>3172</v>
      </c>
      <c r="J532" s="81">
        <f>IF(G532&gt;0,I532/G532*100,"-")</f>
        <v>0.15229286705725723</v>
      </c>
    </row>
    <row r="533" spans="1:10" ht="10.5" customHeight="1">
      <c r="A533" s="284"/>
      <c r="B533" s="72" t="s">
        <v>4</v>
      </c>
      <c r="C533" s="82" t="s">
        <v>209</v>
      </c>
      <c r="D533" s="284"/>
      <c r="E533" s="279"/>
      <c r="F533" s="78" t="s">
        <v>42</v>
      </c>
      <c r="G533" s="196">
        <v>0</v>
      </c>
      <c r="H533" s="260"/>
      <c r="I533" s="80">
        <v>0</v>
      </c>
      <c r="J533" s="81" t="str">
        <f>IF(G533&gt;0,I533/G533*100,"-")</f>
        <v>-</v>
      </c>
    </row>
    <row r="534" spans="1:10" ht="10.5" customHeight="1">
      <c r="A534" s="284"/>
      <c r="B534" s="72" t="s">
        <v>5</v>
      </c>
      <c r="C534" s="82" t="s">
        <v>212</v>
      </c>
      <c r="D534" s="284"/>
      <c r="E534" s="279"/>
      <c r="F534" s="78" t="s">
        <v>73</v>
      </c>
      <c r="G534" s="196">
        <v>3232308</v>
      </c>
      <c r="H534" s="260"/>
      <c r="I534" s="80">
        <v>0</v>
      </c>
      <c r="J534" s="81"/>
    </row>
    <row r="535" spans="1:10" ht="10.5" customHeight="1">
      <c r="A535" s="284"/>
      <c r="B535" s="72"/>
      <c r="C535" s="84" t="s">
        <v>220</v>
      </c>
      <c r="D535" s="284"/>
      <c r="E535" s="279"/>
      <c r="F535" s="78" t="s">
        <v>126</v>
      </c>
      <c r="G535" s="196">
        <v>0</v>
      </c>
      <c r="H535" s="260"/>
      <c r="I535" s="80">
        <v>0</v>
      </c>
      <c r="J535" s="81"/>
    </row>
    <row r="536" spans="1:10" ht="1.5" customHeight="1">
      <c r="A536" s="285"/>
      <c r="B536" s="86"/>
      <c r="C536" s="87"/>
      <c r="D536" s="285"/>
      <c r="E536" s="280"/>
      <c r="F536" s="88"/>
      <c r="G536" s="194"/>
      <c r="H536" s="272"/>
      <c r="I536" s="228"/>
      <c r="J536" s="90"/>
    </row>
    <row r="537" spans="1:12" s="172" customFormat="1" ht="1.5" customHeight="1">
      <c r="A537" s="165"/>
      <c r="B537" s="166"/>
      <c r="C537" s="167"/>
      <c r="D537" s="168"/>
      <c r="E537" s="168"/>
      <c r="F537" s="165"/>
      <c r="G537" s="236"/>
      <c r="H537" s="254"/>
      <c r="I537" s="169"/>
      <c r="J537" s="170"/>
      <c r="K537" s="171"/>
      <c r="L537" s="171"/>
    </row>
    <row r="538" spans="1:12" s="179" customFormat="1" ht="10.5" customHeight="1">
      <c r="A538" s="173" t="s">
        <v>32</v>
      </c>
      <c r="B538" s="281" t="s">
        <v>157</v>
      </c>
      <c r="C538" s="282"/>
      <c r="D538" s="174"/>
      <c r="E538" s="174"/>
      <c r="F538" s="175"/>
      <c r="G538" s="237">
        <f>SUM(G539:G542)</f>
        <v>5992400</v>
      </c>
      <c r="H538" s="255"/>
      <c r="I538" s="176">
        <f>SUM(I539:I542)</f>
        <v>48046.68</v>
      </c>
      <c r="J538" s="177">
        <f>IF(G538&gt;0,I538/G538*100,"-")</f>
        <v>0.8017936052332956</v>
      </c>
      <c r="K538" s="178"/>
      <c r="L538" s="178"/>
    </row>
    <row r="539" spans="1:12" s="179" customFormat="1" ht="10.5" customHeight="1">
      <c r="A539" s="175"/>
      <c r="B539" s="180"/>
      <c r="C539" s="181"/>
      <c r="D539" s="174"/>
      <c r="E539" s="174"/>
      <c r="F539" s="182" t="s">
        <v>166</v>
      </c>
      <c r="G539" s="238">
        <f>G546+G554</f>
        <v>1693886</v>
      </c>
      <c r="H539" s="256"/>
      <c r="I539" s="183">
        <f>I546+I554</f>
        <v>48046.68</v>
      </c>
      <c r="J539" s="184">
        <f>IF(G539&gt;0,I539/G539*100,"-")</f>
        <v>2.8364765987793747</v>
      </c>
      <c r="K539" s="178"/>
      <c r="L539" s="178"/>
    </row>
    <row r="540" spans="1:12" s="179" customFormat="1" ht="10.5" customHeight="1">
      <c r="A540" s="175"/>
      <c r="B540" s="180"/>
      <c r="C540" s="181"/>
      <c r="D540" s="174"/>
      <c r="E540" s="174"/>
      <c r="F540" s="182" t="s">
        <v>42</v>
      </c>
      <c r="G540" s="238">
        <f aca="true" t="shared" si="11" ref="G540:I542">G547+G555</f>
        <v>3798514</v>
      </c>
      <c r="H540" s="256"/>
      <c r="I540" s="183">
        <f t="shared" si="11"/>
        <v>0</v>
      </c>
      <c r="J540" s="184">
        <f>IF(G540&gt;0,I540/G540*100,"-")</f>
        <v>0</v>
      </c>
      <c r="K540" s="178"/>
      <c r="L540" s="178"/>
    </row>
    <row r="541" spans="1:12" s="179" customFormat="1" ht="10.5" customHeight="1">
      <c r="A541" s="175"/>
      <c r="B541" s="180"/>
      <c r="C541" s="181"/>
      <c r="D541" s="174"/>
      <c r="E541" s="174"/>
      <c r="F541" s="182" t="s">
        <v>73</v>
      </c>
      <c r="G541" s="238">
        <f t="shared" si="11"/>
        <v>500000</v>
      </c>
      <c r="H541" s="256"/>
      <c r="I541" s="183">
        <f t="shared" si="11"/>
        <v>0</v>
      </c>
      <c r="J541" s="184">
        <f>IF(G541&gt;0,I541/G541*100,"-")</f>
        <v>0</v>
      </c>
      <c r="K541" s="178"/>
      <c r="L541" s="178"/>
    </row>
    <row r="542" spans="1:12" s="179" customFormat="1" ht="10.5" customHeight="1">
      <c r="A542" s="175"/>
      <c r="B542" s="180"/>
      <c r="C542" s="181"/>
      <c r="D542" s="174"/>
      <c r="E542" s="174"/>
      <c r="F542" s="182" t="s">
        <v>126</v>
      </c>
      <c r="G542" s="238">
        <f t="shared" si="11"/>
        <v>0</v>
      </c>
      <c r="H542" s="256"/>
      <c r="I542" s="183">
        <f t="shared" si="11"/>
        <v>0</v>
      </c>
      <c r="J542" s="184" t="str">
        <f>IF(G542&gt;0,I542/G542*100,"-")</f>
        <v>-</v>
      </c>
      <c r="K542" s="178"/>
      <c r="L542" s="178"/>
    </row>
    <row r="543" spans="1:12" s="172" customFormat="1" ht="1.5" customHeight="1">
      <c r="A543" s="185"/>
      <c r="B543" s="186"/>
      <c r="C543" s="187"/>
      <c r="D543" s="188"/>
      <c r="E543" s="188"/>
      <c r="F543" s="185"/>
      <c r="G543" s="239"/>
      <c r="H543" s="257"/>
      <c r="I543" s="189"/>
      <c r="J543" s="190"/>
      <c r="K543" s="171"/>
      <c r="L543" s="171"/>
    </row>
    <row r="544" spans="1:10" ht="1.5" customHeight="1">
      <c r="A544" s="283" t="s">
        <v>23</v>
      </c>
      <c r="B544" s="67"/>
      <c r="C544" s="91"/>
      <c r="D544" s="283">
        <v>750</v>
      </c>
      <c r="E544" s="283">
        <v>75023</v>
      </c>
      <c r="F544" s="69"/>
      <c r="G544" s="191"/>
      <c r="H544" s="264"/>
      <c r="I544" s="92"/>
      <c r="J544" s="70"/>
    </row>
    <row r="545" spans="1:10" ht="10.5" customHeight="1">
      <c r="A545" s="284"/>
      <c r="B545" s="72" t="s">
        <v>2</v>
      </c>
      <c r="C545" s="218" t="s">
        <v>50</v>
      </c>
      <c r="D545" s="284"/>
      <c r="E545" s="284"/>
      <c r="F545" s="74" t="s">
        <v>125</v>
      </c>
      <c r="G545" s="240">
        <f>SUM(G546:G549)</f>
        <v>5487900</v>
      </c>
      <c r="H545" s="259"/>
      <c r="I545" s="192">
        <f>SUM(I546:I549)</f>
        <v>48046.68</v>
      </c>
      <c r="J545" s="193">
        <f>IF(G545&gt;0,I545/G545*100,"-")</f>
        <v>0.8755021046301863</v>
      </c>
    </row>
    <row r="546" spans="1:10" ht="10.5" customHeight="1">
      <c r="A546" s="284"/>
      <c r="B546" s="72" t="s">
        <v>3</v>
      </c>
      <c r="C546" s="218" t="s">
        <v>185</v>
      </c>
      <c r="D546" s="284"/>
      <c r="E546" s="284"/>
      <c r="F546" s="78" t="s">
        <v>166</v>
      </c>
      <c r="G546" s="196">
        <v>1587900</v>
      </c>
      <c r="H546" s="260"/>
      <c r="I546" s="79">
        <v>48046.68</v>
      </c>
      <c r="J546" s="81">
        <f>IF(G546&gt;0,I546/G546*100,"-")</f>
        <v>3.0258001133572643</v>
      </c>
    </row>
    <row r="547" spans="1:10" ht="10.5" customHeight="1">
      <c r="A547" s="284"/>
      <c r="B547" s="72"/>
      <c r="C547" s="77" t="s">
        <v>184</v>
      </c>
      <c r="D547" s="284"/>
      <c r="E547" s="284"/>
      <c r="F547" s="78" t="s">
        <v>42</v>
      </c>
      <c r="G547" s="196">
        <v>3400000</v>
      </c>
      <c r="H547" s="260"/>
      <c r="I547" s="79">
        <v>0</v>
      </c>
      <c r="J547" s="81">
        <f>IF(G547&gt;0,I547/G547*100,"-")</f>
        <v>0</v>
      </c>
    </row>
    <row r="548" spans="1:10" ht="10.5" customHeight="1">
      <c r="A548" s="284"/>
      <c r="B548" s="72" t="s">
        <v>4</v>
      </c>
      <c r="C548" s="77" t="s">
        <v>158</v>
      </c>
      <c r="D548" s="284"/>
      <c r="E548" s="284"/>
      <c r="F548" s="78" t="s">
        <v>73</v>
      </c>
      <c r="G548" s="196">
        <v>500000</v>
      </c>
      <c r="H548" s="260"/>
      <c r="I548" s="79">
        <v>0</v>
      </c>
      <c r="J548" s="81">
        <f>IF(G548&gt;0,I548/G548*100,"-")</f>
        <v>0</v>
      </c>
    </row>
    <row r="549" spans="1:10" ht="10.5" customHeight="1">
      <c r="A549" s="284"/>
      <c r="B549" s="72" t="s">
        <v>5</v>
      </c>
      <c r="C549" s="82" t="s">
        <v>222</v>
      </c>
      <c r="D549" s="284"/>
      <c r="E549" s="284"/>
      <c r="F549" s="78" t="s">
        <v>126</v>
      </c>
      <c r="G549" s="196">
        <v>0</v>
      </c>
      <c r="H549" s="260"/>
      <c r="I549" s="79">
        <v>0</v>
      </c>
      <c r="J549" s="81" t="str">
        <f>IF(G549&gt;0,I549/G549*100,"-")</f>
        <v>-</v>
      </c>
    </row>
    <row r="550" spans="1:10" ht="10.5" customHeight="1">
      <c r="A550" s="284"/>
      <c r="B550" s="72"/>
      <c r="C550" s="82" t="s">
        <v>221</v>
      </c>
      <c r="D550" s="284"/>
      <c r="E550" s="284"/>
      <c r="F550" s="78"/>
      <c r="G550" s="196"/>
      <c r="H550" s="260"/>
      <c r="I550" s="79"/>
      <c r="J550" s="81"/>
    </row>
    <row r="551" spans="1:10" ht="1.5" customHeight="1">
      <c r="A551" s="285"/>
      <c r="B551" s="86"/>
      <c r="C551" s="87"/>
      <c r="D551" s="285"/>
      <c r="E551" s="285"/>
      <c r="F551" s="88"/>
      <c r="G551" s="194"/>
      <c r="H551" s="272"/>
      <c r="I551" s="89"/>
      <c r="J551" s="90"/>
    </row>
    <row r="552" spans="1:10" ht="1.5" customHeight="1">
      <c r="A552" s="283" t="s">
        <v>31</v>
      </c>
      <c r="B552" s="67"/>
      <c r="C552" s="91"/>
      <c r="D552" s="283">
        <v>720</v>
      </c>
      <c r="E552" s="283">
        <v>72095</v>
      </c>
      <c r="F552" s="69"/>
      <c r="G552" s="191"/>
      <c r="H552" s="264"/>
      <c r="I552" s="92"/>
      <c r="J552" s="70"/>
    </row>
    <row r="553" spans="1:10" ht="10.5" customHeight="1">
      <c r="A553" s="284"/>
      <c r="B553" s="72" t="s">
        <v>2</v>
      </c>
      <c r="C553" s="218" t="s">
        <v>50</v>
      </c>
      <c r="D553" s="284"/>
      <c r="E553" s="284"/>
      <c r="F553" s="74" t="s">
        <v>125</v>
      </c>
      <c r="G553" s="240">
        <f>SUM(G554:G557)</f>
        <v>504500</v>
      </c>
      <c r="H553" s="259"/>
      <c r="I553" s="192">
        <f>SUM(I554:I557)</f>
        <v>0</v>
      </c>
      <c r="J553" s="193">
        <f>IF(G553&gt;0,I553/G553*100,"-")</f>
        <v>0</v>
      </c>
    </row>
    <row r="554" spans="1:10" ht="10.5" customHeight="1">
      <c r="A554" s="284"/>
      <c r="B554" s="72" t="s">
        <v>3</v>
      </c>
      <c r="C554" s="218" t="s">
        <v>185</v>
      </c>
      <c r="D554" s="284"/>
      <c r="E554" s="284"/>
      <c r="F554" s="78" t="s">
        <v>166</v>
      </c>
      <c r="G554" s="196">
        <v>105986</v>
      </c>
      <c r="H554" s="260"/>
      <c r="I554" s="79">
        <v>0</v>
      </c>
      <c r="J554" s="81">
        <f>IF(G554&gt;0,I554/G554*100,"-")</f>
        <v>0</v>
      </c>
    </row>
    <row r="555" spans="1:10" ht="10.5" customHeight="1">
      <c r="A555" s="284"/>
      <c r="B555" s="72"/>
      <c r="C555" s="77" t="s">
        <v>184</v>
      </c>
      <c r="D555" s="284"/>
      <c r="E555" s="284"/>
      <c r="F555" s="78" t="s">
        <v>42</v>
      </c>
      <c r="G555" s="196">
        <v>398514</v>
      </c>
      <c r="H555" s="260"/>
      <c r="I555" s="79">
        <v>0</v>
      </c>
      <c r="J555" s="81">
        <f>IF(G555&gt;0,I555/G555*100,"-")</f>
        <v>0</v>
      </c>
    </row>
    <row r="556" spans="1:10" ht="10.5" customHeight="1">
      <c r="A556" s="284"/>
      <c r="B556" s="72" t="s">
        <v>4</v>
      </c>
      <c r="C556" s="77" t="s">
        <v>158</v>
      </c>
      <c r="D556" s="284"/>
      <c r="E556" s="284"/>
      <c r="F556" s="78" t="s">
        <v>73</v>
      </c>
      <c r="G556" s="196">
        <v>0</v>
      </c>
      <c r="H556" s="260"/>
      <c r="I556" s="79">
        <v>0</v>
      </c>
      <c r="J556" s="81" t="str">
        <f>IF(G556&gt;0,I556/G556*100,"-")</f>
        <v>-</v>
      </c>
    </row>
    <row r="557" spans="1:10" ht="10.5" customHeight="1">
      <c r="A557" s="284"/>
      <c r="B557" s="72" t="s">
        <v>5</v>
      </c>
      <c r="C557" s="82" t="s">
        <v>159</v>
      </c>
      <c r="D557" s="284"/>
      <c r="E557" s="284"/>
      <c r="F557" s="78" t="s">
        <v>126</v>
      </c>
      <c r="G557" s="196">
        <v>0</v>
      </c>
      <c r="H557" s="260"/>
      <c r="I557" s="79">
        <v>0</v>
      </c>
      <c r="J557" s="81" t="str">
        <f>IF(G557&gt;0,I557/G557*100,"-")</f>
        <v>-</v>
      </c>
    </row>
    <row r="558" spans="1:10" ht="10.5" customHeight="1">
      <c r="A558" s="284"/>
      <c r="B558" s="72"/>
      <c r="C558" s="82" t="s">
        <v>160</v>
      </c>
      <c r="D558" s="284"/>
      <c r="E558" s="284"/>
      <c r="F558" s="78"/>
      <c r="G558" s="196"/>
      <c r="H558" s="260"/>
      <c r="I558" s="79"/>
      <c r="J558" s="81"/>
    </row>
    <row r="559" spans="1:10" ht="1.5" customHeight="1">
      <c r="A559" s="285"/>
      <c r="B559" s="86"/>
      <c r="C559" s="87"/>
      <c r="D559" s="285"/>
      <c r="E559" s="285"/>
      <c r="F559" s="88"/>
      <c r="G559" s="194"/>
      <c r="H559" s="272"/>
      <c r="I559" s="89"/>
      <c r="J559" s="90"/>
    </row>
    <row r="560" spans="1:12" s="172" customFormat="1" ht="1.5" customHeight="1">
      <c r="A560" s="165"/>
      <c r="B560" s="166"/>
      <c r="C560" s="167"/>
      <c r="D560" s="168"/>
      <c r="E560" s="168"/>
      <c r="F560" s="165"/>
      <c r="G560" s="236"/>
      <c r="H560" s="254"/>
      <c r="I560" s="169"/>
      <c r="J560" s="170"/>
      <c r="K560" s="171"/>
      <c r="L560" s="171"/>
    </row>
    <row r="561" spans="1:12" s="179" customFormat="1" ht="10.5" customHeight="1">
      <c r="A561" s="173" t="s">
        <v>34</v>
      </c>
      <c r="B561" s="281" t="s">
        <v>161</v>
      </c>
      <c r="C561" s="282"/>
      <c r="D561" s="174"/>
      <c r="E561" s="174"/>
      <c r="F561" s="175"/>
      <c r="G561" s="237">
        <f>SUM(G562:G565)</f>
        <v>22560760</v>
      </c>
      <c r="H561" s="255"/>
      <c r="I561" s="176">
        <f>SUM(I562:I565)</f>
        <v>17564645</v>
      </c>
      <c r="J561" s="177">
        <f>IF(G561&gt;0,I561/G561*100,"-")</f>
        <v>77.85484620198964</v>
      </c>
      <c r="K561" s="178"/>
      <c r="L561" s="178"/>
    </row>
    <row r="562" spans="1:12" s="179" customFormat="1" ht="10.5" customHeight="1">
      <c r="A562" s="175"/>
      <c r="B562" s="180"/>
      <c r="C562" s="181"/>
      <c r="D562" s="174"/>
      <c r="E562" s="174"/>
      <c r="F562" s="182" t="s">
        <v>166</v>
      </c>
      <c r="G562" s="238">
        <f aca="true" t="shared" si="12" ref="G562:I565">G569+G577</f>
        <v>280000</v>
      </c>
      <c r="H562" s="256"/>
      <c r="I562" s="183">
        <f t="shared" si="12"/>
        <v>0</v>
      </c>
      <c r="J562" s="184">
        <f>IF(G562&gt;0,I562/G562*100,"-")</f>
        <v>0</v>
      </c>
      <c r="K562" s="178"/>
      <c r="L562" s="178"/>
    </row>
    <row r="563" spans="1:12" s="179" customFormat="1" ht="10.5" customHeight="1">
      <c r="A563" s="175"/>
      <c r="B563" s="180"/>
      <c r="C563" s="181"/>
      <c r="D563" s="174"/>
      <c r="E563" s="174"/>
      <c r="F563" s="182" t="s">
        <v>42</v>
      </c>
      <c r="G563" s="238">
        <f t="shared" si="12"/>
        <v>17494480</v>
      </c>
      <c r="H563" s="256"/>
      <c r="I563" s="183">
        <f t="shared" si="12"/>
        <v>14394000</v>
      </c>
      <c r="J563" s="184">
        <f>IF(G563&gt;0,I563/G563*100,"-")</f>
        <v>82.27738120824397</v>
      </c>
      <c r="K563" s="178"/>
      <c r="L563" s="178"/>
    </row>
    <row r="564" spans="1:12" s="179" customFormat="1" ht="10.5" customHeight="1">
      <c r="A564" s="175"/>
      <c r="B564" s="180"/>
      <c r="C564" s="181"/>
      <c r="D564" s="174"/>
      <c r="E564" s="174"/>
      <c r="F564" s="182" t="s">
        <v>73</v>
      </c>
      <c r="G564" s="238">
        <f t="shared" si="12"/>
        <v>4786280</v>
      </c>
      <c r="H564" s="256"/>
      <c r="I564" s="183">
        <f t="shared" si="12"/>
        <v>3170645</v>
      </c>
      <c r="J564" s="184">
        <f>IF(G564&gt;0,I564/G564*100,"-")</f>
        <v>66.2444528945235</v>
      </c>
      <c r="K564" s="178"/>
      <c r="L564" s="178"/>
    </row>
    <row r="565" spans="1:12" s="179" customFormat="1" ht="10.5" customHeight="1">
      <c r="A565" s="175"/>
      <c r="B565" s="180"/>
      <c r="C565" s="181"/>
      <c r="D565" s="174"/>
      <c r="E565" s="174"/>
      <c r="F565" s="182" t="s">
        <v>126</v>
      </c>
      <c r="G565" s="238">
        <f t="shared" si="12"/>
        <v>0</v>
      </c>
      <c r="H565" s="256"/>
      <c r="I565" s="183">
        <f t="shared" si="12"/>
        <v>0</v>
      </c>
      <c r="J565" s="184" t="str">
        <f>IF(G565&gt;0,I565/G565*100,"-")</f>
        <v>-</v>
      </c>
      <c r="K565" s="178"/>
      <c r="L565" s="178"/>
    </row>
    <row r="566" spans="1:12" s="172" customFormat="1" ht="1.5" customHeight="1">
      <c r="A566" s="185"/>
      <c r="B566" s="186"/>
      <c r="C566" s="187"/>
      <c r="D566" s="188"/>
      <c r="E566" s="188"/>
      <c r="F566" s="185"/>
      <c r="G566" s="239"/>
      <c r="H566" s="257"/>
      <c r="I566" s="189"/>
      <c r="J566" s="190"/>
      <c r="K566" s="171"/>
      <c r="L566" s="171"/>
    </row>
    <row r="567" spans="1:10" ht="1.5" customHeight="1">
      <c r="A567" s="283" t="s">
        <v>23</v>
      </c>
      <c r="B567" s="67"/>
      <c r="C567" s="91"/>
      <c r="D567" s="283">
        <v>600</v>
      </c>
      <c r="E567" s="283">
        <v>60004</v>
      </c>
      <c r="F567" s="69"/>
      <c r="G567" s="191"/>
      <c r="H567" s="264"/>
      <c r="I567" s="92"/>
      <c r="J567" s="70"/>
    </row>
    <row r="568" spans="1:10" ht="10.5" customHeight="1">
      <c r="A568" s="284"/>
      <c r="B568" s="72" t="s">
        <v>2</v>
      </c>
      <c r="C568" s="77" t="s">
        <v>76</v>
      </c>
      <c r="D568" s="284"/>
      <c r="E568" s="284"/>
      <c r="F568" s="74" t="s">
        <v>125</v>
      </c>
      <c r="G568" s="240">
        <f>SUM(G569:G572)</f>
        <v>4995200</v>
      </c>
      <c r="H568" s="259"/>
      <c r="I568" s="192">
        <f>SUM(I569:I572)</f>
        <v>3965</v>
      </c>
      <c r="J568" s="193">
        <f>IF(G568&gt;0,I568/G568*100,"-")</f>
        <v>0.07937620115310699</v>
      </c>
    </row>
    <row r="569" spans="1:10" ht="10.5" customHeight="1">
      <c r="A569" s="284"/>
      <c r="B569" s="72" t="s">
        <v>3</v>
      </c>
      <c r="C569" s="195" t="s">
        <v>78</v>
      </c>
      <c r="D569" s="284"/>
      <c r="E569" s="284"/>
      <c r="F569" s="78" t="s">
        <v>166</v>
      </c>
      <c r="G569" s="196">
        <v>280000</v>
      </c>
      <c r="H569" s="260"/>
      <c r="I569" s="79">
        <v>0</v>
      </c>
      <c r="J569" s="81">
        <f>IF(G569&gt;0,I569/G569*100,"-")</f>
        <v>0</v>
      </c>
    </row>
    <row r="570" spans="1:10" ht="10.5" customHeight="1">
      <c r="A570" s="284"/>
      <c r="B570" s="72" t="s">
        <v>4</v>
      </c>
      <c r="C570" s="195" t="s">
        <v>77</v>
      </c>
      <c r="D570" s="284"/>
      <c r="E570" s="284"/>
      <c r="F570" s="78" t="s">
        <v>42</v>
      </c>
      <c r="G570" s="196">
        <v>3100480</v>
      </c>
      <c r="H570" s="260"/>
      <c r="I570" s="79">
        <v>0</v>
      </c>
      <c r="J570" s="81">
        <f>IF(G570&gt;0,I570/G570*100,"-")</f>
        <v>0</v>
      </c>
    </row>
    <row r="571" spans="1:10" ht="10.5" customHeight="1">
      <c r="A571" s="284"/>
      <c r="B571" s="72" t="s">
        <v>5</v>
      </c>
      <c r="C571" s="82" t="s">
        <v>223</v>
      </c>
      <c r="D571" s="284"/>
      <c r="E571" s="284"/>
      <c r="F571" s="78" t="s">
        <v>73</v>
      </c>
      <c r="G571" s="196">
        <v>1614720</v>
      </c>
      <c r="H571" s="260"/>
      <c r="I571" s="79">
        <v>3965</v>
      </c>
      <c r="J571" s="81">
        <f>IF(G571&gt;0,I571/G571*100,"-")</f>
        <v>0.24555340864050734</v>
      </c>
    </row>
    <row r="572" spans="1:10" ht="10.5" customHeight="1">
      <c r="A572" s="284"/>
      <c r="B572" s="72"/>
      <c r="C572" s="82" t="s">
        <v>225</v>
      </c>
      <c r="D572" s="284"/>
      <c r="E572" s="284"/>
      <c r="F572" s="78" t="s">
        <v>126</v>
      </c>
      <c r="G572" s="196">
        <v>0</v>
      </c>
      <c r="H572" s="260"/>
      <c r="I572" s="79">
        <v>0</v>
      </c>
      <c r="J572" s="81" t="str">
        <f>IF(G572&gt;0,I572/G572*100,"-")</f>
        <v>-</v>
      </c>
    </row>
    <row r="573" spans="1:10" ht="10.5" customHeight="1">
      <c r="A573" s="284"/>
      <c r="B573" s="72"/>
      <c r="C573" s="82" t="s">
        <v>224</v>
      </c>
      <c r="D573" s="284"/>
      <c r="E573" s="284"/>
      <c r="F573" s="78"/>
      <c r="G573" s="196"/>
      <c r="H573" s="260"/>
      <c r="I573" s="79"/>
      <c r="J573" s="81"/>
    </row>
    <row r="574" spans="1:10" ht="1.5" customHeight="1">
      <c r="A574" s="285"/>
      <c r="B574" s="86"/>
      <c r="C574" s="87"/>
      <c r="D574" s="285"/>
      <c r="E574" s="285"/>
      <c r="F574" s="88"/>
      <c r="G574" s="194"/>
      <c r="H574" s="272"/>
      <c r="I574" s="89"/>
      <c r="J574" s="90"/>
    </row>
    <row r="575" spans="1:10" ht="1.5" customHeight="1">
      <c r="A575" s="283" t="s">
        <v>31</v>
      </c>
      <c r="B575" s="67"/>
      <c r="C575" s="91"/>
      <c r="D575" s="283">
        <v>600</v>
      </c>
      <c r="E575" s="283">
        <v>60004</v>
      </c>
      <c r="F575" s="69"/>
      <c r="G575" s="191"/>
      <c r="H575" s="264"/>
      <c r="I575" s="92"/>
      <c r="J575" s="70"/>
    </row>
    <row r="576" spans="1:10" ht="10.5" customHeight="1">
      <c r="A576" s="284"/>
      <c r="B576" s="72" t="s">
        <v>2</v>
      </c>
      <c r="C576" s="77" t="s">
        <v>76</v>
      </c>
      <c r="D576" s="284"/>
      <c r="E576" s="284"/>
      <c r="F576" s="74" t="s">
        <v>125</v>
      </c>
      <c r="G576" s="240">
        <f>SUM(G577:G580)</f>
        <v>17565560</v>
      </c>
      <c r="H576" s="259"/>
      <c r="I576" s="192">
        <f>SUM(I577:I580)</f>
        <v>17560680</v>
      </c>
      <c r="J576" s="193">
        <f>IF(G576&gt;0,I576/G576*100,"-")</f>
        <v>99.97221836366163</v>
      </c>
    </row>
    <row r="577" spans="1:10" ht="10.5" customHeight="1">
      <c r="A577" s="284"/>
      <c r="B577" s="72" t="s">
        <v>3</v>
      </c>
      <c r="C577" s="195" t="s">
        <v>78</v>
      </c>
      <c r="D577" s="284"/>
      <c r="E577" s="284"/>
      <c r="F577" s="78" t="s">
        <v>166</v>
      </c>
      <c r="G577" s="196">
        <v>0</v>
      </c>
      <c r="H577" s="260"/>
      <c r="I577" s="79">
        <v>0</v>
      </c>
      <c r="J577" s="81" t="str">
        <f>IF(G577&gt;0,I577/G577*100,"-")</f>
        <v>-</v>
      </c>
    </row>
    <row r="578" spans="1:10" ht="10.5" customHeight="1">
      <c r="A578" s="284"/>
      <c r="B578" s="72" t="s">
        <v>4</v>
      </c>
      <c r="C578" s="195" t="s">
        <v>77</v>
      </c>
      <c r="D578" s="284"/>
      <c r="E578" s="284"/>
      <c r="F578" s="78" t="s">
        <v>42</v>
      </c>
      <c r="G578" s="196">
        <v>14394000</v>
      </c>
      <c r="H578" s="260"/>
      <c r="I578" s="79">
        <v>14394000</v>
      </c>
      <c r="J578" s="81">
        <f>IF(G578&gt;0,I578/G578*100,"-")</f>
        <v>100</v>
      </c>
    </row>
    <row r="579" spans="1:10" ht="10.5" customHeight="1">
      <c r="A579" s="284"/>
      <c r="B579" s="72" t="s">
        <v>5</v>
      </c>
      <c r="C579" s="82" t="s">
        <v>223</v>
      </c>
      <c r="D579" s="284"/>
      <c r="E579" s="284"/>
      <c r="F579" s="78" t="s">
        <v>73</v>
      </c>
      <c r="G579" s="196">
        <v>3171560</v>
      </c>
      <c r="H579" s="260"/>
      <c r="I579" s="79">
        <v>3166680</v>
      </c>
      <c r="J579" s="81">
        <f>IF(G579&gt;0,I579/G579*100,"-")</f>
        <v>99.84613250261701</v>
      </c>
    </row>
    <row r="580" spans="1:10" ht="10.5" customHeight="1">
      <c r="A580" s="284"/>
      <c r="B580" s="72"/>
      <c r="C580" s="82" t="s">
        <v>226</v>
      </c>
      <c r="D580" s="284"/>
      <c r="E580" s="284"/>
      <c r="F580" s="78" t="s">
        <v>126</v>
      </c>
      <c r="G580" s="196">
        <v>0</v>
      </c>
      <c r="H580" s="260"/>
      <c r="I580" s="79">
        <v>0</v>
      </c>
      <c r="J580" s="81" t="str">
        <f>IF(G580&gt;0,I580/G580*100,"-")</f>
        <v>-</v>
      </c>
    </row>
    <row r="581" spans="1:10" ht="1.5" customHeight="1">
      <c r="A581" s="285"/>
      <c r="B581" s="86"/>
      <c r="C581" s="87"/>
      <c r="D581" s="285"/>
      <c r="E581" s="285"/>
      <c r="F581" s="88"/>
      <c r="G581" s="194"/>
      <c r="H581" s="272"/>
      <c r="I581" s="89"/>
      <c r="J581" s="90"/>
    </row>
    <row r="582" spans="1:12" s="172" customFormat="1" ht="1.5" customHeight="1">
      <c r="A582" s="165"/>
      <c r="B582" s="166"/>
      <c r="C582" s="167"/>
      <c r="D582" s="168"/>
      <c r="E582" s="168"/>
      <c r="F582" s="165"/>
      <c r="G582" s="236"/>
      <c r="H582" s="254"/>
      <c r="I582" s="169"/>
      <c r="J582" s="170"/>
      <c r="K582" s="171"/>
      <c r="L582" s="171"/>
    </row>
    <row r="583" spans="1:12" s="179" customFormat="1" ht="10.5" customHeight="1">
      <c r="A583" s="173" t="s">
        <v>43</v>
      </c>
      <c r="B583" s="281" t="s">
        <v>123</v>
      </c>
      <c r="C583" s="282"/>
      <c r="D583" s="174"/>
      <c r="E583" s="174"/>
      <c r="F583" s="175"/>
      <c r="G583" s="237">
        <f>SUM(G584:G587)</f>
        <v>42087</v>
      </c>
      <c r="H583" s="255"/>
      <c r="I583" s="176">
        <f>SUM(I584:I587)</f>
        <v>41577.920000000006</v>
      </c>
      <c r="J583" s="177">
        <f>IF(G583&gt;0,I583/G583*100,"-")</f>
        <v>98.7904103404852</v>
      </c>
      <c r="K583" s="178"/>
      <c r="L583" s="178"/>
    </row>
    <row r="584" spans="1:12" s="179" customFormat="1" ht="10.5" customHeight="1">
      <c r="A584" s="175"/>
      <c r="B584" s="180"/>
      <c r="C584" s="181"/>
      <c r="D584" s="174"/>
      <c r="E584" s="174"/>
      <c r="F584" s="182" t="s">
        <v>166</v>
      </c>
      <c r="G584" s="238">
        <f aca="true" t="shared" si="13" ref="G584:I587">G591+G599+G606+G614</f>
        <v>0</v>
      </c>
      <c r="H584" s="256"/>
      <c r="I584" s="183">
        <f t="shared" si="13"/>
        <v>0</v>
      </c>
      <c r="J584" s="184" t="str">
        <f>IF(G584&gt;0,I584/G584*100,"-")</f>
        <v>-</v>
      </c>
      <c r="K584" s="178"/>
      <c r="L584" s="178"/>
    </row>
    <row r="585" spans="1:12" s="179" customFormat="1" ht="10.5" customHeight="1">
      <c r="A585" s="175"/>
      <c r="B585" s="180"/>
      <c r="C585" s="181"/>
      <c r="D585" s="174"/>
      <c r="E585" s="174"/>
      <c r="F585" s="182" t="s">
        <v>42</v>
      </c>
      <c r="G585" s="238">
        <f t="shared" si="13"/>
        <v>35774</v>
      </c>
      <c r="H585" s="256"/>
      <c r="I585" s="183">
        <f t="shared" si="13"/>
        <v>35341.23</v>
      </c>
      <c r="J585" s="184">
        <f>IF(G585&gt;0,I585/G585*100,"-")</f>
        <v>98.79026667412087</v>
      </c>
      <c r="K585" s="178"/>
      <c r="L585" s="178"/>
    </row>
    <row r="586" spans="1:12" s="179" customFormat="1" ht="10.5" customHeight="1">
      <c r="A586" s="175"/>
      <c r="B586" s="180"/>
      <c r="C586" s="181"/>
      <c r="D586" s="174"/>
      <c r="E586" s="174"/>
      <c r="F586" s="182" t="s">
        <v>73</v>
      </c>
      <c r="G586" s="238">
        <f t="shared" si="13"/>
        <v>0</v>
      </c>
      <c r="H586" s="256"/>
      <c r="I586" s="183">
        <f t="shared" si="13"/>
        <v>0</v>
      </c>
      <c r="J586" s="184" t="str">
        <f>IF(G586&gt;0,I586/G586*100,"-")</f>
        <v>-</v>
      </c>
      <c r="K586" s="178"/>
      <c r="L586" s="178"/>
    </row>
    <row r="587" spans="1:12" s="179" customFormat="1" ht="10.5" customHeight="1">
      <c r="A587" s="175"/>
      <c r="B587" s="180"/>
      <c r="C587" s="181"/>
      <c r="D587" s="174"/>
      <c r="E587" s="174"/>
      <c r="F587" s="182" t="s">
        <v>126</v>
      </c>
      <c r="G587" s="238">
        <f t="shared" si="13"/>
        <v>6313</v>
      </c>
      <c r="H587" s="256"/>
      <c r="I587" s="183">
        <f t="shared" si="13"/>
        <v>6236.69</v>
      </c>
      <c r="J587" s="184">
        <f>IF(G587&gt;0,I587/G587*100,"-")</f>
        <v>98.7912244574687</v>
      </c>
      <c r="K587" s="178"/>
      <c r="L587" s="178"/>
    </row>
    <row r="588" spans="1:12" s="172" customFormat="1" ht="1.5" customHeight="1">
      <c r="A588" s="185"/>
      <c r="B588" s="186"/>
      <c r="C588" s="187"/>
      <c r="D588" s="188"/>
      <c r="E588" s="188"/>
      <c r="F588" s="185"/>
      <c r="G588" s="239"/>
      <c r="H588" s="257"/>
      <c r="I588" s="189"/>
      <c r="J588" s="190"/>
      <c r="K588" s="171"/>
      <c r="L588" s="171"/>
    </row>
    <row r="589" spans="1:10" ht="1.5" customHeight="1">
      <c r="A589" s="283" t="s">
        <v>23</v>
      </c>
      <c r="B589" s="67"/>
      <c r="C589" s="68"/>
      <c r="D589" s="283">
        <v>853</v>
      </c>
      <c r="E589" s="283">
        <v>85395</v>
      </c>
      <c r="F589" s="68"/>
      <c r="G589" s="67"/>
      <c r="H589" s="258"/>
      <c r="I589" s="67"/>
      <c r="J589" s="70"/>
    </row>
    <row r="590" spans="1:10" ht="10.5" customHeight="1">
      <c r="A590" s="284"/>
      <c r="B590" s="72" t="s">
        <v>2</v>
      </c>
      <c r="C590" s="73" t="s">
        <v>35</v>
      </c>
      <c r="D590" s="284"/>
      <c r="E590" s="284"/>
      <c r="F590" s="74" t="s">
        <v>125</v>
      </c>
      <c r="G590" s="240">
        <f>SUM(G591:G594)</f>
        <v>304</v>
      </c>
      <c r="H590" s="259"/>
      <c r="I590" s="192">
        <f>SUM(I591:I594)</f>
        <v>0</v>
      </c>
      <c r="J590" s="193">
        <f>IF(G590&gt;0,I590/G590*100,"-")</f>
        <v>0</v>
      </c>
    </row>
    <row r="591" spans="1:10" ht="10.5" customHeight="1">
      <c r="A591" s="284"/>
      <c r="B591" s="72" t="s">
        <v>3</v>
      </c>
      <c r="C591" s="77" t="s">
        <v>36</v>
      </c>
      <c r="D591" s="284"/>
      <c r="E591" s="284"/>
      <c r="F591" s="78" t="s">
        <v>166</v>
      </c>
      <c r="G591" s="196">
        <v>0</v>
      </c>
      <c r="H591" s="260"/>
      <c r="I591" s="80">
        <v>0</v>
      </c>
      <c r="J591" s="81" t="str">
        <f>IF(G591&gt;0,I591/G591*100,"-")</f>
        <v>-</v>
      </c>
    </row>
    <row r="592" spans="1:10" ht="10.5" customHeight="1">
      <c r="A592" s="284"/>
      <c r="B592" s="72" t="s">
        <v>4</v>
      </c>
      <c r="C592" s="77" t="s">
        <v>168</v>
      </c>
      <c r="D592" s="284"/>
      <c r="E592" s="284"/>
      <c r="F592" s="78" t="s">
        <v>42</v>
      </c>
      <c r="G592" s="196">
        <v>258</v>
      </c>
      <c r="H592" s="260"/>
      <c r="I592" s="80">
        <v>0</v>
      </c>
      <c r="J592" s="81">
        <f>IF(G592&gt;0,I592/G592*100,"-")</f>
        <v>0</v>
      </c>
    </row>
    <row r="593" spans="1:10" ht="10.5" customHeight="1">
      <c r="A593" s="284"/>
      <c r="B593" s="72" t="s">
        <v>5</v>
      </c>
      <c r="C593" s="82" t="s">
        <v>169</v>
      </c>
      <c r="D593" s="284"/>
      <c r="E593" s="284"/>
      <c r="F593" s="78" t="s">
        <v>73</v>
      </c>
      <c r="G593" s="196">
        <v>0</v>
      </c>
      <c r="H593" s="260"/>
      <c r="I593" s="80">
        <v>0</v>
      </c>
      <c r="J593" s="81" t="str">
        <f>IF(G593&gt;0,I593/G593*100,"-")</f>
        <v>-</v>
      </c>
    </row>
    <row r="594" spans="1:10" ht="10.5" customHeight="1">
      <c r="A594" s="284"/>
      <c r="B594" s="72"/>
      <c r="C594" s="82" t="s">
        <v>171</v>
      </c>
      <c r="D594" s="284"/>
      <c r="E594" s="284"/>
      <c r="F594" s="78" t="s">
        <v>126</v>
      </c>
      <c r="G594" s="196">
        <v>46</v>
      </c>
      <c r="H594" s="260"/>
      <c r="I594" s="80">
        <v>0</v>
      </c>
      <c r="J594" s="81">
        <f>IF(G594&gt;0,I594/G594*100,"-")</f>
        <v>0</v>
      </c>
    </row>
    <row r="595" spans="1:10" ht="10.5" customHeight="1">
      <c r="A595" s="284"/>
      <c r="B595" s="72"/>
      <c r="C595" s="84" t="s">
        <v>170</v>
      </c>
      <c r="D595" s="284"/>
      <c r="E595" s="284"/>
      <c r="F595" s="83"/>
      <c r="G595" s="196"/>
      <c r="H595" s="260"/>
      <c r="I595" s="80"/>
      <c r="J595" s="81"/>
    </row>
    <row r="596" spans="1:10" ht="1.5" customHeight="1">
      <c r="A596" s="285"/>
      <c r="B596" s="86"/>
      <c r="C596" s="87"/>
      <c r="D596" s="285"/>
      <c r="E596" s="285"/>
      <c r="F596" s="88"/>
      <c r="G596" s="194"/>
      <c r="H596" s="272"/>
      <c r="I596" s="228"/>
      <c r="J596" s="90"/>
    </row>
    <row r="597" spans="1:10" ht="1.5" customHeight="1">
      <c r="A597" s="283" t="s">
        <v>31</v>
      </c>
      <c r="B597" s="67"/>
      <c r="C597" s="91"/>
      <c r="D597" s="283">
        <v>853</v>
      </c>
      <c r="E597" s="283">
        <v>85395</v>
      </c>
      <c r="F597" s="69"/>
      <c r="G597" s="191"/>
      <c r="H597" s="264"/>
      <c r="I597" s="226"/>
      <c r="J597" s="70"/>
    </row>
    <row r="598" spans="1:10" ht="10.5" customHeight="1">
      <c r="A598" s="284"/>
      <c r="B598" s="72" t="s">
        <v>2</v>
      </c>
      <c r="C598" s="218" t="s">
        <v>35</v>
      </c>
      <c r="D598" s="284"/>
      <c r="E598" s="284"/>
      <c r="F598" s="74" t="s">
        <v>125</v>
      </c>
      <c r="G598" s="240">
        <f>SUM(G599:G602)</f>
        <v>26000</v>
      </c>
      <c r="H598" s="259"/>
      <c r="I598" s="224">
        <f>SUM(I599:I602)</f>
        <v>26000</v>
      </c>
      <c r="J598" s="193">
        <f>IF(G598&gt;0,I598/G598*100,"-")</f>
        <v>100</v>
      </c>
    </row>
    <row r="599" spans="1:10" ht="10.5" customHeight="1">
      <c r="A599" s="284"/>
      <c r="B599" s="72" t="s">
        <v>3</v>
      </c>
      <c r="C599" s="218" t="s">
        <v>47</v>
      </c>
      <c r="D599" s="284"/>
      <c r="E599" s="284"/>
      <c r="F599" s="78" t="s">
        <v>166</v>
      </c>
      <c r="G599" s="196">
        <v>0</v>
      </c>
      <c r="H599" s="260"/>
      <c r="I599" s="80">
        <v>0</v>
      </c>
      <c r="J599" s="81" t="str">
        <f>IF(G599&gt;0,I599/G599*100,"-")</f>
        <v>-</v>
      </c>
    </row>
    <row r="600" spans="1:10" ht="10.5" customHeight="1">
      <c r="A600" s="284"/>
      <c r="B600" s="72" t="s">
        <v>4</v>
      </c>
      <c r="C600" s="77" t="s">
        <v>227</v>
      </c>
      <c r="D600" s="284"/>
      <c r="E600" s="284"/>
      <c r="F600" s="78" t="s">
        <v>42</v>
      </c>
      <c r="G600" s="196">
        <v>22100</v>
      </c>
      <c r="H600" s="260"/>
      <c r="I600" s="80">
        <v>22100</v>
      </c>
      <c r="J600" s="81">
        <f>IF(G600&gt;0,I600/G600*100,"-")</f>
        <v>100</v>
      </c>
    </row>
    <row r="601" spans="1:10" ht="10.5" customHeight="1">
      <c r="A601" s="284"/>
      <c r="B601" s="72"/>
      <c r="C601" s="82" t="s">
        <v>173</v>
      </c>
      <c r="D601" s="284"/>
      <c r="E601" s="284"/>
      <c r="F601" s="78" t="s">
        <v>73</v>
      </c>
      <c r="G601" s="196">
        <v>0</v>
      </c>
      <c r="H601" s="260"/>
      <c r="I601" s="80">
        <v>0</v>
      </c>
      <c r="J601" s="81" t="str">
        <f>IF(G601&gt;0,I601/G601*100,"-")</f>
        <v>-</v>
      </c>
    </row>
    <row r="602" spans="1:10" ht="10.5" customHeight="1">
      <c r="A602" s="284"/>
      <c r="B602" s="72" t="s">
        <v>5</v>
      </c>
      <c r="C602" s="219" t="s">
        <v>103</v>
      </c>
      <c r="D602" s="284"/>
      <c r="E602" s="284"/>
      <c r="F602" s="78" t="s">
        <v>126</v>
      </c>
      <c r="G602" s="196">
        <v>3900</v>
      </c>
      <c r="H602" s="260"/>
      <c r="I602" s="80">
        <v>3900</v>
      </c>
      <c r="J602" s="81">
        <f>IF(G602&gt;0,I602/G602*100,"-")</f>
        <v>100</v>
      </c>
    </row>
    <row r="603" spans="1:10" ht="1.5" customHeight="1">
      <c r="A603" s="285"/>
      <c r="B603" s="86"/>
      <c r="C603" s="87"/>
      <c r="D603" s="285"/>
      <c r="E603" s="285"/>
      <c r="F603" s="88"/>
      <c r="G603" s="194"/>
      <c r="H603" s="272"/>
      <c r="I603" s="228"/>
      <c r="J603" s="90"/>
    </row>
    <row r="604" spans="1:10" ht="1.5" customHeight="1">
      <c r="A604" s="283" t="s">
        <v>32</v>
      </c>
      <c r="B604" s="67"/>
      <c r="C604" s="91"/>
      <c r="D604" s="283">
        <v>853</v>
      </c>
      <c r="E604" s="283">
        <v>85395</v>
      </c>
      <c r="F604" s="69"/>
      <c r="G604" s="191"/>
      <c r="H604" s="264"/>
      <c r="I604" s="226"/>
      <c r="J604" s="70"/>
    </row>
    <row r="605" spans="1:10" ht="10.5" customHeight="1">
      <c r="A605" s="284"/>
      <c r="B605" s="72" t="s">
        <v>2</v>
      </c>
      <c r="C605" s="218" t="s">
        <v>35</v>
      </c>
      <c r="D605" s="284"/>
      <c r="E605" s="284"/>
      <c r="F605" s="74" t="s">
        <v>125</v>
      </c>
      <c r="G605" s="240">
        <f>SUM(G606:G609)</f>
        <v>12700</v>
      </c>
      <c r="H605" s="259"/>
      <c r="I605" s="224">
        <f>SUM(I606:I609)</f>
        <v>12700</v>
      </c>
      <c r="J605" s="193">
        <f>IF(G605&gt;0,I605/G605*100,"-")</f>
        <v>100</v>
      </c>
    </row>
    <row r="606" spans="1:10" ht="10.5" customHeight="1">
      <c r="A606" s="284"/>
      <c r="B606" s="72" t="s">
        <v>3</v>
      </c>
      <c r="C606" s="218" t="s">
        <v>47</v>
      </c>
      <c r="D606" s="284"/>
      <c r="E606" s="284"/>
      <c r="F606" s="78" t="s">
        <v>166</v>
      </c>
      <c r="G606" s="196">
        <v>0</v>
      </c>
      <c r="H606" s="260"/>
      <c r="I606" s="80">
        <v>0</v>
      </c>
      <c r="J606" s="81" t="str">
        <f>IF(G606&gt;0,I606/G606*100,"-")</f>
        <v>-</v>
      </c>
    </row>
    <row r="607" spans="1:10" ht="10.5" customHeight="1">
      <c r="A607" s="284"/>
      <c r="B607" s="72" t="s">
        <v>4</v>
      </c>
      <c r="C607" s="77" t="s">
        <v>227</v>
      </c>
      <c r="D607" s="284"/>
      <c r="E607" s="284"/>
      <c r="F607" s="78" t="s">
        <v>42</v>
      </c>
      <c r="G607" s="196">
        <v>10795</v>
      </c>
      <c r="H607" s="260"/>
      <c r="I607" s="80">
        <v>10795</v>
      </c>
      <c r="J607" s="81">
        <f>IF(G607&gt;0,I607/G607*100,"-")</f>
        <v>100</v>
      </c>
    </row>
    <row r="608" spans="1:10" ht="10.5" customHeight="1">
      <c r="A608" s="284"/>
      <c r="B608" s="72"/>
      <c r="C608" s="82" t="s">
        <v>173</v>
      </c>
      <c r="D608" s="284"/>
      <c r="E608" s="284"/>
      <c r="F608" s="78" t="s">
        <v>73</v>
      </c>
      <c r="G608" s="196">
        <v>0</v>
      </c>
      <c r="H608" s="260"/>
      <c r="I608" s="80">
        <v>0</v>
      </c>
      <c r="J608" s="81" t="str">
        <f>IF(G608&gt;0,I608/G608*100,"-")</f>
        <v>-</v>
      </c>
    </row>
    <row r="609" spans="1:10" ht="10.5" customHeight="1">
      <c r="A609" s="284"/>
      <c r="B609" s="72" t="s">
        <v>5</v>
      </c>
      <c r="C609" s="82" t="s">
        <v>176</v>
      </c>
      <c r="D609" s="284"/>
      <c r="E609" s="284"/>
      <c r="F609" s="78" t="s">
        <v>126</v>
      </c>
      <c r="G609" s="196">
        <v>1905</v>
      </c>
      <c r="H609" s="260"/>
      <c r="I609" s="80">
        <v>1905</v>
      </c>
      <c r="J609" s="81">
        <f>IF(G609&gt;0,I609/G609*100,"-")</f>
        <v>100</v>
      </c>
    </row>
    <row r="610" spans="1:10" ht="10.5" customHeight="1">
      <c r="A610" s="284"/>
      <c r="B610" s="72"/>
      <c r="C610" s="82" t="s">
        <v>177</v>
      </c>
      <c r="D610" s="284"/>
      <c r="E610" s="284"/>
      <c r="F610" s="78"/>
      <c r="G610" s="196"/>
      <c r="H610" s="260"/>
      <c r="I610" s="80"/>
      <c r="J610" s="81"/>
    </row>
    <row r="611" spans="1:10" ht="1.5" customHeight="1">
      <c r="A611" s="285"/>
      <c r="B611" s="86"/>
      <c r="C611" s="87"/>
      <c r="D611" s="285"/>
      <c r="E611" s="285"/>
      <c r="F611" s="88"/>
      <c r="G611" s="194"/>
      <c r="H611" s="272"/>
      <c r="I611" s="228"/>
      <c r="J611" s="90"/>
    </row>
    <row r="612" spans="1:10" ht="1.5" customHeight="1">
      <c r="A612" s="283" t="s">
        <v>34</v>
      </c>
      <c r="B612" s="67"/>
      <c r="C612" s="91"/>
      <c r="D612" s="283">
        <v>853</v>
      </c>
      <c r="E612" s="283">
        <v>85395</v>
      </c>
      <c r="F612" s="69"/>
      <c r="G612" s="191"/>
      <c r="H612" s="264"/>
      <c r="I612" s="226"/>
      <c r="J612" s="70"/>
    </row>
    <row r="613" spans="1:10" ht="10.5" customHeight="1">
      <c r="A613" s="284"/>
      <c r="B613" s="72" t="s">
        <v>2</v>
      </c>
      <c r="C613" s="73" t="s">
        <v>35</v>
      </c>
      <c r="D613" s="284"/>
      <c r="E613" s="284"/>
      <c r="F613" s="74" t="s">
        <v>125</v>
      </c>
      <c r="G613" s="240">
        <f>SUM(G614:G617)</f>
        <v>3083</v>
      </c>
      <c r="H613" s="259"/>
      <c r="I613" s="224">
        <f>SUM(I614:I617)</f>
        <v>2877.92</v>
      </c>
      <c r="J613" s="193">
        <f>IF(G613&gt;0,I613/G613*100,"-")</f>
        <v>93.34803762568926</v>
      </c>
    </row>
    <row r="614" spans="1:10" ht="10.5" customHeight="1">
      <c r="A614" s="284"/>
      <c r="B614" s="72" t="s">
        <v>3</v>
      </c>
      <c r="C614" s="77" t="s">
        <v>47</v>
      </c>
      <c r="D614" s="284"/>
      <c r="E614" s="284"/>
      <c r="F614" s="78" t="s">
        <v>166</v>
      </c>
      <c r="G614" s="196">
        <v>0</v>
      </c>
      <c r="H614" s="260"/>
      <c r="I614" s="80">
        <v>0</v>
      </c>
      <c r="J614" s="81" t="str">
        <f>IF(G614&gt;0,I614/G614*100,"-")</f>
        <v>-</v>
      </c>
    </row>
    <row r="615" spans="1:10" ht="10.5" customHeight="1">
      <c r="A615" s="284"/>
      <c r="B615" s="72" t="s">
        <v>4</v>
      </c>
      <c r="C615" s="77" t="s">
        <v>127</v>
      </c>
      <c r="D615" s="284"/>
      <c r="E615" s="284"/>
      <c r="F615" s="78" t="s">
        <v>42</v>
      </c>
      <c r="G615" s="196">
        <v>2621</v>
      </c>
      <c r="H615" s="260"/>
      <c r="I615" s="80">
        <v>2446.23</v>
      </c>
      <c r="J615" s="81">
        <f>IF(G615&gt;0,I615/G615*100,"-")</f>
        <v>93.3319343761923</v>
      </c>
    </row>
    <row r="616" spans="1:10" ht="10.5" customHeight="1">
      <c r="A616" s="284"/>
      <c r="B616" s="72" t="s">
        <v>5</v>
      </c>
      <c r="C616" s="82" t="s">
        <v>188</v>
      </c>
      <c r="D616" s="284"/>
      <c r="E616" s="284"/>
      <c r="F616" s="78" t="s">
        <v>73</v>
      </c>
      <c r="G616" s="196">
        <v>0</v>
      </c>
      <c r="H616" s="260"/>
      <c r="I616" s="80">
        <v>0</v>
      </c>
      <c r="J616" s="81" t="str">
        <f>IF(G616&gt;0,I616/G616*100,"-")</f>
        <v>-</v>
      </c>
    </row>
    <row r="617" spans="1:10" ht="10.5" customHeight="1">
      <c r="A617" s="284"/>
      <c r="B617" s="72"/>
      <c r="C617" s="84" t="s">
        <v>180</v>
      </c>
      <c r="D617" s="284"/>
      <c r="E617" s="284"/>
      <c r="F617" s="78" t="s">
        <v>126</v>
      </c>
      <c r="G617" s="196">
        <v>462</v>
      </c>
      <c r="H617" s="260"/>
      <c r="I617" s="80">
        <v>431.69</v>
      </c>
      <c r="J617" s="81">
        <f>IF(G617&gt;0,I617/G617*100,"-")</f>
        <v>93.43939393939394</v>
      </c>
    </row>
    <row r="618" spans="1:10" ht="10.5" customHeight="1">
      <c r="A618" s="284"/>
      <c r="B618" s="72"/>
      <c r="C618" s="82" t="s">
        <v>179</v>
      </c>
      <c r="D618" s="284"/>
      <c r="E618" s="284"/>
      <c r="F618" s="83"/>
      <c r="G618" s="196"/>
      <c r="H618" s="260"/>
      <c r="I618" s="80"/>
      <c r="J618" s="81"/>
    </row>
    <row r="619" spans="1:10" ht="1.5" customHeight="1">
      <c r="A619" s="285"/>
      <c r="B619" s="86"/>
      <c r="C619" s="87"/>
      <c r="D619" s="285"/>
      <c r="E619" s="285"/>
      <c r="F619" s="88"/>
      <c r="G619" s="194"/>
      <c r="H619" s="272"/>
      <c r="I619" s="228"/>
      <c r="J619" s="90"/>
    </row>
    <row r="620" spans="1:12" s="172" customFormat="1" ht="1.5" customHeight="1">
      <c r="A620" s="165"/>
      <c r="B620" s="166"/>
      <c r="C620" s="167"/>
      <c r="D620" s="168"/>
      <c r="E620" s="168"/>
      <c r="F620" s="165"/>
      <c r="G620" s="236"/>
      <c r="H620" s="254"/>
      <c r="I620" s="169"/>
      <c r="J620" s="170"/>
      <c r="K620" s="171"/>
      <c r="L620" s="171"/>
    </row>
    <row r="621" spans="1:12" s="179" customFormat="1" ht="10.5" customHeight="1">
      <c r="A621" s="173" t="s">
        <v>45</v>
      </c>
      <c r="B621" s="281" t="s">
        <v>162</v>
      </c>
      <c r="C621" s="282"/>
      <c r="D621" s="174"/>
      <c r="E621" s="174"/>
      <c r="F621" s="175"/>
      <c r="G621" s="237">
        <f>SUM(G622:G625)</f>
        <v>25133612</v>
      </c>
      <c r="H621" s="255"/>
      <c r="I621" s="176">
        <f>SUM(I622:I625)</f>
        <v>10717070.7</v>
      </c>
      <c r="J621" s="177">
        <f>IF(G621&gt;0,I621/G621*100,"-")</f>
        <v>42.64039207735044</v>
      </c>
      <c r="K621" s="178"/>
      <c r="L621" s="178"/>
    </row>
    <row r="622" spans="1:12" s="179" customFormat="1" ht="10.5" customHeight="1">
      <c r="A622" s="175"/>
      <c r="B622" s="180"/>
      <c r="C622" s="181"/>
      <c r="D622" s="174"/>
      <c r="E622" s="174"/>
      <c r="F622" s="182" t="s">
        <v>166</v>
      </c>
      <c r="G622" s="238">
        <f aca="true" t="shared" si="14" ref="G622:I625">G629+G636</f>
        <v>2436590</v>
      </c>
      <c r="H622" s="256"/>
      <c r="I622" s="183">
        <f t="shared" si="14"/>
        <v>0</v>
      </c>
      <c r="J622" s="184">
        <f>IF(G622&gt;0,I622/G622*100,"-")</f>
        <v>0</v>
      </c>
      <c r="K622" s="178"/>
      <c r="L622" s="178"/>
    </row>
    <row r="623" spans="1:12" s="179" customFormat="1" ht="10.5" customHeight="1">
      <c r="A623" s="175"/>
      <c r="B623" s="180"/>
      <c r="C623" s="181"/>
      <c r="D623" s="174"/>
      <c r="E623" s="174"/>
      <c r="F623" s="182" t="s">
        <v>42</v>
      </c>
      <c r="G623" s="238">
        <f t="shared" si="14"/>
        <v>17800048</v>
      </c>
      <c r="H623" s="256"/>
      <c r="I623" s="183">
        <f t="shared" si="14"/>
        <v>7027587.34</v>
      </c>
      <c r="J623" s="184">
        <f>IF(G623&gt;0,I623/G623*100,"-")</f>
        <v>39.48072128794259</v>
      </c>
      <c r="K623" s="178"/>
      <c r="L623" s="178"/>
    </row>
    <row r="624" spans="1:12" s="179" customFormat="1" ht="10.5" customHeight="1">
      <c r="A624" s="175"/>
      <c r="B624" s="180"/>
      <c r="C624" s="181"/>
      <c r="D624" s="174"/>
      <c r="E624" s="174"/>
      <c r="F624" s="182" t="s">
        <v>73</v>
      </c>
      <c r="G624" s="238">
        <f t="shared" si="14"/>
        <v>4896974</v>
      </c>
      <c r="H624" s="256"/>
      <c r="I624" s="183">
        <f t="shared" si="14"/>
        <v>3689483.36</v>
      </c>
      <c r="J624" s="184">
        <f>IF(G624&gt;0,I624/G624*100,"-")</f>
        <v>75.34210637017881</v>
      </c>
      <c r="K624" s="178"/>
      <c r="L624" s="178"/>
    </row>
    <row r="625" spans="1:12" s="179" customFormat="1" ht="10.5" customHeight="1">
      <c r="A625" s="175"/>
      <c r="B625" s="180"/>
      <c r="C625" s="181"/>
      <c r="D625" s="174"/>
      <c r="E625" s="174"/>
      <c r="F625" s="182" t="s">
        <v>126</v>
      </c>
      <c r="G625" s="238">
        <f t="shared" si="14"/>
        <v>0</v>
      </c>
      <c r="H625" s="256"/>
      <c r="I625" s="183">
        <f t="shared" si="14"/>
        <v>0</v>
      </c>
      <c r="J625" s="184" t="str">
        <f>IF(G625&gt;0,I625/G625*100,"-")</f>
        <v>-</v>
      </c>
      <c r="K625" s="178"/>
      <c r="L625" s="178"/>
    </row>
    <row r="626" spans="1:12" s="172" customFormat="1" ht="1.5" customHeight="1">
      <c r="A626" s="185"/>
      <c r="B626" s="186"/>
      <c r="C626" s="187"/>
      <c r="D626" s="188"/>
      <c r="E626" s="188"/>
      <c r="F626" s="185"/>
      <c r="G626" s="239"/>
      <c r="H626" s="257"/>
      <c r="I626" s="189"/>
      <c r="J626" s="190"/>
      <c r="K626" s="171"/>
      <c r="L626" s="171"/>
    </row>
    <row r="627" spans="1:10" ht="1.5" customHeight="1">
      <c r="A627" s="283" t="s">
        <v>23</v>
      </c>
      <c r="B627" s="67"/>
      <c r="C627" s="91"/>
      <c r="D627" s="283">
        <v>710</v>
      </c>
      <c r="E627" s="283">
        <v>71095</v>
      </c>
      <c r="F627" s="69"/>
      <c r="G627" s="191"/>
      <c r="H627" s="264"/>
      <c r="I627" s="92"/>
      <c r="J627" s="70"/>
    </row>
    <row r="628" spans="1:10" ht="10.5" customHeight="1">
      <c r="A628" s="284"/>
      <c r="B628" s="72" t="s">
        <v>2</v>
      </c>
      <c r="C628" s="77" t="s">
        <v>119</v>
      </c>
      <c r="D628" s="284"/>
      <c r="E628" s="284"/>
      <c r="F628" s="74" t="s">
        <v>125</v>
      </c>
      <c r="G628" s="240">
        <f>SUM(G629:G632)</f>
        <v>9900000</v>
      </c>
      <c r="H628" s="259"/>
      <c r="I628" s="192">
        <f>SUM(I629:I632)</f>
        <v>0</v>
      </c>
      <c r="J628" s="193">
        <f>IF(G628&gt;0,I628/G628*100,"-")</f>
        <v>0</v>
      </c>
    </row>
    <row r="629" spans="1:10" ht="10.5" customHeight="1">
      <c r="A629" s="284"/>
      <c r="B629" s="72" t="s">
        <v>3</v>
      </c>
      <c r="C629" s="195" t="s">
        <v>163</v>
      </c>
      <c r="D629" s="284"/>
      <c r="E629" s="284"/>
      <c r="F629" s="78" t="s">
        <v>166</v>
      </c>
      <c r="G629" s="196">
        <v>1485000</v>
      </c>
      <c r="H629" s="260"/>
      <c r="I629" s="80">
        <v>0</v>
      </c>
      <c r="J629" s="81">
        <f>IF(G629&gt;0,I629/G629*100,"-")</f>
        <v>0</v>
      </c>
    </row>
    <row r="630" spans="1:10" ht="10.5" customHeight="1">
      <c r="A630" s="284"/>
      <c r="B630" s="72" t="s">
        <v>4</v>
      </c>
      <c r="C630" s="195" t="s">
        <v>164</v>
      </c>
      <c r="D630" s="284"/>
      <c r="E630" s="284"/>
      <c r="F630" s="78" t="s">
        <v>42</v>
      </c>
      <c r="G630" s="196">
        <v>8415000</v>
      </c>
      <c r="H630" s="260"/>
      <c r="I630" s="80">
        <v>0</v>
      </c>
      <c r="J630" s="81">
        <f>IF(G630&gt;0,I630/G630*100,"-")</f>
        <v>0</v>
      </c>
    </row>
    <row r="631" spans="1:10" ht="10.5" customHeight="1">
      <c r="A631" s="284"/>
      <c r="B631" s="72" t="s">
        <v>5</v>
      </c>
      <c r="C631" s="82" t="s">
        <v>165</v>
      </c>
      <c r="D631" s="284"/>
      <c r="E631" s="284"/>
      <c r="F631" s="78" t="s">
        <v>73</v>
      </c>
      <c r="G631" s="196">
        <v>0</v>
      </c>
      <c r="H631" s="260"/>
      <c r="I631" s="80">
        <v>0</v>
      </c>
      <c r="J631" s="81" t="str">
        <f>IF(G631&gt;0,I631/G631*100,"-")</f>
        <v>-</v>
      </c>
    </row>
    <row r="632" spans="1:10" ht="10.5" customHeight="1">
      <c r="A632" s="284"/>
      <c r="B632" s="72"/>
      <c r="C632" s="82"/>
      <c r="D632" s="284"/>
      <c r="E632" s="284"/>
      <c r="F632" s="78" t="s">
        <v>126</v>
      </c>
      <c r="G632" s="196">
        <v>0</v>
      </c>
      <c r="H632" s="260"/>
      <c r="I632" s="80">
        <v>0</v>
      </c>
      <c r="J632" s="81" t="str">
        <f>IF(G632&gt;0,I632/G632*100,"-")</f>
        <v>-</v>
      </c>
    </row>
    <row r="633" spans="1:10" ht="1.5" customHeight="1">
      <c r="A633" s="285"/>
      <c r="B633" s="86"/>
      <c r="C633" s="87"/>
      <c r="D633" s="285"/>
      <c r="E633" s="285"/>
      <c r="F633" s="88"/>
      <c r="G633" s="194"/>
      <c r="H633" s="272"/>
      <c r="I633" s="228"/>
      <c r="J633" s="90"/>
    </row>
    <row r="634" spans="1:10" ht="1.5" customHeight="1">
      <c r="A634" s="283" t="s">
        <v>31</v>
      </c>
      <c r="B634" s="67"/>
      <c r="C634" s="91"/>
      <c r="D634" s="283">
        <v>710</v>
      </c>
      <c r="E634" s="283">
        <v>71095</v>
      </c>
      <c r="F634" s="69"/>
      <c r="G634" s="191"/>
      <c r="H634" s="264"/>
      <c r="I634" s="226"/>
      <c r="J634" s="70"/>
    </row>
    <row r="635" spans="1:10" ht="10.5" customHeight="1">
      <c r="A635" s="284"/>
      <c r="B635" s="72" t="s">
        <v>2</v>
      </c>
      <c r="C635" s="218" t="s">
        <v>50</v>
      </c>
      <c r="D635" s="284"/>
      <c r="E635" s="284"/>
      <c r="F635" s="74" t="s">
        <v>125</v>
      </c>
      <c r="G635" s="240">
        <f>SUM(G636:G639)</f>
        <v>15233612</v>
      </c>
      <c r="H635" s="259"/>
      <c r="I635" s="224">
        <f>SUM(I636:I639)</f>
        <v>10717070.7</v>
      </c>
      <c r="J635" s="193">
        <f>IF(G635&gt;0,I635/G635*100,"-")</f>
        <v>70.35147475201548</v>
      </c>
    </row>
    <row r="636" spans="1:10" ht="10.5" customHeight="1">
      <c r="A636" s="284"/>
      <c r="B636" s="72" t="s">
        <v>3</v>
      </c>
      <c r="C636" s="218" t="s">
        <v>185</v>
      </c>
      <c r="D636" s="284"/>
      <c r="E636" s="284"/>
      <c r="F636" s="78" t="s">
        <v>166</v>
      </c>
      <c r="G636" s="196">
        <v>951590</v>
      </c>
      <c r="H636" s="274">
        <v>2</v>
      </c>
      <c r="I636" s="80">
        <v>0</v>
      </c>
      <c r="J636" s="81">
        <f>IF(G636&gt;0,I636/G636*100,"-")</f>
        <v>0</v>
      </c>
    </row>
    <row r="637" spans="1:10" ht="10.5" customHeight="1">
      <c r="A637" s="284"/>
      <c r="B637" s="72"/>
      <c r="C637" s="77" t="s">
        <v>184</v>
      </c>
      <c r="D637" s="284"/>
      <c r="E637" s="284"/>
      <c r="F637" s="78" t="s">
        <v>42</v>
      </c>
      <c r="G637" s="196">
        <v>9385048</v>
      </c>
      <c r="H637" s="260"/>
      <c r="I637" s="80">
        <v>7027587.34</v>
      </c>
      <c r="J637" s="81">
        <f>IF(G637&gt;0,I637/G637*100,"-")</f>
        <v>74.88067551705649</v>
      </c>
    </row>
    <row r="638" spans="1:10" ht="10.5" customHeight="1">
      <c r="A638" s="284"/>
      <c r="B638" s="72" t="s">
        <v>4</v>
      </c>
      <c r="C638" s="77" t="s">
        <v>53</v>
      </c>
      <c r="D638" s="284"/>
      <c r="E638" s="284"/>
      <c r="F638" s="78" t="s">
        <v>73</v>
      </c>
      <c r="G638" s="196">
        <v>4896974</v>
      </c>
      <c r="H638" s="260"/>
      <c r="I638" s="80">
        <v>3689483.36</v>
      </c>
      <c r="J638" s="81">
        <f>IF(G638&gt;0,I638/G638*100,"-")</f>
        <v>75.34210637017881</v>
      </c>
    </row>
    <row r="639" spans="1:10" ht="10.5" customHeight="1">
      <c r="A639" s="284"/>
      <c r="B639" s="72" t="s">
        <v>5</v>
      </c>
      <c r="C639" s="82" t="s">
        <v>54</v>
      </c>
      <c r="D639" s="284"/>
      <c r="E639" s="284"/>
      <c r="F639" s="78" t="s">
        <v>126</v>
      </c>
      <c r="G639" s="196">
        <v>0</v>
      </c>
      <c r="H639" s="260"/>
      <c r="I639" s="80">
        <v>0</v>
      </c>
      <c r="J639" s="81" t="str">
        <f>IF(G639&gt;0,I639/G639*100,"-")</f>
        <v>-</v>
      </c>
    </row>
    <row r="640" spans="1:10" ht="1.5" customHeight="1">
      <c r="A640" s="285"/>
      <c r="B640" s="86"/>
      <c r="C640" s="87"/>
      <c r="D640" s="285"/>
      <c r="E640" s="285"/>
      <c r="F640" s="88"/>
      <c r="G640" s="194"/>
      <c r="H640" s="272"/>
      <c r="I640" s="89"/>
      <c r="J640" s="90"/>
    </row>
    <row r="641" spans="1:12" s="172" customFormat="1" ht="1.5" customHeight="1">
      <c r="A641" s="165"/>
      <c r="B641" s="166"/>
      <c r="C641" s="167"/>
      <c r="D641" s="168"/>
      <c r="E641" s="168"/>
      <c r="F641" s="165"/>
      <c r="G641" s="236"/>
      <c r="H641" s="254"/>
      <c r="I641" s="169"/>
      <c r="J641" s="170"/>
      <c r="K641" s="171"/>
      <c r="L641" s="171"/>
    </row>
    <row r="642" spans="1:12" s="179" customFormat="1" ht="10.5" customHeight="1">
      <c r="A642" s="173" t="s">
        <v>46</v>
      </c>
      <c r="B642" s="281" t="s">
        <v>146</v>
      </c>
      <c r="C642" s="282"/>
      <c r="D642" s="174"/>
      <c r="E642" s="174"/>
      <c r="F642" s="175"/>
      <c r="G642" s="237">
        <f>SUM(G643:G646)</f>
        <v>23407369</v>
      </c>
      <c r="H642" s="255"/>
      <c r="I642" s="176">
        <f>SUM(I643:I646)</f>
        <v>1487548.2</v>
      </c>
      <c r="J642" s="177">
        <f>IF(G642&gt;0,I642/G642*100,"-")</f>
        <v>6.355042294586803</v>
      </c>
      <c r="K642" s="178"/>
      <c r="L642" s="178"/>
    </row>
    <row r="643" spans="1:12" s="179" customFormat="1" ht="10.5" customHeight="1">
      <c r="A643" s="175"/>
      <c r="B643" s="180"/>
      <c r="C643" s="181"/>
      <c r="D643" s="174"/>
      <c r="E643" s="174"/>
      <c r="F643" s="182" t="s">
        <v>166</v>
      </c>
      <c r="G643" s="238">
        <f>G650</f>
        <v>0</v>
      </c>
      <c r="H643" s="256"/>
      <c r="I643" s="183">
        <f>I650</f>
        <v>0</v>
      </c>
      <c r="J643" s="184" t="str">
        <f>IF(G643&gt;0,I643/G643*100,"-")</f>
        <v>-</v>
      </c>
      <c r="K643" s="178"/>
      <c r="L643" s="178"/>
    </row>
    <row r="644" spans="1:12" s="179" customFormat="1" ht="10.5" customHeight="1">
      <c r="A644" s="175"/>
      <c r="B644" s="180"/>
      <c r="C644" s="181"/>
      <c r="D644" s="174"/>
      <c r="E644" s="174"/>
      <c r="F644" s="182" t="s">
        <v>42</v>
      </c>
      <c r="G644" s="238">
        <f aca="true" t="shared" si="15" ref="G644:I646">G651</f>
        <v>19802572</v>
      </c>
      <c r="H644" s="256"/>
      <c r="I644" s="183">
        <f t="shared" si="15"/>
        <v>1240183.25</v>
      </c>
      <c r="J644" s="184">
        <f>IF(G644&gt;0,I644/G644*100,"-")</f>
        <v>6.26273824430483</v>
      </c>
      <c r="K644" s="178"/>
      <c r="L644" s="178"/>
    </row>
    <row r="645" spans="1:12" s="179" customFormat="1" ht="10.5" customHeight="1">
      <c r="A645" s="175"/>
      <c r="B645" s="180"/>
      <c r="C645" s="181"/>
      <c r="D645" s="174"/>
      <c r="E645" s="174"/>
      <c r="F645" s="182" t="s">
        <v>73</v>
      </c>
      <c r="G645" s="238">
        <f t="shared" si="15"/>
        <v>3604797</v>
      </c>
      <c r="H645" s="256"/>
      <c r="I645" s="183">
        <f t="shared" si="15"/>
        <v>247364.95</v>
      </c>
      <c r="J645" s="184">
        <f>IF(G645&gt;0,I645/G645*100,"-")</f>
        <v>6.862104856389973</v>
      </c>
      <c r="K645" s="178"/>
      <c r="L645" s="178"/>
    </row>
    <row r="646" spans="1:12" s="179" customFormat="1" ht="10.5" customHeight="1">
      <c r="A646" s="175"/>
      <c r="B646" s="180"/>
      <c r="C646" s="181"/>
      <c r="D646" s="174"/>
      <c r="E646" s="174"/>
      <c r="F646" s="182" t="s">
        <v>126</v>
      </c>
      <c r="G646" s="238">
        <f t="shared" si="15"/>
        <v>0</v>
      </c>
      <c r="H646" s="256"/>
      <c r="I646" s="183">
        <f t="shared" si="15"/>
        <v>0</v>
      </c>
      <c r="J646" s="184" t="str">
        <f>IF(G646&gt;0,I646/G646*100,"-")</f>
        <v>-</v>
      </c>
      <c r="K646" s="178"/>
      <c r="L646" s="178"/>
    </row>
    <row r="647" spans="1:12" s="172" customFormat="1" ht="1.5" customHeight="1">
      <c r="A647" s="185"/>
      <c r="B647" s="186"/>
      <c r="C647" s="187"/>
      <c r="D647" s="188"/>
      <c r="E647" s="188"/>
      <c r="F647" s="185"/>
      <c r="G647" s="239"/>
      <c r="H647" s="257"/>
      <c r="I647" s="189"/>
      <c r="J647" s="190"/>
      <c r="K647" s="171"/>
      <c r="L647" s="171"/>
    </row>
    <row r="648" spans="1:10" ht="1.5" customHeight="1">
      <c r="A648" s="283" t="s">
        <v>49</v>
      </c>
      <c r="B648" s="67"/>
      <c r="C648" s="91"/>
      <c r="D648" s="278">
        <v>710</v>
      </c>
      <c r="E648" s="278">
        <v>71095</v>
      </c>
      <c r="F648" s="67"/>
      <c r="G648" s="191"/>
      <c r="H648" s="264"/>
      <c r="I648" s="92"/>
      <c r="J648" s="70"/>
    </row>
    <row r="649" spans="1:10" ht="10.5" customHeight="1">
      <c r="A649" s="284"/>
      <c r="B649" s="198" t="s">
        <v>2</v>
      </c>
      <c r="C649" s="73" t="s">
        <v>76</v>
      </c>
      <c r="D649" s="279"/>
      <c r="E649" s="279"/>
      <c r="F649" s="74" t="s">
        <v>125</v>
      </c>
      <c r="G649" s="243">
        <f>SUM(G650:G653)</f>
        <v>23407369</v>
      </c>
      <c r="H649" s="259"/>
      <c r="I649" s="75">
        <f>SUM(I650:I653)</f>
        <v>1487548.2</v>
      </c>
      <c r="J649" s="76">
        <f>IF(G649&gt;0,I649/G649*100,"-")</f>
        <v>6.355042294586803</v>
      </c>
    </row>
    <row r="650" spans="1:10" ht="10.5" customHeight="1">
      <c r="A650" s="284"/>
      <c r="B650" s="198" t="s">
        <v>3</v>
      </c>
      <c r="C650" s="73" t="s">
        <v>51</v>
      </c>
      <c r="D650" s="279"/>
      <c r="E650" s="279"/>
      <c r="F650" s="78" t="s">
        <v>166</v>
      </c>
      <c r="G650" s="196">
        <v>0</v>
      </c>
      <c r="H650" s="260"/>
      <c r="I650" s="79">
        <v>0</v>
      </c>
      <c r="J650" s="81" t="str">
        <f>IF(G650&gt;0,I650/G650*100,"-")</f>
        <v>-</v>
      </c>
    </row>
    <row r="651" spans="1:10" ht="10.5" customHeight="1">
      <c r="A651" s="284"/>
      <c r="B651" s="198" t="s">
        <v>4</v>
      </c>
      <c r="C651" s="73" t="s">
        <v>52</v>
      </c>
      <c r="D651" s="279"/>
      <c r="E651" s="279"/>
      <c r="F651" s="78" t="s">
        <v>42</v>
      </c>
      <c r="G651" s="196">
        <v>19802572</v>
      </c>
      <c r="H651" s="260"/>
      <c r="I651" s="79">
        <v>1240183.25</v>
      </c>
      <c r="J651" s="81">
        <f>IF(G651&gt;0,I651/G651*100,"-")</f>
        <v>6.26273824430483</v>
      </c>
    </row>
    <row r="652" spans="1:10" ht="10.5" customHeight="1">
      <c r="A652" s="284"/>
      <c r="B652" s="198" t="s">
        <v>5</v>
      </c>
      <c r="C652" s="73" t="s">
        <v>108</v>
      </c>
      <c r="D652" s="279"/>
      <c r="E652" s="279"/>
      <c r="F652" s="78" t="s">
        <v>73</v>
      </c>
      <c r="G652" s="196">
        <v>3604797</v>
      </c>
      <c r="H652" s="266"/>
      <c r="I652" s="196">
        <v>247364.95</v>
      </c>
      <c r="J652" s="81">
        <f>IF(G652&gt;0,I652/G652*100,"-")</f>
        <v>6.862104856389973</v>
      </c>
    </row>
    <row r="653" spans="1:10" ht="10.5" customHeight="1">
      <c r="A653" s="284"/>
      <c r="B653" s="198"/>
      <c r="C653" s="201"/>
      <c r="D653" s="279"/>
      <c r="E653" s="279"/>
      <c r="F653" s="78" t="s">
        <v>126</v>
      </c>
      <c r="G653" s="196">
        <v>0</v>
      </c>
      <c r="H653" s="266"/>
      <c r="I653" s="196">
        <v>0</v>
      </c>
      <c r="J653" s="81" t="str">
        <f>IF(G653&gt;0,I653/G653*100,"-")</f>
        <v>-</v>
      </c>
    </row>
    <row r="654" spans="1:10" ht="1.5" customHeight="1">
      <c r="A654" s="285"/>
      <c r="B654" s="86"/>
      <c r="C654" s="109"/>
      <c r="D654" s="280"/>
      <c r="E654" s="280"/>
      <c r="F654" s="109"/>
      <c r="G654" s="86"/>
      <c r="H654" s="109"/>
      <c r="I654" s="86"/>
      <c r="J654" s="90"/>
    </row>
    <row r="656" spans="1:2" ht="11.25">
      <c r="A656" s="275">
        <v>1</v>
      </c>
      <c r="B656" s="114" t="s">
        <v>229</v>
      </c>
    </row>
    <row r="657" ht="11.25">
      <c r="A657" s="275"/>
    </row>
    <row r="658" spans="1:2" ht="11.25">
      <c r="A658" s="275">
        <v>2</v>
      </c>
      <c r="B658" s="114" t="s">
        <v>230</v>
      </c>
    </row>
  </sheetData>
  <sheetProtection/>
  <mergeCells count="234">
    <mergeCell ref="A604:A611"/>
    <mergeCell ref="D604:D611"/>
    <mergeCell ref="E612:E619"/>
    <mergeCell ref="A634:A640"/>
    <mergeCell ref="D634:D640"/>
    <mergeCell ref="E634:E640"/>
    <mergeCell ref="B642:C642"/>
    <mergeCell ref="G10:H10"/>
    <mergeCell ref="G11:H11"/>
    <mergeCell ref="A627:A633"/>
    <mergeCell ref="D627:D633"/>
    <mergeCell ref="E627:E633"/>
    <mergeCell ref="A575:A581"/>
    <mergeCell ref="B621:C621"/>
    <mergeCell ref="A589:A596"/>
    <mergeCell ref="D589:D596"/>
    <mergeCell ref="E589:E596"/>
    <mergeCell ref="E604:E611"/>
    <mergeCell ref="A612:A619"/>
    <mergeCell ref="D612:D619"/>
    <mergeCell ref="A597:A603"/>
    <mergeCell ref="D597:D603"/>
    <mergeCell ref="E597:E603"/>
    <mergeCell ref="B583:C583"/>
    <mergeCell ref="D552:D559"/>
    <mergeCell ref="E552:E559"/>
    <mergeCell ref="B561:C561"/>
    <mergeCell ref="A567:A574"/>
    <mergeCell ref="D567:D574"/>
    <mergeCell ref="E567:E574"/>
    <mergeCell ref="D575:D581"/>
    <mergeCell ref="E575:E581"/>
    <mergeCell ref="D530:D536"/>
    <mergeCell ref="E530:E536"/>
    <mergeCell ref="B538:C538"/>
    <mergeCell ref="D500:D506"/>
    <mergeCell ref="E500:E506"/>
    <mergeCell ref="A544:A551"/>
    <mergeCell ref="D544:D551"/>
    <mergeCell ref="E544:E551"/>
    <mergeCell ref="D522:D529"/>
    <mergeCell ref="E522:E529"/>
    <mergeCell ref="D437:D443"/>
    <mergeCell ref="E437:E443"/>
    <mergeCell ref="D484:D491"/>
    <mergeCell ref="E484:E491"/>
    <mergeCell ref="D507:D513"/>
    <mergeCell ref="E507:E513"/>
    <mergeCell ref="D514:D521"/>
    <mergeCell ref="E514:E521"/>
    <mergeCell ref="D492:D499"/>
    <mergeCell ref="E492:E499"/>
    <mergeCell ref="E415:E421"/>
    <mergeCell ref="B423:C423"/>
    <mergeCell ref="A429:A436"/>
    <mergeCell ref="D429:D436"/>
    <mergeCell ref="E429:E436"/>
    <mergeCell ref="A415:A421"/>
    <mergeCell ref="D415:D421"/>
    <mergeCell ref="D47:D53"/>
    <mergeCell ref="A217:A224"/>
    <mergeCell ref="D217:D224"/>
    <mergeCell ref="D152:D159"/>
    <mergeCell ref="A181:A187"/>
    <mergeCell ref="A167:A173"/>
    <mergeCell ref="A174:A180"/>
    <mergeCell ref="A138:A144"/>
    <mergeCell ref="D138:D144"/>
    <mergeCell ref="D160:D166"/>
    <mergeCell ref="A275:A281"/>
    <mergeCell ref="D275:D281"/>
    <mergeCell ref="A282:A288"/>
    <mergeCell ref="D282:D288"/>
    <mergeCell ref="D394:D400"/>
    <mergeCell ref="E394:E400"/>
    <mergeCell ref="D380:D386"/>
    <mergeCell ref="E380:E386"/>
    <mergeCell ref="A289:A295"/>
    <mergeCell ref="A331:A337"/>
    <mergeCell ref="E138:E144"/>
    <mergeCell ref="B409:C409"/>
    <mergeCell ref="B402:C402"/>
    <mergeCell ref="E387:E393"/>
    <mergeCell ref="D387:D393"/>
    <mergeCell ref="D296:D302"/>
    <mergeCell ref="E296:E302"/>
    <mergeCell ref="D303:D309"/>
    <mergeCell ref="E303:E309"/>
    <mergeCell ref="D310:D316"/>
    <mergeCell ref="D167:D173"/>
    <mergeCell ref="E324:E330"/>
    <mergeCell ref="E289:E295"/>
    <mergeCell ref="E310:E316"/>
    <mergeCell ref="E317:E323"/>
    <mergeCell ref="D174:D180"/>
    <mergeCell ref="E167:E173"/>
    <mergeCell ref="D188:D194"/>
    <mergeCell ref="D195:D201"/>
    <mergeCell ref="E152:E159"/>
    <mergeCell ref="E275:E281"/>
    <mergeCell ref="E282:E288"/>
    <mergeCell ref="E268:E274"/>
    <mergeCell ref="E247:E253"/>
    <mergeCell ref="E181:E187"/>
    <mergeCell ref="E209:E216"/>
    <mergeCell ref="D317:D323"/>
    <mergeCell ref="D289:D295"/>
    <mergeCell ref="D324:D330"/>
    <mergeCell ref="A188:A194"/>
    <mergeCell ref="A366:A372"/>
    <mergeCell ref="A345:A351"/>
    <mergeCell ref="A310:A316"/>
    <mergeCell ref="A317:A323"/>
    <mergeCell ref="A324:A330"/>
    <mergeCell ref="D209:D216"/>
    <mergeCell ref="A338:A344"/>
    <mergeCell ref="A359:A365"/>
    <mergeCell ref="A352:A358"/>
    <mergeCell ref="A247:A253"/>
    <mergeCell ref="A648:A654"/>
    <mergeCell ref="A444:A451"/>
    <mergeCell ref="A452:A459"/>
    <mergeCell ref="A476:A483"/>
    <mergeCell ref="A460:A468"/>
    <mergeCell ref="A469:A475"/>
    <mergeCell ref="A484:A491"/>
    <mergeCell ref="A500:A506"/>
    <mergeCell ref="A514:A521"/>
    <mergeCell ref="A552:A559"/>
    <mergeCell ref="A530:A536"/>
    <mergeCell ref="A394:A400"/>
    <mergeCell ref="A437:A443"/>
    <mergeCell ref="A492:A499"/>
    <mergeCell ref="A522:A529"/>
    <mergeCell ref="A507:A513"/>
    <mergeCell ref="E359:E365"/>
    <mergeCell ref="D366:D372"/>
    <mergeCell ref="E366:E372"/>
    <mergeCell ref="B374:C374"/>
    <mergeCell ref="A387:A393"/>
    <mergeCell ref="A380:A386"/>
    <mergeCell ref="D359:D365"/>
    <mergeCell ref="E352:E358"/>
    <mergeCell ref="E331:E337"/>
    <mergeCell ref="D338:D344"/>
    <mergeCell ref="D345:D351"/>
    <mergeCell ref="E345:E351"/>
    <mergeCell ref="E338:E344"/>
    <mergeCell ref="D352:D358"/>
    <mergeCell ref="D331:D337"/>
    <mergeCell ref="A7:J7"/>
    <mergeCell ref="B11:C11"/>
    <mergeCell ref="B10:C10"/>
    <mergeCell ref="E202:E208"/>
    <mergeCell ref="A195:A201"/>
    <mergeCell ref="A202:A208"/>
    <mergeCell ref="E195:E201"/>
    <mergeCell ref="E47:E53"/>
    <mergeCell ref="E54:E60"/>
    <mergeCell ref="A40:A46"/>
    <mergeCell ref="E117:E123"/>
    <mergeCell ref="E68:E74"/>
    <mergeCell ref="D68:D74"/>
    <mergeCell ref="D75:D81"/>
    <mergeCell ref="D89:D95"/>
    <mergeCell ref="D96:D102"/>
    <mergeCell ref="D110:D116"/>
    <mergeCell ref="D117:D123"/>
    <mergeCell ref="E75:E81"/>
    <mergeCell ref="E82:E88"/>
    <mergeCell ref="A8:J8"/>
    <mergeCell ref="E96:E102"/>
    <mergeCell ref="E103:E109"/>
    <mergeCell ref="E110:E116"/>
    <mergeCell ref="A54:A60"/>
    <mergeCell ref="D54:D60"/>
    <mergeCell ref="D82:D88"/>
    <mergeCell ref="D103:D109"/>
    <mergeCell ref="E89:E95"/>
    <mergeCell ref="A47:A53"/>
    <mergeCell ref="A152:A159"/>
    <mergeCell ref="A68:A74"/>
    <mergeCell ref="A110:A116"/>
    <mergeCell ref="B146:C146"/>
    <mergeCell ref="B132:C132"/>
    <mergeCell ref="B13:C13"/>
    <mergeCell ref="B20:C20"/>
    <mergeCell ref="B62:C62"/>
    <mergeCell ref="A33:A39"/>
    <mergeCell ref="A160:A166"/>
    <mergeCell ref="E160:E166"/>
    <mergeCell ref="E188:E194"/>
    <mergeCell ref="E240:E246"/>
    <mergeCell ref="D202:D208"/>
    <mergeCell ref="D225:D231"/>
    <mergeCell ref="E225:E231"/>
    <mergeCell ref="E174:E180"/>
    <mergeCell ref="D181:D187"/>
    <mergeCell ref="A209:A216"/>
    <mergeCell ref="A268:A274"/>
    <mergeCell ref="D268:D274"/>
    <mergeCell ref="D232:D239"/>
    <mergeCell ref="E232:E239"/>
    <mergeCell ref="D240:D246"/>
    <mergeCell ref="D247:D253"/>
    <mergeCell ref="A240:A246"/>
    <mergeCell ref="A261:A267"/>
    <mergeCell ref="D261:D267"/>
    <mergeCell ref="E261:E267"/>
    <mergeCell ref="A225:A231"/>
    <mergeCell ref="A232:A239"/>
    <mergeCell ref="E217:E224"/>
    <mergeCell ref="D254:D260"/>
    <mergeCell ref="A254:A260"/>
    <mergeCell ref="E254:E260"/>
    <mergeCell ref="E469:E475"/>
    <mergeCell ref="D476:D483"/>
    <mergeCell ref="E444:E451"/>
    <mergeCell ref="D444:D451"/>
    <mergeCell ref="D460:D468"/>
    <mergeCell ref="E460:E468"/>
    <mergeCell ref="D452:D459"/>
    <mergeCell ref="E452:E459"/>
    <mergeCell ref="D469:D475"/>
    <mergeCell ref="D648:D654"/>
    <mergeCell ref="E648:E654"/>
    <mergeCell ref="E476:E483"/>
    <mergeCell ref="B27:C27"/>
    <mergeCell ref="D40:D46"/>
    <mergeCell ref="E40:E46"/>
    <mergeCell ref="E33:E39"/>
    <mergeCell ref="D33:D39"/>
    <mergeCell ref="D124:D130"/>
    <mergeCell ref="E124:E130"/>
  </mergeCells>
  <printOptions horizontalCentered="1"/>
  <pageMargins left="0.2362204724409449" right="0.2362204724409449" top="0.5905511811023623" bottom="0.5905511811023623" header="0.3937007874015748" footer="0.31496062992125984"/>
  <pageSetup firstPageNumber="169" useFirstPageNumber="1" horizontalDpi="600" verticalDpi="600" orientation="landscape" paperSize="9" r:id="rId1"/>
  <headerFooter alignWithMargins="0">
    <oddFooter>&amp;C&amp;P</oddFooter>
  </headerFooter>
  <rowBreaks count="11" manualBreakCount="11">
    <brk id="53" max="9" man="1"/>
    <brk id="109" max="9" man="1"/>
    <brk id="166" max="9" man="1"/>
    <brk id="224" max="9" man="1"/>
    <brk id="281" max="9" man="1"/>
    <brk id="337" max="9" man="1"/>
    <brk id="393" max="9" man="1"/>
    <brk id="443" max="9" man="1"/>
    <brk id="499" max="9" man="1"/>
    <brk id="551" max="9" man="1"/>
    <brk id="6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28125" style="1" customWidth="1"/>
    <col min="2" max="2" width="8.7109375" style="1" customWidth="1"/>
    <col min="3" max="3" width="58.00390625" style="1" customWidth="1"/>
    <col min="4" max="4" width="4.7109375" style="2" customWidth="1"/>
    <col min="5" max="5" width="7.7109375" style="2" customWidth="1"/>
    <col min="6" max="6" width="40.28125" style="1" customWidth="1"/>
    <col min="7" max="8" width="16.7109375" style="1" customWidth="1"/>
    <col min="9" max="9" width="6.7109375" style="1" customWidth="1"/>
    <col min="10" max="10" width="12.421875" style="58" bestFit="1" customWidth="1"/>
    <col min="11" max="16384" width="9.140625" style="1" customWidth="1"/>
  </cols>
  <sheetData>
    <row r="1" spans="1:10" s="14" customFormat="1" ht="39" customHeight="1">
      <c r="A1" s="12" t="s">
        <v>0</v>
      </c>
      <c r="B1" s="308" t="s">
        <v>1</v>
      </c>
      <c r="C1" s="308"/>
      <c r="D1" s="12" t="s">
        <v>11</v>
      </c>
      <c r="E1" s="12" t="s">
        <v>12</v>
      </c>
      <c r="F1" s="24" t="s">
        <v>27</v>
      </c>
      <c r="G1" s="25" t="s">
        <v>109</v>
      </c>
      <c r="H1" s="13" t="s">
        <v>110</v>
      </c>
      <c r="I1" s="20" t="s">
        <v>28</v>
      </c>
      <c r="J1" s="59"/>
    </row>
    <row r="2" spans="1:10" s="8" customFormat="1" ht="12" customHeight="1">
      <c r="A2" s="26" t="s">
        <v>13</v>
      </c>
      <c r="B2" s="296" t="s">
        <v>14</v>
      </c>
      <c r="C2" s="297"/>
      <c r="D2" s="26" t="s">
        <v>15</v>
      </c>
      <c r="E2" s="26" t="s">
        <v>16</v>
      </c>
      <c r="F2" s="26" t="s">
        <v>17</v>
      </c>
      <c r="G2" s="35" t="s">
        <v>18</v>
      </c>
      <c r="H2" s="35" t="s">
        <v>19</v>
      </c>
      <c r="I2" s="26" t="s">
        <v>20</v>
      </c>
      <c r="J2" s="60"/>
    </row>
    <row r="3" spans="1:10" s="8" customFormat="1" ht="1.5" customHeight="1">
      <c r="A3" s="42"/>
      <c r="B3" s="43"/>
      <c r="C3" s="44"/>
      <c r="D3" s="42"/>
      <c r="E3" s="42"/>
      <c r="F3" s="42"/>
      <c r="G3" s="45"/>
      <c r="H3" s="45"/>
      <c r="I3" s="42"/>
      <c r="J3" s="60"/>
    </row>
    <row r="4" spans="1:9" ht="1.5" customHeight="1">
      <c r="A4" s="3"/>
      <c r="B4" s="48"/>
      <c r="C4" s="49"/>
      <c r="D4" s="9"/>
      <c r="E4" s="9"/>
      <c r="F4" s="3"/>
      <c r="G4" s="50"/>
      <c r="H4" s="50"/>
      <c r="I4" s="51"/>
    </row>
    <row r="5" spans="1:9" ht="14.25" customHeight="1">
      <c r="A5" s="46" t="s">
        <v>22</v>
      </c>
      <c r="B5" s="309" t="s">
        <v>9</v>
      </c>
      <c r="C5" s="310"/>
      <c r="D5" s="10"/>
      <c r="E5" s="10"/>
      <c r="F5" s="4"/>
      <c r="G5" s="47">
        <f>SUM(G6:G9)</f>
        <v>2521160</v>
      </c>
      <c r="H5" s="47">
        <f>SUM(H6:H9)</f>
        <v>2150318.65</v>
      </c>
      <c r="I5" s="41">
        <f>IF(G5&gt;0,H5/G5*100,"-")</f>
        <v>85.29084429389646</v>
      </c>
    </row>
    <row r="6" spans="1:9" ht="14.25" customHeight="1">
      <c r="A6" s="4"/>
      <c r="B6" s="303" t="s">
        <v>7</v>
      </c>
      <c r="C6" s="304"/>
      <c r="D6" s="10"/>
      <c r="E6" s="10"/>
      <c r="F6" s="4"/>
      <c r="G6" s="28">
        <f>G13+G21+G28</f>
        <v>0</v>
      </c>
      <c r="H6" s="28">
        <f>H13+H21+H28</f>
        <v>0</v>
      </c>
      <c r="I6" s="40" t="str">
        <f>IF(G6&gt;0,H6/G6*100,"-")</f>
        <v>-</v>
      </c>
    </row>
    <row r="7" spans="1:9" ht="14.25" customHeight="1">
      <c r="A7" s="4"/>
      <c r="B7" s="303" t="s">
        <v>30</v>
      </c>
      <c r="C7" s="304"/>
      <c r="D7" s="10"/>
      <c r="E7" s="10"/>
      <c r="F7" s="4"/>
      <c r="G7" s="28">
        <f aca="true" t="shared" si="0" ref="G7:H9">G14+G22+G29</f>
        <v>2065110</v>
      </c>
      <c r="H7" s="28">
        <f t="shared" si="0"/>
        <v>1762574.45</v>
      </c>
      <c r="I7" s="40">
        <f>IF(G7&gt;0,H7/G7*100,"-")</f>
        <v>85.35014841824406</v>
      </c>
    </row>
    <row r="8" spans="1:9" ht="14.25" customHeight="1">
      <c r="A8" s="4"/>
      <c r="B8" s="303" t="s">
        <v>71</v>
      </c>
      <c r="C8" s="304"/>
      <c r="D8" s="10"/>
      <c r="E8" s="10"/>
      <c r="F8" s="4"/>
      <c r="G8" s="28">
        <f t="shared" si="0"/>
        <v>0</v>
      </c>
      <c r="H8" s="28">
        <f t="shared" si="0"/>
        <v>0</v>
      </c>
      <c r="I8" s="40" t="str">
        <f>IF(G8&gt;0,H8/G8*100,"-")</f>
        <v>-</v>
      </c>
    </row>
    <row r="9" spans="1:9" ht="14.25" customHeight="1">
      <c r="A9" s="4"/>
      <c r="B9" s="303" t="s">
        <v>72</v>
      </c>
      <c r="C9" s="304"/>
      <c r="D9" s="10"/>
      <c r="E9" s="10"/>
      <c r="F9" s="4"/>
      <c r="G9" s="28">
        <f t="shared" si="0"/>
        <v>456050</v>
      </c>
      <c r="H9" s="28">
        <f t="shared" si="0"/>
        <v>387744.2</v>
      </c>
      <c r="I9" s="40">
        <f>IF(G9&gt;0,H9/G9*100,"-")</f>
        <v>85.02230018638308</v>
      </c>
    </row>
    <row r="10" spans="1:9" ht="1.5" customHeight="1">
      <c r="A10" s="5"/>
      <c r="B10" s="6"/>
      <c r="C10" s="7"/>
      <c r="D10" s="11"/>
      <c r="E10" s="11"/>
      <c r="F10" s="5"/>
      <c r="G10" s="27"/>
      <c r="H10" s="27"/>
      <c r="I10" s="21"/>
    </row>
    <row r="11" spans="1:10" s="16" customFormat="1" ht="1.5" customHeight="1">
      <c r="A11" s="305" t="s">
        <v>31</v>
      </c>
      <c r="B11" s="15"/>
      <c r="C11" s="54"/>
      <c r="D11" s="305">
        <v>150</v>
      </c>
      <c r="E11" s="305">
        <v>15011</v>
      </c>
      <c r="F11" s="15"/>
      <c r="G11" s="55"/>
      <c r="H11" s="56"/>
      <c r="I11" s="57"/>
      <c r="J11" s="61"/>
    </row>
    <row r="12" spans="1:10" s="16" customFormat="1" ht="12.75" customHeight="1">
      <c r="A12" s="306"/>
      <c r="B12" s="17" t="s">
        <v>2</v>
      </c>
      <c r="C12" s="18" t="s">
        <v>35</v>
      </c>
      <c r="D12" s="306"/>
      <c r="E12" s="306"/>
      <c r="F12" s="52" t="s">
        <v>6</v>
      </c>
      <c r="G12" s="53">
        <f>SUM(G13:G16)</f>
        <v>1742400</v>
      </c>
      <c r="H12" s="53">
        <f>SUM(H13:H16)</f>
        <v>1498354.63</v>
      </c>
      <c r="I12" s="39">
        <f>IF(G12&gt;0,H12/G12*100,"-")</f>
        <v>85.99372302571166</v>
      </c>
      <c r="J12" s="61"/>
    </row>
    <row r="13" spans="1:10" s="16" customFormat="1" ht="12.75" customHeight="1">
      <c r="A13" s="306"/>
      <c r="B13" s="17" t="s">
        <v>3</v>
      </c>
      <c r="C13" s="18" t="s">
        <v>44</v>
      </c>
      <c r="D13" s="306"/>
      <c r="E13" s="306"/>
      <c r="F13" s="32" t="s">
        <v>41</v>
      </c>
      <c r="G13" s="29">
        <v>0</v>
      </c>
      <c r="H13" s="29">
        <v>0</v>
      </c>
      <c r="I13" s="22" t="str">
        <f>IF(G13&gt;0,H13/G13*100,"-")</f>
        <v>-</v>
      </c>
      <c r="J13" s="61"/>
    </row>
    <row r="14" spans="1:10" s="16" customFormat="1" ht="12.75" customHeight="1">
      <c r="A14" s="306"/>
      <c r="B14" s="17" t="s">
        <v>4</v>
      </c>
      <c r="C14" s="30" t="s">
        <v>39</v>
      </c>
      <c r="D14" s="306"/>
      <c r="E14" s="306"/>
      <c r="F14" s="32" t="s">
        <v>42</v>
      </c>
      <c r="G14" s="37">
        <v>1481040</v>
      </c>
      <c r="H14" s="37">
        <v>1273601.44</v>
      </c>
      <c r="I14" s="22">
        <f>IF(G14&gt;0,H14/G14*100,"-")</f>
        <v>85.99372332955221</v>
      </c>
      <c r="J14" s="61"/>
    </row>
    <row r="15" spans="1:10" s="16" customFormat="1" ht="12.75" customHeight="1">
      <c r="A15" s="306"/>
      <c r="B15" s="17"/>
      <c r="C15" s="38" t="s">
        <v>40</v>
      </c>
      <c r="D15" s="306"/>
      <c r="E15" s="306"/>
      <c r="F15" s="32" t="s">
        <v>73</v>
      </c>
      <c r="G15" s="37">
        <v>0</v>
      </c>
      <c r="H15" s="29">
        <v>0</v>
      </c>
      <c r="I15" s="22" t="str">
        <f>IF(G15&gt;0,H15/G15*100,"-")</f>
        <v>-</v>
      </c>
      <c r="J15" s="61"/>
    </row>
    <row r="16" spans="1:10" s="16" customFormat="1" ht="12.75" customHeight="1">
      <c r="A16" s="306"/>
      <c r="B16" s="17" t="s">
        <v>5</v>
      </c>
      <c r="C16" s="30" t="s">
        <v>60</v>
      </c>
      <c r="D16" s="306"/>
      <c r="E16" s="306"/>
      <c r="F16" s="32" t="s">
        <v>74</v>
      </c>
      <c r="G16" s="29">
        <v>261360</v>
      </c>
      <c r="H16" s="37">
        <v>224753.19</v>
      </c>
      <c r="I16" s="22">
        <f>IF(G16&gt;0,H16/G16*100,"-")</f>
        <v>85.99372130394858</v>
      </c>
      <c r="J16" s="61"/>
    </row>
    <row r="17" spans="1:10" s="16" customFormat="1" ht="12.75" customHeight="1">
      <c r="A17" s="306"/>
      <c r="B17" s="17"/>
      <c r="C17" s="30" t="s">
        <v>61</v>
      </c>
      <c r="D17" s="306"/>
      <c r="E17" s="306"/>
      <c r="F17" s="17"/>
      <c r="G17" s="29"/>
      <c r="H17" s="31"/>
      <c r="I17" s="22"/>
      <c r="J17" s="61"/>
    </row>
    <row r="18" spans="1:10" s="16" customFormat="1" ht="1.5" customHeight="1">
      <c r="A18" s="307"/>
      <c r="B18" s="19"/>
      <c r="C18" s="33"/>
      <c r="D18" s="307"/>
      <c r="E18" s="307"/>
      <c r="F18" s="19"/>
      <c r="G18" s="34"/>
      <c r="H18" s="36"/>
      <c r="I18" s="23"/>
      <c r="J18" s="61"/>
    </row>
    <row r="19" spans="1:10" s="16" customFormat="1" ht="1.5" customHeight="1">
      <c r="A19" s="305" t="s">
        <v>32</v>
      </c>
      <c r="B19" s="15"/>
      <c r="C19" s="54"/>
      <c r="D19" s="305">
        <v>150</v>
      </c>
      <c r="E19" s="311">
        <v>15011</v>
      </c>
      <c r="F19" s="15"/>
      <c r="G19" s="55"/>
      <c r="H19" s="56"/>
      <c r="I19" s="57"/>
      <c r="J19" s="61"/>
    </row>
    <row r="20" spans="1:10" s="16" customFormat="1" ht="12.75" customHeight="1">
      <c r="A20" s="306"/>
      <c r="B20" s="17" t="s">
        <v>2</v>
      </c>
      <c r="C20" s="18" t="s">
        <v>24</v>
      </c>
      <c r="D20" s="306"/>
      <c r="E20" s="312"/>
      <c r="F20" s="52" t="s">
        <v>6</v>
      </c>
      <c r="G20" s="53">
        <f>SUM(G21:G24)</f>
        <v>523260</v>
      </c>
      <c r="H20" s="53">
        <f>SUM(H21:H24)</f>
        <v>402614.71</v>
      </c>
      <c r="I20" s="39">
        <f>IF(G20&gt;0,H20/G20*100,"-")</f>
        <v>76.94352902954554</v>
      </c>
      <c r="J20" s="61"/>
    </row>
    <row r="21" spans="1:10" s="16" customFormat="1" ht="12.75" customHeight="1">
      <c r="A21" s="306"/>
      <c r="B21" s="17" t="s">
        <v>3</v>
      </c>
      <c r="C21" s="18" t="s">
        <v>56</v>
      </c>
      <c r="D21" s="306"/>
      <c r="E21" s="312"/>
      <c r="F21" s="32" t="s">
        <v>41</v>
      </c>
      <c r="G21" s="29">
        <v>0</v>
      </c>
      <c r="H21" s="29">
        <v>0</v>
      </c>
      <c r="I21" s="22" t="str">
        <f>IF(G21&gt;0,H21/G21*100,"-")</f>
        <v>-</v>
      </c>
      <c r="J21" s="61"/>
    </row>
    <row r="22" spans="1:10" s="16" customFormat="1" ht="12.75" customHeight="1">
      <c r="A22" s="306"/>
      <c r="B22" s="17" t="s">
        <v>4</v>
      </c>
      <c r="C22" s="30" t="s">
        <v>57</v>
      </c>
      <c r="D22" s="306"/>
      <c r="E22" s="312"/>
      <c r="F22" s="32" t="s">
        <v>42</v>
      </c>
      <c r="G22" s="37">
        <v>392445</v>
      </c>
      <c r="H22" s="29">
        <v>301961.03</v>
      </c>
      <c r="I22" s="22">
        <f>IF(G22&gt;0,H22/G22*100,"-")</f>
        <v>76.9435283925136</v>
      </c>
      <c r="J22" s="61"/>
    </row>
    <row r="23" spans="1:10" s="16" customFormat="1" ht="12.75" customHeight="1">
      <c r="A23" s="306"/>
      <c r="B23" s="17" t="s">
        <v>5</v>
      </c>
      <c r="C23" s="38" t="s">
        <v>62</v>
      </c>
      <c r="D23" s="306"/>
      <c r="E23" s="312"/>
      <c r="F23" s="32" t="s">
        <v>73</v>
      </c>
      <c r="G23" s="37">
        <v>0</v>
      </c>
      <c r="H23" s="29">
        <v>0</v>
      </c>
      <c r="I23" s="22" t="str">
        <f>IF(G23&gt;0,H23/G23*100,"-")</f>
        <v>-</v>
      </c>
      <c r="J23" s="61"/>
    </row>
    <row r="24" spans="1:10" s="16" customFormat="1" ht="12.75" customHeight="1">
      <c r="A24" s="306"/>
      <c r="B24" s="17"/>
      <c r="C24" s="30" t="s">
        <v>63</v>
      </c>
      <c r="D24" s="306"/>
      <c r="E24" s="312"/>
      <c r="F24" s="32" t="s">
        <v>74</v>
      </c>
      <c r="G24" s="29">
        <v>130815</v>
      </c>
      <c r="H24" s="29">
        <v>100653.68</v>
      </c>
      <c r="I24" s="22">
        <f>IF(G24&gt;0,H24/G24*100,"-")</f>
        <v>76.94353094064135</v>
      </c>
      <c r="J24" s="61"/>
    </row>
    <row r="25" spans="1:10" s="16" customFormat="1" ht="1.5" customHeight="1">
      <c r="A25" s="307"/>
      <c r="B25" s="19"/>
      <c r="C25" s="33"/>
      <c r="D25" s="307"/>
      <c r="E25" s="313"/>
      <c r="F25" s="19"/>
      <c r="G25" s="34"/>
      <c r="H25" s="36"/>
      <c r="I25" s="23"/>
      <c r="J25" s="61"/>
    </row>
    <row r="26" spans="1:10" s="16" customFormat="1" ht="1.5" customHeight="1">
      <c r="A26" s="305" t="s">
        <v>34</v>
      </c>
      <c r="B26" s="15"/>
      <c r="C26" s="54"/>
      <c r="D26" s="305">
        <v>150</v>
      </c>
      <c r="E26" s="311">
        <v>15011</v>
      </c>
      <c r="F26" s="15"/>
      <c r="G26" s="55"/>
      <c r="H26" s="56"/>
      <c r="I26" s="57"/>
      <c r="J26" s="61"/>
    </row>
    <row r="27" spans="1:10" s="16" customFormat="1" ht="12.75" customHeight="1">
      <c r="A27" s="306"/>
      <c r="B27" s="17" t="s">
        <v>2</v>
      </c>
      <c r="C27" s="18" t="s">
        <v>24</v>
      </c>
      <c r="D27" s="306"/>
      <c r="E27" s="312"/>
      <c r="F27" s="52" t="s">
        <v>6</v>
      </c>
      <c r="G27" s="53">
        <f>SUM(G28:G31)</f>
        <v>255500</v>
      </c>
      <c r="H27" s="53">
        <f>SUM(H28:H31)</f>
        <v>249349.31</v>
      </c>
      <c r="I27" s="39">
        <f>IF(G27&gt;0,H27/G27*100,"-")</f>
        <v>97.59268493150685</v>
      </c>
      <c r="J27" s="61"/>
    </row>
    <row r="28" spans="1:10" s="16" customFormat="1" ht="12.75" customHeight="1">
      <c r="A28" s="306"/>
      <c r="B28" s="17" t="s">
        <v>3</v>
      </c>
      <c r="C28" s="18" t="s">
        <v>56</v>
      </c>
      <c r="D28" s="306"/>
      <c r="E28" s="312"/>
      <c r="F28" s="32" t="s">
        <v>41</v>
      </c>
      <c r="G28" s="29">
        <v>0</v>
      </c>
      <c r="H28" s="29">
        <v>0</v>
      </c>
      <c r="I28" s="22" t="str">
        <f>IF(G28&gt;0,H28/G28*100,"-")</f>
        <v>-</v>
      </c>
      <c r="J28" s="61"/>
    </row>
    <row r="29" spans="1:10" s="16" customFormat="1" ht="12.75" customHeight="1">
      <c r="A29" s="306"/>
      <c r="B29" s="17" t="s">
        <v>4</v>
      </c>
      <c r="C29" s="30" t="s">
        <v>57</v>
      </c>
      <c r="D29" s="306"/>
      <c r="E29" s="312"/>
      <c r="F29" s="32" t="s">
        <v>42</v>
      </c>
      <c r="G29" s="37">
        <v>191625</v>
      </c>
      <c r="H29" s="29">
        <v>187011.98</v>
      </c>
      <c r="I29" s="22">
        <f>IF(G29&gt;0,H29/G29*100,"-")</f>
        <v>97.59268362687541</v>
      </c>
      <c r="J29" s="61"/>
    </row>
    <row r="30" spans="1:10" s="16" customFormat="1" ht="12.75" customHeight="1">
      <c r="A30" s="306"/>
      <c r="B30" s="17" t="s">
        <v>5</v>
      </c>
      <c r="C30" s="38" t="s">
        <v>64</v>
      </c>
      <c r="D30" s="306"/>
      <c r="E30" s="312"/>
      <c r="F30" s="32" t="s">
        <v>73</v>
      </c>
      <c r="G30" s="37">
        <v>0</v>
      </c>
      <c r="H30" s="29">
        <v>0</v>
      </c>
      <c r="I30" s="22" t="str">
        <f>IF(G30&gt;0,H30/G30*100,"-")</f>
        <v>-</v>
      </c>
      <c r="J30" s="61"/>
    </row>
    <row r="31" spans="1:10" s="16" customFormat="1" ht="12.75" customHeight="1">
      <c r="A31" s="306"/>
      <c r="B31" s="17"/>
      <c r="C31" s="30" t="s">
        <v>65</v>
      </c>
      <c r="D31" s="306"/>
      <c r="E31" s="312"/>
      <c r="F31" s="32" t="s">
        <v>74</v>
      </c>
      <c r="G31" s="29">
        <v>63875</v>
      </c>
      <c r="H31" s="29">
        <v>62337.33</v>
      </c>
      <c r="I31" s="22">
        <f>IF(G31&gt;0,H31/G31*100,"-")</f>
        <v>97.59268884540117</v>
      </c>
      <c r="J31" s="61"/>
    </row>
    <row r="32" spans="1:10" s="16" customFormat="1" ht="1.5" customHeight="1">
      <c r="A32" s="307"/>
      <c r="B32" s="19"/>
      <c r="C32" s="33"/>
      <c r="D32" s="307"/>
      <c r="E32" s="313"/>
      <c r="F32" s="19"/>
      <c r="G32" s="34"/>
      <c r="H32" s="36"/>
      <c r="I32" s="23"/>
      <c r="J32" s="61"/>
    </row>
  </sheetData>
  <sheetProtection/>
  <mergeCells count="16">
    <mergeCell ref="E26:E32"/>
    <mergeCell ref="B9:C9"/>
    <mergeCell ref="A19:A25"/>
    <mergeCell ref="D19:D25"/>
    <mergeCell ref="E19:E25"/>
    <mergeCell ref="A11:A18"/>
    <mergeCell ref="D11:D18"/>
    <mergeCell ref="E11:E18"/>
    <mergeCell ref="B7:C7"/>
    <mergeCell ref="B8:C8"/>
    <mergeCell ref="A26:A32"/>
    <mergeCell ref="D26:D32"/>
    <mergeCell ref="B1:C1"/>
    <mergeCell ref="B2:C2"/>
    <mergeCell ref="B5:C5"/>
    <mergeCell ref="B6:C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Nowek</dc:creator>
  <cp:keywords/>
  <dc:description/>
  <cp:lastModifiedBy>Ewa Wypych</cp:lastModifiedBy>
  <cp:lastPrinted>2010-08-30T09:36:55Z</cp:lastPrinted>
  <dcterms:created xsi:type="dcterms:W3CDTF">2004-09-28T08:07:24Z</dcterms:created>
  <dcterms:modified xsi:type="dcterms:W3CDTF">2010-08-30T09:39:28Z</dcterms:modified>
  <cp:category/>
  <cp:version/>
  <cp:contentType/>
  <cp:contentStatus/>
</cp:coreProperties>
</file>