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'Arkusz1'!$B$1:$K$262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<sst xmlns="http://schemas.openxmlformats.org/spreadsheetml/2006/main" count="561" uniqueCount="274">
  <si>
    <t>Z TYTUŁU ZACIĄGNIĘTYCH  KREDYTÓW I POŻYCZEK</t>
  </si>
  <si>
    <t>ZADŁUŻENIE   MIASTA   KIELCE</t>
  </si>
  <si>
    <t>Lp.</t>
  </si>
  <si>
    <t xml:space="preserve">Przeznaczenie środków </t>
  </si>
  <si>
    <t>Przypadające terminy i wysokość spłaty rat pożyczek i kredytów</t>
  </si>
  <si>
    <t>w zł</t>
  </si>
  <si>
    <t>Kwota pożyczki, kredytu wg umowy</t>
  </si>
  <si>
    <t>Planowany ostateczny termin spłaty</t>
  </si>
  <si>
    <t>/pożyczka/</t>
  </si>
  <si>
    <t>1.</t>
  </si>
  <si>
    <t>3.</t>
  </si>
  <si>
    <t>27.08.2007r.</t>
  </si>
  <si>
    <t>4.</t>
  </si>
  <si>
    <t xml:space="preserve">Umowa pożyczki </t>
  </si>
  <si>
    <t>Nr 43/07 z dnia</t>
  </si>
  <si>
    <t>31.12.2010r.</t>
  </si>
  <si>
    <t>31.03.2011r.</t>
  </si>
  <si>
    <t>30.06.2011r.</t>
  </si>
  <si>
    <t>30.09.2011r.</t>
  </si>
  <si>
    <t>31.03.2012r.</t>
  </si>
  <si>
    <t>31.12.2011r.</t>
  </si>
  <si>
    <t xml:space="preserve">Nr 68/08 z dnia </t>
  </si>
  <si>
    <t>23.10.2008r.</t>
  </si>
  <si>
    <t xml:space="preserve">Nr 69/08 z dnia </t>
  </si>
  <si>
    <t xml:space="preserve">Akcyjna, z siedzibą w </t>
  </si>
  <si>
    <t>Kasprzaka 10/16, Oddział</t>
  </si>
  <si>
    <t>Regionalny w Kielcach</t>
  </si>
  <si>
    <t>/kredyt/</t>
  </si>
  <si>
    <t>planowanego deficytu</t>
  </si>
  <si>
    <t>i pożyczek</t>
  </si>
  <si>
    <t>Umowa kredytu</t>
  </si>
  <si>
    <t>Nr U/004885822/</t>
  </si>
  <si>
    <t>0001/2005/0000</t>
  </si>
  <si>
    <t>z dnia 10.06.2005r.</t>
  </si>
  <si>
    <t xml:space="preserve">i Aneks z dnia </t>
  </si>
  <si>
    <t>29.12.2005r.</t>
  </si>
  <si>
    <t xml:space="preserve">Powszechna Kasa </t>
  </si>
  <si>
    <t>Oszczędności Bank</t>
  </si>
  <si>
    <t>Polski Spółka Akcyjna</t>
  </si>
  <si>
    <t>31.12.2013r.</t>
  </si>
  <si>
    <t>31.12.2012r.</t>
  </si>
  <si>
    <t>Umowa kredytowa</t>
  </si>
  <si>
    <t>Nr 310-11/3/I/21/</t>
  </si>
  <si>
    <t>ING Bank Śląski Spółka</t>
  </si>
  <si>
    <t>Katowicach, ul. Sokolska</t>
  </si>
  <si>
    <t>z siedziba w Warszawie,</t>
  </si>
  <si>
    <t>34, Centrum Bankowości</t>
  </si>
  <si>
    <t>Korporacyjnej w Łodzi,</t>
  </si>
  <si>
    <t>Nr 8952007008000</t>
  </si>
  <si>
    <t xml:space="preserve">budżetu Miasta </t>
  </si>
  <si>
    <t>Nr 8952008001000</t>
  </si>
  <si>
    <t>Razem</t>
  </si>
  <si>
    <t>x</t>
  </si>
  <si>
    <t xml:space="preserve">2006 z dnia </t>
  </si>
  <si>
    <t>04.07.2006r.</t>
  </si>
  <si>
    <t xml:space="preserve">169/00 z dnia </t>
  </si>
  <si>
    <t>10.07.2007r.</t>
  </si>
  <si>
    <t xml:space="preserve">177/00 z dnia </t>
  </si>
  <si>
    <t>30.06.2008r.</t>
  </si>
  <si>
    <t xml:space="preserve">/bez kosztów  obsługi  długu/  </t>
  </si>
  <si>
    <t>Wojewódzki Fundusz Ochrony</t>
  </si>
  <si>
    <t xml:space="preserve">Środowiska i Gospodarki </t>
  </si>
  <si>
    <t>Wodnej w Kielcach</t>
  </si>
  <si>
    <t>planowanego deficytu budżetu</t>
  </si>
  <si>
    <t xml:space="preserve">Miasta oraz spłata wcześniej </t>
  </si>
  <si>
    <t xml:space="preserve">zaciągniętych zobowiazań </t>
  </si>
  <si>
    <t>zobowiązań z tytułu kredytów</t>
  </si>
  <si>
    <t>Budowa oczyszczalni wód</t>
  </si>
  <si>
    <t>deszczowych na kolektorze SI 9</t>
  </si>
  <si>
    <t xml:space="preserve">wraz z drogą dojazdową, na </t>
  </si>
  <si>
    <t>działkach nr ewid. 403/16, 403/17,</t>
  </si>
  <si>
    <t>187/9 obręb 010 i nr ewid. 236</t>
  </si>
  <si>
    <t>obręb 016 przy Alei IX Wieków</t>
  </si>
  <si>
    <t>przy ul. Krakowskiej</t>
  </si>
  <si>
    <t>deszczowych na kolektorze SI 10</t>
  </si>
  <si>
    <t xml:space="preserve">przy ul. Nowy Świat </t>
  </si>
  <si>
    <t>Sfinansowanie w 2006 r.</t>
  </si>
  <si>
    <t>Sfinansowanie w 2008 r.</t>
  </si>
  <si>
    <t>Kielc</t>
  </si>
  <si>
    <t>deszczowych na kolektorze SI 2</t>
  </si>
  <si>
    <t xml:space="preserve">Sfinansowanie w 2009r.   </t>
  </si>
  <si>
    <t xml:space="preserve"> 31.12.2017r.</t>
  </si>
  <si>
    <t>Nazwa kredytodawcy, pożyczkodawcy</t>
  </si>
  <si>
    <t>Spółka Akcyjna, z siedzibą</t>
  </si>
  <si>
    <t>1014/F/OBR</t>
  </si>
  <si>
    <t>z dnia 30.06.2009r.</t>
  </si>
  <si>
    <t>Nr 869/06/2009/</t>
  </si>
  <si>
    <t xml:space="preserve">Umowa kredytowa </t>
  </si>
  <si>
    <t xml:space="preserve">Bank Gospodarki  Żywnościowj </t>
  </si>
  <si>
    <t xml:space="preserve">    2009 r.</t>
  </si>
  <si>
    <t xml:space="preserve">    2011 r.</t>
  </si>
  <si>
    <t xml:space="preserve">    2012 r.</t>
  </si>
  <si>
    <t xml:space="preserve">    2013 r.</t>
  </si>
  <si>
    <t>Sfinansowanie w 2009 r.</t>
  </si>
  <si>
    <t>31.12.2019 r.</t>
  </si>
  <si>
    <t xml:space="preserve">Nr 10 1020 2629 </t>
  </si>
  <si>
    <t>0000 9996 0032 2107</t>
  </si>
  <si>
    <t>z dnia 22.07.2009r.</t>
  </si>
  <si>
    <t>31.12.2022r.</t>
  </si>
  <si>
    <t xml:space="preserve">Nr 20 1020 2629 </t>
  </si>
  <si>
    <t>0000 9896 0032 2073</t>
  </si>
  <si>
    <t>Oddział w Kielcach</t>
  </si>
  <si>
    <t>ul. Zagórska 20</t>
  </si>
  <si>
    <t xml:space="preserve">Sfinansowanie planowanego </t>
  </si>
  <si>
    <t>deficytu budżetu,wynikającego</t>
  </si>
  <si>
    <t xml:space="preserve">z finansowania dokumentacji </t>
  </si>
  <si>
    <t>projektowej zadań inwestycyjnych</t>
  </si>
  <si>
    <t xml:space="preserve">Budowa oczyszczalni wód </t>
  </si>
  <si>
    <t>deszczowych w rejonie</t>
  </si>
  <si>
    <t>Nr 28/09 z dnia</t>
  </si>
  <si>
    <t>07.08.2009r.</t>
  </si>
  <si>
    <t>30.04.2011r.</t>
  </si>
  <si>
    <t>31.10.2011r.</t>
  </si>
  <si>
    <t>30.04.2012r.</t>
  </si>
  <si>
    <t>31.10.2012r.</t>
  </si>
  <si>
    <t>30.04.2013r.</t>
  </si>
  <si>
    <t>Sfinansowanie w 2005r.</t>
  </si>
  <si>
    <t xml:space="preserve">Przebudowa oczyszczalni wód </t>
  </si>
  <si>
    <t xml:space="preserve">deszczowych przy </t>
  </si>
  <si>
    <t>30.06.2012r.</t>
  </si>
  <si>
    <t>30.06.2013r.</t>
  </si>
  <si>
    <t>Nr 51/09 z dnia</t>
  </si>
  <si>
    <t>28.08.2009r.</t>
  </si>
  <si>
    <t xml:space="preserve">    2014 r.</t>
  </si>
  <si>
    <t xml:space="preserve">    2015 r.</t>
  </si>
  <si>
    <t xml:space="preserve">    2016 r.</t>
  </si>
  <si>
    <t xml:space="preserve">    2017 r.</t>
  </si>
  <si>
    <t xml:space="preserve">    2018 r.</t>
  </si>
  <si>
    <t xml:space="preserve">    2019 r.</t>
  </si>
  <si>
    <t xml:space="preserve">    2020 r.</t>
  </si>
  <si>
    <t xml:space="preserve">    2021 r.</t>
  </si>
  <si>
    <t xml:space="preserve">    2022 r.</t>
  </si>
  <si>
    <t xml:space="preserve">wg załącznika </t>
  </si>
  <si>
    <t>31.12.2014r.</t>
  </si>
  <si>
    <t>31.12.2015r.</t>
  </si>
  <si>
    <t>31.12.2016r.</t>
  </si>
  <si>
    <t>31.12.2017r.</t>
  </si>
  <si>
    <t>31.12.2018r.</t>
  </si>
  <si>
    <t>31.12.2019r.</t>
  </si>
  <si>
    <t>31.12.2020r.</t>
  </si>
  <si>
    <t>31.12.2021r.</t>
  </si>
  <si>
    <t>pożyczka</t>
  </si>
  <si>
    <t xml:space="preserve">Bank Ochrony Środowiska S.A.       w Warszawie                             </t>
  </si>
  <si>
    <t xml:space="preserve"> /kredyt/</t>
  </si>
  <si>
    <t xml:space="preserve">ul. Puławska 15         </t>
  </si>
  <si>
    <t xml:space="preserve">ul. Srebrna 32                   </t>
  </si>
  <si>
    <t xml:space="preserve">ul. Srebrna 32                 </t>
  </si>
  <si>
    <r>
      <t xml:space="preserve">ul. Puławska 15       </t>
    </r>
    <r>
      <rPr>
        <b/>
        <sz val="10"/>
        <rFont val="Czcionka tekstu podstawowego"/>
        <family val="0"/>
      </rPr>
      <t xml:space="preserve">  </t>
    </r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</si>
  <si>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</si>
  <si>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</si>
  <si>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</si>
  <si>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</si>
  <si>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</si>
  <si>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</si>
  <si>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</si>
  <si>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</si>
  <si>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</si>
  <si>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</si>
  <si>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</si>
  <si>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</si>
  <si>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</si>
  <si>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Uwagi  /data zawarcia umowy/</t>
  </si>
  <si>
    <t>Miasta Kielce oraz wcześniej</t>
  </si>
  <si>
    <t>w Warszawie przy ul.</t>
  </si>
  <si>
    <t>Powszechna Kasa Oszczędności</t>
  </si>
  <si>
    <t>Bank Polski Spółka Akcyjna</t>
  </si>
  <si>
    <t>z siedzibą w Warszawie</t>
  </si>
  <si>
    <t>Bank Polska Kasa Opieki S.A.</t>
  </si>
  <si>
    <t xml:space="preserve">z siedzibą w Warszawie </t>
  </si>
  <si>
    <t>ul. Grzybowska 53/57</t>
  </si>
  <si>
    <t xml:space="preserve">Sfinansowanie wkładu </t>
  </si>
  <si>
    <t>inwestycyjnych przewidzianych</t>
  </si>
  <si>
    <t>do współfinansowania</t>
  </si>
  <si>
    <t>ze środków Unii Europejskiej</t>
  </si>
  <si>
    <t>Umowa o kredyt</t>
  </si>
  <si>
    <t>Nr 2009/173/DIF</t>
  </si>
  <si>
    <t>z dnia 23.12.2009r.</t>
  </si>
  <si>
    <t>BRE Bank S.A.</t>
  </si>
  <si>
    <t>ul. Senatorska 18</t>
  </si>
  <si>
    <t>31.12.2024r.</t>
  </si>
  <si>
    <t>Nr 678/2009/</t>
  </si>
  <si>
    <t>00001274/00</t>
  </si>
  <si>
    <t>z dnia 29.12.2009r.</t>
  </si>
  <si>
    <t>00001276/00</t>
  </si>
  <si>
    <t>Umowa Nr</t>
  </si>
  <si>
    <t>2024 r.</t>
  </si>
  <si>
    <t>z dnia 14.01.2010r.</t>
  </si>
  <si>
    <t>Nr 39/037/09/Z/OB.</t>
  </si>
  <si>
    <t xml:space="preserve">oraz Aneks Nr 1 do umowy </t>
  </si>
  <si>
    <t>2.</t>
  </si>
  <si>
    <t>deszczowych na kolektorze SI 7</t>
  </si>
  <si>
    <t xml:space="preserve">Nr 22/07 z dnia </t>
  </si>
  <si>
    <t>przy ul. Paderewskiego</t>
  </si>
  <si>
    <t>17.07.2008r.</t>
  </si>
  <si>
    <t>Stan zadłużenia na dzień 01.01.2010r.</t>
  </si>
  <si>
    <t>kredyt</t>
  </si>
  <si>
    <t>w latach 2009-2012/</t>
  </si>
  <si>
    <t>Sfinansowanie wkładu</t>
  </si>
  <si>
    <t>własnego Miasta do zadań</t>
  </si>
  <si>
    <t xml:space="preserve">do współfinsowania ze środków </t>
  </si>
  <si>
    <t>Unii Europejskiej</t>
  </si>
  <si>
    <t>31.12.2023r.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</si>
  <si>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</si>
  <si>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</si>
  <si>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</si>
  <si>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</si>
  <si>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</si>
  <si>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</si>
  <si>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</si>
  <si>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</si>
  <si>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</si>
  <si>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</si>
  <si>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</si>
  <si>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</si>
  <si>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</si>
  <si>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</si>
  <si>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</si>
  <si>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Krajowego w Warszawie </t>
  </si>
  <si>
    <t xml:space="preserve">Bank Gospodarstwa </t>
  </si>
  <si>
    <t>Al.Jana Pawła II nr 12</t>
  </si>
  <si>
    <t xml:space="preserve">zaciągany w transzach </t>
  </si>
  <si>
    <t>/kredyt inwestycyjny</t>
  </si>
  <si>
    <t>/FRIK/</t>
  </si>
  <si>
    <t xml:space="preserve">         w zł</t>
  </si>
  <si>
    <t>Sfinansowanie w 2010 r.</t>
  </si>
  <si>
    <t>Nr 2010/135/DIF</t>
  </si>
  <si>
    <t>z dnia 05.07.2010r.</t>
  </si>
  <si>
    <t>20.</t>
  </si>
  <si>
    <t xml:space="preserve">deszczowych w rejonie  </t>
  </si>
  <si>
    <t>30.11.2011r.</t>
  </si>
  <si>
    <t>30.11.2012r.</t>
  </si>
  <si>
    <t>30.11.2013r.</t>
  </si>
  <si>
    <t>30.06.2014r.</t>
  </si>
  <si>
    <t>Nr 89/10 z dnia</t>
  </si>
  <si>
    <t>20.10.2010r.r.</t>
  </si>
  <si>
    <t>20.10.2010r.</t>
  </si>
  <si>
    <t>Nr 88/10 z dnia</t>
  </si>
  <si>
    <t>Nr 2010/134/DIF</t>
  </si>
  <si>
    <t>21.</t>
  </si>
  <si>
    <t>22.</t>
  </si>
  <si>
    <t>23.</t>
  </si>
  <si>
    <t xml:space="preserve">ul. Pańskiej </t>
  </si>
  <si>
    <t xml:space="preserve">ul. Witosa </t>
  </si>
  <si>
    <t>ul. Planty i Al.IX Wieków Kielc</t>
  </si>
  <si>
    <t>ul. Okrzei i Al.IX Wieków Kielc</t>
  </si>
  <si>
    <t>z tytułu kredytów i pożyczek</t>
  </si>
  <si>
    <t>Spłata wcześniej zaciągnietych .</t>
  </si>
  <si>
    <t xml:space="preserve">/preferencyjny kredyt  </t>
  </si>
  <si>
    <t xml:space="preserve">zaciągany w transzach    </t>
  </si>
  <si>
    <t xml:space="preserve">w latach 2009-2010/     </t>
  </si>
  <si>
    <t>własnego do zadań</t>
  </si>
  <si>
    <t xml:space="preserve"> z tytułu kredytów i pożyczek</t>
  </si>
  <si>
    <t>ul. Sienkiewicza 47</t>
  </si>
  <si>
    <t>Stan zadłużenia na dzień 31.12.2010r.</t>
  </si>
  <si>
    <t>Planowane do spłaty raty kredytów i pożyczek          w  tym:</t>
  </si>
  <si>
    <t>31.01.2011</t>
  </si>
  <si>
    <t>28.02.2011</t>
  </si>
  <si>
    <t>02.05.2011</t>
  </si>
  <si>
    <t>31.05.2011</t>
  </si>
  <si>
    <t>01.08.2011</t>
  </si>
  <si>
    <t>31.08.2011</t>
  </si>
  <si>
    <t>31.10.2011</t>
  </si>
  <si>
    <t>30.11.2011</t>
  </si>
  <si>
    <t>31.01.2012</t>
  </si>
  <si>
    <t>28.02.2012</t>
  </si>
  <si>
    <t>29.02.2012</t>
  </si>
  <si>
    <t>30.04.2012</t>
  </si>
  <si>
    <t>31.05.2012</t>
  </si>
  <si>
    <t>02.07.2012</t>
  </si>
  <si>
    <t>31.07.2012</t>
  </si>
  <si>
    <t>31.08.2012</t>
  </si>
  <si>
    <t>31.10.2012</t>
  </si>
  <si>
    <t>30.11.2012</t>
  </si>
  <si>
    <t>Tabela Nr 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</si>
</sst>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\ &quot;zł&quot;"/>
    <numFmt numFmtId="166" formatCode="#,##0\ _z_ł"/>
    <numFmt numFmtId="167" formatCode="#,##0.00\ &quot;zł&quot;"/>
    <numFmt numFmtId="168" formatCode="[$-415]d\ mmmm\ yyyy"/>
    <numFmt numFmtId="169" formatCode="#,##0.00\ _z_ł"/>
    <numFmt numFmtId="170" formatCode="0.0"/>
    <numFmt numFmtId="171" formatCode="#,##0.0"/>
    <numFmt numFmtId="172" formatCode="#,##0.000"/>
  </numFmts>
  <fonts count="48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u val="single"/>
      <sz val="10"/>
      <name val="Czcionka tekstu podstawowego"/>
      <family val="0"/>
    </font>
    <font>
      <b/>
      <i/>
      <sz val="10"/>
      <name val="Czcionka tekstu podstawowego"/>
      <family val="0"/>
    </font>
    <font>
      <i/>
      <sz val="10"/>
      <name val="Czcionka tekstu podstawowego"/>
      <family val="0"/>
    </font>
    <font>
      <sz val="10"/>
      <color indexed="61"/>
      <name val="Czcionka tekstu podstawowego"/>
      <family val="0"/>
    </font>
    <font>
      <b/>
      <sz val="10"/>
      <color indexed="61"/>
      <name val="Czcionka tekstu podstawowego"/>
      <family val="0"/>
    </font>
    <font>
      <b/>
      <sz val="9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660066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9" fillId="0" borderId="16" xfId="0" applyFont="1" applyBorder="1" applyAlignment="1">
      <alignment horizontal="left"/>
    </xf>
    <xf numFmtId="169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69" fontId="9" fillId="0" borderId="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3" fontId="9" fillId="0" borderId="0" xfId="0" applyNumberFormat="1" applyFont="1" applyFill="1" applyAlignment="1">
      <alignment readingOrder="1"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1" xfId="0" applyFont="1" applyBorder="1" applyAlignment="1">
      <alignment/>
    </xf>
    <xf numFmtId="0" fontId="4" fillId="0" borderId="3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4" fontId="4" fillId="0" borderId="12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0" xfId="0" applyFont="1" applyAlignment="1">
      <alignment horizontal="right" vertical="center"/>
    </xf>
    <xf numFmtId="169" fontId="4" fillId="0" borderId="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9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4" fontId="4" fillId="0" borderId="2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0" fontId="47" fillId="0" borderId="2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4" fontId="47" fillId="0" borderId="14" xfId="0" applyNumberFormat="1" applyFont="1" applyBorder="1" applyAlignment="1">
      <alignment vertical="center"/>
    </xf>
    <xf numFmtId="0" fontId="47" fillId="0" borderId="27" xfId="0" applyFont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vertical="center" wrapText="1"/>
    </xf>
    <xf numFmtId="49" fontId="47" fillId="0" borderId="18" xfId="0" applyNumberFormat="1" applyFont="1" applyBorder="1" applyAlignment="1">
      <alignment horizontal="left" vertical="center" wrapText="1"/>
    </xf>
    <xf numFmtId="4" fontId="47" fillId="0" borderId="18" xfId="0" applyNumberFormat="1" applyFont="1" applyBorder="1" applyAlignment="1">
      <alignment horizontal="right" vertical="center"/>
    </xf>
    <xf numFmtId="4" fontId="47" fillId="0" borderId="14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/>
    </xf>
    <xf numFmtId="0" fontId="47" fillId="0" borderId="21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4" fontId="4" fillId="0" borderId="20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4" fillId="0" borderId="39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44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" fontId="5" fillId="0" borderId="43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49" fontId="10" fillId="0" borderId="0" xfId="0" applyNumberFormat="1" applyFont="1" applyFill="1" applyBorder="1" applyAlignment="1">
      <alignment horizontal="left" vertical="justify" wrapText="1" readingOrder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1"/>
  <sheetViews>
    <sheetView tabSelected="1" view="pageBreakPreview" zoomScaleNormal="82" zoomScaleSheetLayoutView="100" zoomScalePageLayoutView="75" workbookViewId="0" topLeftCell="B1">
      <pane ySplit="7" topLeftCell="A8" activePane="bottomLeft" state="frozen"/>
      <selection pane="topLeft" activeCell="B1" sqref="B1"/>
      <selection pane="bottomLeft" activeCell="K3" sqref="K3"/>
    </sheetView>
  </sheetViews>
  <sheetFormatPr defaultColWidth="35.421875" defaultRowHeight="17.25" customHeight="1"/>
  <cols>
    <col min="1" max="1" width="1.57421875" style="17" hidden="1" customWidth="1"/>
    <col min="2" max="2" width="4.140625" style="17" customWidth="1"/>
    <col min="3" max="3" width="27.7109375" style="17" customWidth="1"/>
    <col min="4" max="4" width="29.28125" style="17" customWidth="1"/>
    <col min="5" max="6" width="16.421875" style="18" customWidth="1"/>
    <col min="7" max="7" width="17.421875" style="18" customWidth="1"/>
    <col min="8" max="8" width="12.28125" style="17" customWidth="1"/>
    <col min="9" max="9" width="15.140625" style="17" customWidth="1"/>
    <col min="10" max="10" width="13.140625" style="17" customWidth="1"/>
    <col min="11" max="11" width="22.421875" style="19" customWidth="1"/>
    <col min="12" max="12" width="15.140625" style="125" customWidth="1"/>
    <col min="13" max="16384" width="35.421875" style="17" customWidth="1"/>
  </cols>
  <sheetData>
    <row r="1" ht="17.25" customHeight="1">
      <c r="K1" s="295" t="s">
        <v>273</v>
      </c>
    </row>
    <row r="2" spans="2:12" s="22" customFormat="1" ht="27.75" customHeight="1">
      <c r="B2" s="176"/>
      <c r="C2" s="176"/>
      <c r="D2" s="298" t="s">
        <v>1</v>
      </c>
      <c r="E2" s="298"/>
      <c r="F2" s="298"/>
      <c r="G2" s="298"/>
      <c r="H2" s="298"/>
      <c r="I2" s="299"/>
      <c r="J2" s="176"/>
      <c r="L2" s="125"/>
    </row>
    <row r="3" spans="2:12" s="22" customFormat="1" ht="22.5" customHeight="1">
      <c r="B3" s="176"/>
      <c r="C3" s="176"/>
      <c r="D3" s="298" t="s">
        <v>0</v>
      </c>
      <c r="E3" s="298"/>
      <c r="F3" s="298"/>
      <c r="G3" s="298"/>
      <c r="H3" s="298"/>
      <c r="I3" s="299"/>
      <c r="J3" s="176"/>
      <c r="K3" s="178"/>
      <c r="L3" s="125"/>
    </row>
    <row r="4" spans="2:12" s="22" customFormat="1" ht="17.25" customHeight="1">
      <c r="B4" s="176"/>
      <c r="C4" s="176"/>
      <c r="D4" s="298" t="s">
        <v>59</v>
      </c>
      <c r="E4" s="298"/>
      <c r="F4" s="298"/>
      <c r="G4" s="298"/>
      <c r="H4" s="298"/>
      <c r="I4" s="299"/>
      <c r="J4" s="176"/>
      <c r="K4" s="178"/>
      <c r="L4" s="125"/>
    </row>
    <row r="5" spans="2:12" s="22" customFormat="1" ht="33.75" customHeight="1">
      <c r="B5" s="176"/>
      <c r="C5" s="176"/>
      <c r="D5" s="179"/>
      <c r="E5" s="179"/>
      <c r="F5" s="179"/>
      <c r="G5" s="179"/>
      <c r="H5" s="179"/>
      <c r="I5" s="176"/>
      <c r="J5" s="176"/>
      <c r="K5" s="178"/>
      <c r="L5" s="125"/>
    </row>
    <row r="6" spans="2:12" s="22" customFormat="1" ht="27" customHeight="1" thickBot="1">
      <c r="B6" s="176"/>
      <c r="C6" s="176"/>
      <c r="D6" s="176"/>
      <c r="E6" s="177"/>
      <c r="F6" s="177"/>
      <c r="G6" s="177"/>
      <c r="H6" s="176"/>
      <c r="I6" s="176"/>
      <c r="J6" s="176"/>
      <c r="K6" s="180" t="s">
        <v>5</v>
      </c>
      <c r="L6" s="125"/>
    </row>
    <row r="7" spans="1:31" s="22" customFormat="1" ht="42" customHeight="1" thickBot="1">
      <c r="A7" s="181"/>
      <c r="B7" s="182" t="s">
        <v>2</v>
      </c>
      <c r="C7" s="182" t="s">
        <v>82</v>
      </c>
      <c r="D7" s="183" t="s">
        <v>3</v>
      </c>
      <c r="E7" s="184" t="s">
        <v>6</v>
      </c>
      <c r="F7" s="184" t="s">
        <v>194</v>
      </c>
      <c r="G7" s="184" t="s">
        <v>253</v>
      </c>
      <c r="H7" s="301" t="s">
        <v>4</v>
      </c>
      <c r="I7" s="302"/>
      <c r="J7" s="185" t="s">
        <v>7</v>
      </c>
      <c r="K7" s="186" t="s">
        <v>161</v>
      </c>
      <c r="L7" s="125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</row>
    <row r="8" spans="1:12" s="168" customFormat="1" ht="17.25" customHeight="1" thickBot="1">
      <c r="A8" s="158"/>
      <c r="B8" s="187">
        <v>1</v>
      </c>
      <c r="C8" s="187">
        <v>2</v>
      </c>
      <c r="D8" s="188">
        <v>3</v>
      </c>
      <c r="E8" s="189">
        <v>4</v>
      </c>
      <c r="F8" s="189">
        <v>5</v>
      </c>
      <c r="G8" s="189">
        <v>6</v>
      </c>
      <c r="H8" s="303">
        <v>7</v>
      </c>
      <c r="I8" s="304"/>
      <c r="J8" s="190">
        <v>8</v>
      </c>
      <c r="K8" s="189">
        <v>9</v>
      </c>
      <c r="L8" s="126"/>
    </row>
    <row r="9" spans="1:31" s="22" customFormat="1" ht="29.25" customHeight="1">
      <c r="A9" s="158"/>
      <c r="B9" s="212" t="s">
        <v>9</v>
      </c>
      <c r="C9" s="213" t="s">
        <v>60</v>
      </c>
      <c r="D9" s="214" t="s">
        <v>67</v>
      </c>
      <c r="E9" s="215">
        <v>1603740</v>
      </c>
      <c r="F9" s="216">
        <v>1042430</v>
      </c>
      <c r="G9" s="216">
        <v>0</v>
      </c>
      <c r="H9" s="217"/>
      <c r="I9" s="221">
        <v>0</v>
      </c>
      <c r="J9" s="218">
        <v>0</v>
      </c>
      <c r="K9" s="219" t="s">
        <v>13</v>
      </c>
      <c r="L9" s="125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</row>
    <row r="10" spans="1:31" s="22" customFormat="1" ht="22.5" customHeight="1">
      <c r="A10" s="158"/>
      <c r="B10" s="113"/>
      <c r="C10" s="117" t="s">
        <v>61</v>
      </c>
      <c r="D10" s="61" t="s">
        <v>68</v>
      </c>
      <c r="E10" s="100"/>
      <c r="F10" s="11"/>
      <c r="G10" s="10"/>
      <c r="H10" s="168"/>
      <c r="I10" s="265"/>
      <c r="J10" s="71"/>
      <c r="K10" s="91" t="s">
        <v>14</v>
      </c>
      <c r="L10" s="125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</row>
    <row r="11" spans="1:31" s="22" customFormat="1" ht="17.25" customHeight="1">
      <c r="A11" s="158"/>
      <c r="B11" s="113"/>
      <c r="C11" s="117" t="s">
        <v>62</v>
      </c>
      <c r="D11" s="61" t="s">
        <v>69</v>
      </c>
      <c r="E11" s="100"/>
      <c r="F11" s="11"/>
      <c r="G11" s="11"/>
      <c r="H11" s="191"/>
      <c r="I11" s="265"/>
      <c r="J11" s="71"/>
      <c r="K11" s="91" t="s">
        <v>11</v>
      </c>
      <c r="L11" s="125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</row>
    <row r="12" spans="1:24" s="22" customFormat="1" ht="19.5" customHeight="1">
      <c r="A12" s="158"/>
      <c r="B12" s="113"/>
      <c r="C12" s="192"/>
      <c r="D12" s="61" t="s">
        <v>70</v>
      </c>
      <c r="E12" s="100"/>
      <c r="F12" s="11"/>
      <c r="G12" s="11"/>
      <c r="H12" s="193"/>
      <c r="I12" s="266"/>
      <c r="J12" s="71"/>
      <c r="K12" s="91"/>
      <c r="L12" s="125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s="22" customFormat="1" ht="17.25" customHeight="1">
      <c r="A13" s="158"/>
      <c r="B13" s="113"/>
      <c r="C13" s="192" t="s">
        <v>8</v>
      </c>
      <c r="D13" s="61" t="s">
        <v>71</v>
      </c>
      <c r="E13" s="100"/>
      <c r="F13" s="11"/>
      <c r="G13" s="11"/>
      <c r="H13" s="193"/>
      <c r="I13" s="266"/>
      <c r="J13" s="71"/>
      <c r="K13" s="91"/>
      <c r="L13" s="125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12" s="22" customFormat="1" ht="17.25" customHeight="1">
      <c r="A14" s="158"/>
      <c r="B14" s="113"/>
      <c r="C14" s="194"/>
      <c r="D14" s="61" t="s">
        <v>72</v>
      </c>
      <c r="E14" s="100"/>
      <c r="F14" s="11"/>
      <c r="G14" s="11"/>
      <c r="H14" s="193"/>
      <c r="I14" s="266"/>
      <c r="J14" s="71"/>
      <c r="K14" s="91"/>
      <c r="L14" s="125"/>
    </row>
    <row r="15" spans="1:12" s="22" customFormat="1" ht="17.25" customHeight="1">
      <c r="A15" s="158"/>
      <c r="B15" s="113"/>
      <c r="C15" s="194"/>
      <c r="D15" s="61" t="s">
        <v>78</v>
      </c>
      <c r="E15" s="100"/>
      <c r="F15" s="11"/>
      <c r="G15" s="11"/>
      <c r="H15" s="193"/>
      <c r="I15" s="266"/>
      <c r="J15" s="71"/>
      <c r="K15" s="91"/>
      <c r="L15" s="125"/>
    </row>
    <row r="16" spans="1:12" s="22" customFormat="1" ht="18" customHeight="1">
      <c r="A16" s="162"/>
      <c r="B16" s="74"/>
      <c r="C16" s="163"/>
      <c r="D16" s="105"/>
      <c r="E16" s="12"/>
      <c r="F16" s="13"/>
      <c r="G16" s="13"/>
      <c r="H16" s="195"/>
      <c r="I16" s="267"/>
      <c r="J16" s="75"/>
      <c r="K16" s="76"/>
      <c r="L16" s="125"/>
    </row>
    <row r="17" spans="1:11" s="22" customFormat="1" ht="17.25" customHeight="1">
      <c r="A17" s="158"/>
      <c r="B17" s="113" t="s">
        <v>189</v>
      </c>
      <c r="C17" s="117" t="s">
        <v>60</v>
      </c>
      <c r="D17" s="61" t="s">
        <v>67</v>
      </c>
      <c r="E17" s="100">
        <v>1627700</v>
      </c>
      <c r="F17" s="48">
        <v>651080</v>
      </c>
      <c r="G17" s="197">
        <v>0</v>
      </c>
      <c r="H17" s="159"/>
      <c r="I17" s="100">
        <v>0</v>
      </c>
      <c r="J17" s="71"/>
      <c r="K17" s="160"/>
    </row>
    <row r="18" spans="1:11" s="22" customFormat="1" ht="17.25" customHeight="1">
      <c r="A18" s="158"/>
      <c r="B18" s="113"/>
      <c r="C18" s="117" t="s">
        <v>61</v>
      </c>
      <c r="D18" s="61" t="s">
        <v>190</v>
      </c>
      <c r="E18" s="100"/>
      <c r="F18" s="48"/>
      <c r="G18" s="67"/>
      <c r="H18" s="159"/>
      <c r="I18" s="100"/>
      <c r="J18" s="70"/>
      <c r="K18" s="73" t="s">
        <v>13</v>
      </c>
    </row>
    <row r="19" spans="1:11" s="22" customFormat="1" ht="17.25" customHeight="1">
      <c r="A19" s="158"/>
      <c r="B19" s="113"/>
      <c r="C19" s="117" t="s">
        <v>62</v>
      </c>
      <c r="D19" s="61" t="s">
        <v>192</v>
      </c>
      <c r="E19" s="100"/>
      <c r="F19" s="48"/>
      <c r="G19" s="159"/>
      <c r="H19" s="159"/>
      <c r="I19" s="268"/>
      <c r="J19" s="70"/>
      <c r="K19" s="73" t="s">
        <v>191</v>
      </c>
    </row>
    <row r="20" spans="1:11" s="22" customFormat="1" ht="17.25" customHeight="1">
      <c r="A20" s="158"/>
      <c r="B20" s="113"/>
      <c r="C20" s="117"/>
      <c r="D20" s="70"/>
      <c r="E20" s="100"/>
      <c r="F20" s="48"/>
      <c r="G20" s="159"/>
      <c r="H20" s="159"/>
      <c r="I20" s="268"/>
      <c r="J20" s="161"/>
      <c r="K20" s="73" t="s">
        <v>193</v>
      </c>
    </row>
    <row r="21" spans="1:11" s="22" customFormat="1" ht="17.25" customHeight="1">
      <c r="A21" s="158"/>
      <c r="B21" s="113"/>
      <c r="C21" s="192" t="s">
        <v>8</v>
      </c>
      <c r="D21" s="70"/>
      <c r="E21" s="100"/>
      <c r="F21" s="48"/>
      <c r="G21" s="159"/>
      <c r="H21" s="159"/>
      <c r="I21" s="268"/>
      <c r="J21" s="161"/>
      <c r="K21" s="160"/>
    </row>
    <row r="22" spans="1:11" s="22" customFormat="1" ht="17.25" customHeight="1">
      <c r="A22" s="158"/>
      <c r="B22" s="113"/>
      <c r="C22" s="118"/>
      <c r="D22" s="70"/>
      <c r="E22" s="100"/>
      <c r="F22" s="48"/>
      <c r="G22" s="159"/>
      <c r="H22" s="159"/>
      <c r="I22" s="268"/>
      <c r="J22" s="161"/>
      <c r="K22" s="160"/>
    </row>
    <row r="23" spans="1:20" s="169" customFormat="1" ht="17.25" customHeight="1">
      <c r="A23" s="162"/>
      <c r="B23" s="114"/>
      <c r="C23" s="163"/>
      <c r="D23" s="105"/>
      <c r="E23" s="101"/>
      <c r="F23" s="164"/>
      <c r="G23" s="165"/>
      <c r="H23" s="159"/>
      <c r="I23" s="268"/>
      <c r="J23" s="166"/>
      <c r="K23" s="167"/>
      <c r="L23" s="168"/>
      <c r="M23" s="168"/>
      <c r="N23" s="168"/>
      <c r="O23" s="168"/>
      <c r="P23" s="168"/>
      <c r="Q23" s="168"/>
      <c r="R23" s="168"/>
      <c r="S23" s="168"/>
      <c r="T23" s="168"/>
    </row>
    <row r="24" spans="1:21" s="22" customFormat="1" ht="17.25" customHeight="1">
      <c r="A24" s="158"/>
      <c r="B24" s="113" t="s">
        <v>10</v>
      </c>
      <c r="C24" s="117" t="s">
        <v>60</v>
      </c>
      <c r="D24" s="61" t="s">
        <v>67</v>
      </c>
      <c r="E24" s="100">
        <v>1225000</v>
      </c>
      <c r="F24" s="11">
        <v>974410</v>
      </c>
      <c r="G24" s="11">
        <f>SUM(I24:I28)</f>
        <v>640330</v>
      </c>
      <c r="H24" s="136" t="s">
        <v>16</v>
      </c>
      <c r="I24" s="102">
        <v>83520</v>
      </c>
      <c r="J24" s="71" t="s">
        <v>19</v>
      </c>
      <c r="K24" s="73" t="s">
        <v>13</v>
      </c>
      <c r="L24" s="126"/>
      <c r="M24" s="168"/>
      <c r="N24" s="168"/>
      <c r="O24" s="168"/>
      <c r="P24" s="168"/>
      <c r="Q24" s="168"/>
      <c r="R24" s="168"/>
      <c r="S24" s="168"/>
      <c r="T24" s="168"/>
      <c r="U24" s="168"/>
    </row>
    <row r="25" spans="1:12" s="22" customFormat="1" ht="17.25" customHeight="1">
      <c r="A25" s="158"/>
      <c r="B25" s="113"/>
      <c r="C25" s="117" t="s">
        <v>61</v>
      </c>
      <c r="D25" s="61" t="s">
        <v>79</v>
      </c>
      <c r="E25" s="100"/>
      <c r="F25" s="11"/>
      <c r="G25" s="11"/>
      <c r="H25" s="67" t="s">
        <v>17</v>
      </c>
      <c r="I25" s="100">
        <v>83520</v>
      </c>
      <c r="J25" s="71"/>
      <c r="K25" s="73" t="s">
        <v>21</v>
      </c>
      <c r="L25" s="125"/>
    </row>
    <row r="26" spans="1:12" s="22" customFormat="1" ht="17.25" customHeight="1">
      <c r="A26" s="158"/>
      <c r="B26" s="113"/>
      <c r="C26" s="117" t="s">
        <v>62</v>
      </c>
      <c r="D26" s="61" t="s">
        <v>73</v>
      </c>
      <c r="E26" s="100"/>
      <c r="F26" s="11"/>
      <c r="G26" s="11"/>
      <c r="H26" s="67" t="s">
        <v>18</v>
      </c>
      <c r="I26" s="100">
        <v>83520</v>
      </c>
      <c r="J26" s="71"/>
      <c r="K26" s="73" t="s">
        <v>22</v>
      </c>
      <c r="L26" s="125"/>
    </row>
    <row r="27" spans="1:12" s="22" customFormat="1" ht="17.25" customHeight="1">
      <c r="A27" s="158"/>
      <c r="B27" s="113"/>
      <c r="C27" s="192"/>
      <c r="D27" s="70"/>
      <c r="E27" s="100"/>
      <c r="F27" s="11"/>
      <c r="G27" s="11"/>
      <c r="H27" s="67" t="s">
        <v>20</v>
      </c>
      <c r="I27" s="100">
        <v>83520</v>
      </c>
      <c r="J27" s="71"/>
      <c r="K27" s="73"/>
      <c r="L27" s="125"/>
    </row>
    <row r="28" spans="1:12" s="22" customFormat="1" ht="17.25" customHeight="1">
      <c r="A28" s="158"/>
      <c r="B28" s="113"/>
      <c r="C28" s="192" t="s">
        <v>8</v>
      </c>
      <c r="D28" s="70"/>
      <c r="E28" s="100"/>
      <c r="F28" s="11"/>
      <c r="G28" s="11"/>
      <c r="H28" s="67" t="s">
        <v>19</v>
      </c>
      <c r="I28" s="100">
        <v>306250</v>
      </c>
      <c r="J28" s="71"/>
      <c r="K28" s="73"/>
      <c r="L28" s="125"/>
    </row>
    <row r="29" spans="1:12" s="22" customFormat="1" ht="17.25" customHeight="1">
      <c r="A29" s="158"/>
      <c r="B29" s="113"/>
      <c r="C29" s="72"/>
      <c r="D29" s="70"/>
      <c r="E29" s="100"/>
      <c r="F29" s="11"/>
      <c r="G29" s="11"/>
      <c r="H29" s="191"/>
      <c r="I29" s="265"/>
      <c r="J29" s="71"/>
      <c r="K29" s="73"/>
      <c r="L29" s="125"/>
    </row>
    <row r="30" spans="1:12" s="22" customFormat="1" ht="3.75" customHeight="1">
      <c r="A30" s="158"/>
      <c r="B30" s="113"/>
      <c r="C30" s="72"/>
      <c r="D30" s="70"/>
      <c r="E30" s="100"/>
      <c r="F30" s="11"/>
      <c r="G30" s="11"/>
      <c r="H30" s="191"/>
      <c r="I30" s="265"/>
      <c r="J30" s="71"/>
      <c r="K30" s="73"/>
      <c r="L30" s="125"/>
    </row>
    <row r="31" spans="1:12" s="22" customFormat="1" ht="13.5" customHeight="1">
      <c r="A31" s="158"/>
      <c r="B31" s="114"/>
      <c r="C31" s="163"/>
      <c r="D31" s="105"/>
      <c r="E31" s="101"/>
      <c r="F31" s="13"/>
      <c r="G31" s="13"/>
      <c r="H31" s="68"/>
      <c r="I31" s="101"/>
      <c r="J31" s="75"/>
      <c r="K31" s="76"/>
      <c r="L31" s="125"/>
    </row>
    <row r="32" spans="1:12" s="133" customFormat="1" ht="17.25" customHeight="1">
      <c r="A32" s="109"/>
      <c r="B32" s="113" t="s">
        <v>12</v>
      </c>
      <c r="C32" s="117" t="s">
        <v>60</v>
      </c>
      <c r="D32" s="61" t="s">
        <v>67</v>
      </c>
      <c r="E32" s="100">
        <v>1945000</v>
      </c>
      <c r="F32" s="11">
        <v>1547170</v>
      </c>
      <c r="G32" s="11">
        <f>SUM(I32:I36)</f>
        <v>1016710</v>
      </c>
      <c r="H32" s="136" t="s">
        <v>16</v>
      </c>
      <c r="I32" s="102">
        <v>132615</v>
      </c>
      <c r="J32" s="71" t="s">
        <v>19</v>
      </c>
      <c r="K32" s="73" t="s">
        <v>13</v>
      </c>
      <c r="L32" s="51"/>
    </row>
    <row r="33" spans="1:12" s="133" customFormat="1" ht="21" customHeight="1">
      <c r="A33" s="109"/>
      <c r="B33" s="113"/>
      <c r="C33" s="117" t="s">
        <v>61</v>
      </c>
      <c r="D33" s="61" t="s">
        <v>74</v>
      </c>
      <c r="E33" s="100"/>
      <c r="F33" s="11"/>
      <c r="G33" s="11"/>
      <c r="H33" s="67" t="s">
        <v>17</v>
      </c>
      <c r="I33" s="100">
        <v>132615</v>
      </c>
      <c r="J33" s="71"/>
      <c r="K33" s="73" t="s">
        <v>23</v>
      </c>
      <c r="L33" s="51"/>
    </row>
    <row r="34" spans="1:12" s="133" customFormat="1" ht="15" customHeight="1">
      <c r="A34" s="109"/>
      <c r="B34" s="113"/>
      <c r="C34" s="117" t="s">
        <v>62</v>
      </c>
      <c r="D34" s="61" t="s">
        <v>75</v>
      </c>
      <c r="E34" s="100"/>
      <c r="F34" s="11"/>
      <c r="G34" s="11"/>
      <c r="H34" s="67" t="s">
        <v>18</v>
      </c>
      <c r="I34" s="100">
        <v>132615</v>
      </c>
      <c r="J34" s="71"/>
      <c r="K34" s="73" t="s">
        <v>22</v>
      </c>
      <c r="L34" s="51"/>
    </row>
    <row r="35" spans="1:12" s="133" customFormat="1" ht="17.25" customHeight="1">
      <c r="A35" s="109"/>
      <c r="B35" s="113"/>
      <c r="C35" s="192"/>
      <c r="D35" s="70"/>
      <c r="E35" s="100"/>
      <c r="F35" s="11"/>
      <c r="G35" s="11"/>
      <c r="H35" s="67" t="s">
        <v>20</v>
      </c>
      <c r="I35" s="100">
        <v>132615</v>
      </c>
      <c r="J35" s="71"/>
      <c r="K35" s="73"/>
      <c r="L35" s="51"/>
    </row>
    <row r="36" spans="1:12" s="133" customFormat="1" ht="17.25" customHeight="1">
      <c r="A36" s="109"/>
      <c r="B36" s="113"/>
      <c r="C36" s="192" t="s">
        <v>8</v>
      </c>
      <c r="D36" s="70"/>
      <c r="E36" s="100"/>
      <c r="F36" s="11"/>
      <c r="G36" s="11"/>
      <c r="H36" s="67" t="s">
        <v>19</v>
      </c>
      <c r="I36" s="100">
        <v>486250</v>
      </c>
      <c r="J36" s="71"/>
      <c r="K36" s="73"/>
      <c r="L36" s="51"/>
    </row>
    <row r="37" spans="1:12" s="133" customFormat="1" ht="17.25" customHeight="1">
      <c r="A37" s="109"/>
      <c r="B37" s="113"/>
      <c r="C37" s="72"/>
      <c r="D37" s="70"/>
      <c r="E37" s="100"/>
      <c r="F37" s="11"/>
      <c r="G37" s="11"/>
      <c r="H37" s="196"/>
      <c r="I37" s="260"/>
      <c r="J37" s="71"/>
      <c r="K37" s="73"/>
      <c r="L37" s="51"/>
    </row>
    <row r="38" spans="1:12" s="133" customFormat="1" ht="6" customHeight="1">
      <c r="A38" s="109"/>
      <c r="B38" s="113"/>
      <c r="C38" s="72"/>
      <c r="D38" s="70"/>
      <c r="E38" s="100"/>
      <c r="F38" s="11"/>
      <c r="G38" s="11"/>
      <c r="H38" s="196"/>
      <c r="I38" s="260"/>
      <c r="J38" s="71"/>
      <c r="K38" s="73"/>
      <c r="L38" s="51"/>
    </row>
    <row r="39" spans="1:12" s="133" customFormat="1" ht="21.75" customHeight="1">
      <c r="A39" s="109"/>
      <c r="B39" s="114"/>
      <c r="C39" s="163"/>
      <c r="D39" s="105"/>
      <c r="E39" s="101"/>
      <c r="F39" s="13"/>
      <c r="G39" s="13"/>
      <c r="H39" s="68"/>
      <c r="I39" s="101"/>
      <c r="J39" s="75"/>
      <c r="K39" s="76"/>
      <c r="L39" s="51"/>
    </row>
    <row r="40" spans="1:12" s="133" customFormat="1" ht="17.25" customHeight="1">
      <c r="A40" s="109"/>
      <c r="B40" s="113" t="s">
        <v>202</v>
      </c>
      <c r="C40" s="117" t="s">
        <v>60</v>
      </c>
      <c r="D40" s="70" t="s">
        <v>107</v>
      </c>
      <c r="E40" s="100">
        <v>538000</v>
      </c>
      <c r="F40" s="11">
        <v>538000</v>
      </c>
      <c r="G40" s="157">
        <v>451920</v>
      </c>
      <c r="H40" s="67" t="s">
        <v>111</v>
      </c>
      <c r="I40" s="100">
        <v>86080</v>
      </c>
      <c r="J40" s="71" t="s">
        <v>115</v>
      </c>
      <c r="K40" s="73"/>
      <c r="L40" s="51"/>
    </row>
    <row r="41" spans="1:12" s="133" customFormat="1" ht="17.25" customHeight="1">
      <c r="A41" s="109"/>
      <c r="B41" s="113"/>
      <c r="C41" s="117" t="s">
        <v>61</v>
      </c>
      <c r="D41" s="70" t="s">
        <v>108</v>
      </c>
      <c r="E41" s="70"/>
      <c r="F41" s="47"/>
      <c r="G41" s="67"/>
      <c r="H41" s="67" t="s">
        <v>112</v>
      </c>
      <c r="I41" s="100">
        <v>86080</v>
      </c>
      <c r="J41" s="71"/>
      <c r="K41" s="73" t="s">
        <v>13</v>
      </c>
      <c r="L41" s="51"/>
    </row>
    <row r="42" spans="1:12" s="133" customFormat="1" ht="17.25" customHeight="1">
      <c r="A42" s="109"/>
      <c r="B42" s="109"/>
      <c r="C42" s="117" t="s">
        <v>62</v>
      </c>
      <c r="D42" s="70" t="s">
        <v>241</v>
      </c>
      <c r="E42" s="100"/>
      <c r="F42" s="11"/>
      <c r="G42" s="11"/>
      <c r="H42" s="67" t="s">
        <v>113</v>
      </c>
      <c r="I42" s="100">
        <v>86080</v>
      </c>
      <c r="J42" s="71"/>
      <c r="K42" s="73" t="s">
        <v>109</v>
      </c>
      <c r="L42" s="51"/>
    </row>
    <row r="43" spans="1:12" s="133" customFormat="1" ht="17.25" customHeight="1">
      <c r="A43" s="109"/>
      <c r="B43" s="113"/>
      <c r="C43" s="192" t="s">
        <v>8</v>
      </c>
      <c r="D43" s="134"/>
      <c r="E43" s="100"/>
      <c r="F43" s="11"/>
      <c r="G43" s="11"/>
      <c r="H43" s="67" t="s">
        <v>114</v>
      </c>
      <c r="I43" s="100">
        <v>86080</v>
      </c>
      <c r="J43" s="71"/>
      <c r="K43" s="73" t="s">
        <v>110</v>
      </c>
      <c r="L43" s="51"/>
    </row>
    <row r="44" spans="1:12" s="133" customFormat="1" ht="17.25" customHeight="1">
      <c r="A44" s="109"/>
      <c r="B44" s="113"/>
      <c r="C44" s="135"/>
      <c r="D44" s="70"/>
      <c r="E44" s="100"/>
      <c r="F44" s="11"/>
      <c r="G44" s="11"/>
      <c r="H44" s="67" t="s">
        <v>115</v>
      </c>
      <c r="I44" s="100">
        <v>107600</v>
      </c>
      <c r="J44" s="71"/>
      <c r="K44" s="73"/>
      <c r="L44" s="51"/>
    </row>
    <row r="45" spans="1:12" s="133" customFormat="1" ht="39.75" customHeight="1">
      <c r="A45" s="109"/>
      <c r="B45" s="114"/>
      <c r="C45" s="137"/>
      <c r="D45" s="105"/>
      <c r="E45" s="101"/>
      <c r="F45" s="13"/>
      <c r="G45" s="12"/>
      <c r="H45" s="269"/>
      <c r="I45" s="260"/>
      <c r="J45" s="75"/>
      <c r="K45" s="76"/>
      <c r="L45" s="51"/>
    </row>
    <row r="46" spans="1:12" s="133" customFormat="1" ht="17.25" customHeight="1">
      <c r="A46" s="109"/>
      <c r="B46" s="113" t="s">
        <v>203</v>
      </c>
      <c r="C46" s="117" t="s">
        <v>60</v>
      </c>
      <c r="D46" s="70" t="s">
        <v>117</v>
      </c>
      <c r="E46" s="100">
        <v>922000</v>
      </c>
      <c r="F46" s="11">
        <v>922000</v>
      </c>
      <c r="G46" s="157">
        <f>SUM(I46:I50)</f>
        <v>774480</v>
      </c>
      <c r="H46" s="136" t="s">
        <v>17</v>
      </c>
      <c r="I46" s="102">
        <v>147520</v>
      </c>
      <c r="J46" s="71" t="s">
        <v>120</v>
      </c>
      <c r="K46" s="77"/>
      <c r="L46" s="51"/>
    </row>
    <row r="47" spans="1:12" s="133" customFormat="1" ht="17.25" customHeight="1">
      <c r="A47" s="109"/>
      <c r="B47" s="113"/>
      <c r="C47" s="117" t="s">
        <v>61</v>
      </c>
      <c r="D47" s="70" t="s">
        <v>118</v>
      </c>
      <c r="E47" s="70"/>
      <c r="F47" s="47"/>
      <c r="G47" s="67"/>
      <c r="H47" s="67" t="s">
        <v>20</v>
      </c>
      <c r="I47" s="100">
        <v>147520</v>
      </c>
      <c r="J47" s="71"/>
      <c r="K47" s="73" t="s">
        <v>13</v>
      </c>
      <c r="L47" s="51"/>
    </row>
    <row r="48" spans="1:12" s="133" customFormat="1" ht="17.25" customHeight="1">
      <c r="A48" s="109"/>
      <c r="B48" s="109"/>
      <c r="C48" s="117" t="s">
        <v>62</v>
      </c>
      <c r="D48" s="70" t="s">
        <v>242</v>
      </c>
      <c r="E48" s="100"/>
      <c r="F48" s="11"/>
      <c r="G48" s="11"/>
      <c r="H48" s="67" t="s">
        <v>119</v>
      </c>
      <c r="I48" s="100">
        <v>147520</v>
      </c>
      <c r="J48" s="47"/>
      <c r="K48" s="73" t="s">
        <v>121</v>
      </c>
      <c r="L48" s="51"/>
    </row>
    <row r="49" spans="1:12" s="133" customFormat="1" ht="17.25" customHeight="1">
      <c r="A49" s="109"/>
      <c r="B49" s="113"/>
      <c r="C49" s="192" t="s">
        <v>8</v>
      </c>
      <c r="D49" s="134"/>
      <c r="E49" s="100"/>
      <c r="F49" s="11"/>
      <c r="G49" s="11"/>
      <c r="H49" s="67" t="s">
        <v>40</v>
      </c>
      <c r="I49" s="100">
        <v>147520</v>
      </c>
      <c r="J49" s="71"/>
      <c r="K49" s="73" t="s">
        <v>122</v>
      </c>
      <c r="L49" s="51"/>
    </row>
    <row r="50" spans="1:12" s="133" customFormat="1" ht="17.25" customHeight="1">
      <c r="A50" s="109"/>
      <c r="B50" s="113"/>
      <c r="C50" s="135"/>
      <c r="D50" s="70"/>
      <c r="E50" s="100"/>
      <c r="F50" s="11"/>
      <c r="G50" s="11"/>
      <c r="H50" s="67" t="s">
        <v>120</v>
      </c>
      <c r="I50" s="100">
        <v>184400</v>
      </c>
      <c r="J50" s="71"/>
      <c r="K50" s="73"/>
      <c r="L50" s="51"/>
    </row>
    <row r="51" spans="1:12" s="133" customFormat="1" ht="17.25" customHeight="1">
      <c r="A51" s="109"/>
      <c r="B51" s="113"/>
      <c r="C51" s="135"/>
      <c r="D51" s="70"/>
      <c r="E51" s="100"/>
      <c r="F51" s="11"/>
      <c r="G51" s="11"/>
      <c r="H51" s="196"/>
      <c r="I51" s="260"/>
      <c r="J51" s="71"/>
      <c r="K51" s="73"/>
      <c r="L51" s="51"/>
    </row>
    <row r="52" spans="1:12" s="133" customFormat="1" ht="41.25" customHeight="1">
      <c r="A52" s="109"/>
      <c r="B52" s="74"/>
      <c r="C52" s="119"/>
      <c r="D52" s="105"/>
      <c r="E52" s="12"/>
      <c r="F52" s="12"/>
      <c r="G52" s="13"/>
      <c r="H52" s="68"/>
      <c r="I52" s="261"/>
      <c r="J52" s="75"/>
      <c r="K52" s="73"/>
      <c r="L52" s="51"/>
    </row>
    <row r="53" spans="1:12" s="133" customFormat="1" ht="17.25" customHeight="1">
      <c r="A53" s="109"/>
      <c r="B53" s="113" t="s">
        <v>204</v>
      </c>
      <c r="C53" s="117" t="s">
        <v>60</v>
      </c>
      <c r="D53" s="70" t="s">
        <v>117</v>
      </c>
      <c r="E53" s="100">
        <v>426000</v>
      </c>
      <c r="F53" s="11">
        <v>0</v>
      </c>
      <c r="G53" s="157">
        <f>SUM(I53:I58)</f>
        <v>426000</v>
      </c>
      <c r="H53" s="67" t="s">
        <v>229</v>
      </c>
      <c r="I53" s="100">
        <v>68160</v>
      </c>
      <c r="J53" s="71" t="s">
        <v>232</v>
      </c>
      <c r="K53" s="77"/>
      <c r="L53" s="51"/>
    </row>
    <row r="54" spans="1:12" s="133" customFormat="1" ht="17.25" customHeight="1">
      <c r="A54" s="109"/>
      <c r="B54" s="113"/>
      <c r="C54" s="117" t="s">
        <v>61</v>
      </c>
      <c r="D54" s="70" t="s">
        <v>228</v>
      </c>
      <c r="E54" s="70"/>
      <c r="F54" s="47"/>
      <c r="G54" s="67"/>
      <c r="H54" s="67" t="s">
        <v>119</v>
      </c>
      <c r="I54" s="100">
        <v>68160</v>
      </c>
      <c r="J54" s="71"/>
      <c r="K54" s="73" t="s">
        <v>13</v>
      </c>
      <c r="L54" s="51"/>
    </row>
    <row r="55" spans="1:12" s="133" customFormat="1" ht="17.25" customHeight="1">
      <c r="A55" s="109"/>
      <c r="B55" s="109"/>
      <c r="C55" s="117" t="s">
        <v>62</v>
      </c>
      <c r="D55" s="70" t="s">
        <v>243</v>
      </c>
      <c r="E55" s="100"/>
      <c r="F55" s="11"/>
      <c r="G55" s="208"/>
      <c r="H55" s="67" t="s">
        <v>230</v>
      </c>
      <c r="I55" s="100">
        <v>68160</v>
      </c>
      <c r="J55" s="47"/>
      <c r="K55" s="73" t="s">
        <v>236</v>
      </c>
      <c r="L55" s="51"/>
    </row>
    <row r="56" spans="1:12" s="133" customFormat="1" ht="17.25" customHeight="1">
      <c r="A56" s="109"/>
      <c r="B56" s="113"/>
      <c r="C56" s="192" t="s">
        <v>8</v>
      </c>
      <c r="D56" s="134"/>
      <c r="E56" s="100"/>
      <c r="F56" s="11"/>
      <c r="G56" s="208"/>
      <c r="H56" s="67" t="s">
        <v>120</v>
      </c>
      <c r="I56" s="100">
        <v>68160</v>
      </c>
      <c r="J56" s="71"/>
      <c r="K56" s="73" t="s">
        <v>234</v>
      </c>
      <c r="L56" s="51"/>
    </row>
    <row r="57" spans="1:12" s="133" customFormat="1" ht="17.25" customHeight="1">
      <c r="A57" s="109"/>
      <c r="B57" s="113"/>
      <c r="C57" s="135"/>
      <c r="D57" s="70"/>
      <c r="E57" s="100"/>
      <c r="F57" s="10"/>
      <c r="G57" s="210"/>
      <c r="H57" s="67" t="s">
        <v>231</v>
      </c>
      <c r="I57" s="100">
        <v>68160</v>
      </c>
      <c r="J57" s="71"/>
      <c r="K57" s="73"/>
      <c r="L57" s="51"/>
    </row>
    <row r="58" spans="1:12" s="133" customFormat="1" ht="17.25" customHeight="1">
      <c r="A58" s="109"/>
      <c r="B58" s="113"/>
      <c r="C58" s="135"/>
      <c r="D58" s="70"/>
      <c r="E58" s="100"/>
      <c r="F58" s="10"/>
      <c r="G58" s="269"/>
      <c r="H58" s="67" t="s">
        <v>232</v>
      </c>
      <c r="I58" s="100">
        <v>85200</v>
      </c>
      <c r="J58" s="71"/>
      <c r="K58" s="73"/>
      <c r="L58" s="51"/>
    </row>
    <row r="59" spans="1:12" s="133" customFormat="1" ht="28.5" customHeight="1">
      <c r="A59" s="220"/>
      <c r="B59" s="74"/>
      <c r="C59" s="119"/>
      <c r="D59" s="105"/>
      <c r="E59" s="12"/>
      <c r="F59" s="12"/>
      <c r="G59" s="211"/>
      <c r="H59" s="68"/>
      <c r="I59" s="261"/>
      <c r="J59" s="75"/>
      <c r="K59" s="76"/>
      <c r="L59" s="51"/>
    </row>
    <row r="60" spans="1:12" s="133" customFormat="1" ht="17.25" customHeight="1">
      <c r="A60" s="109"/>
      <c r="B60" s="113" t="s">
        <v>205</v>
      </c>
      <c r="C60" s="117" t="s">
        <v>60</v>
      </c>
      <c r="D60" s="70" t="s">
        <v>117</v>
      </c>
      <c r="E60" s="100">
        <v>1177000</v>
      </c>
      <c r="F60" s="10">
        <v>0</v>
      </c>
      <c r="G60" s="48">
        <f>SUM(I60:I65)</f>
        <v>1177000</v>
      </c>
      <c r="H60" s="67" t="s">
        <v>229</v>
      </c>
      <c r="I60" s="100">
        <v>188320</v>
      </c>
      <c r="J60" s="71" t="s">
        <v>232</v>
      </c>
      <c r="K60" s="73"/>
      <c r="L60" s="51"/>
    </row>
    <row r="61" spans="1:12" s="133" customFormat="1" ht="17.25" customHeight="1">
      <c r="A61" s="109"/>
      <c r="B61" s="113"/>
      <c r="C61" s="117" t="s">
        <v>61</v>
      </c>
      <c r="D61" s="70" t="s">
        <v>228</v>
      </c>
      <c r="E61" s="70"/>
      <c r="F61" s="72"/>
      <c r="G61" s="47"/>
      <c r="H61" s="67" t="s">
        <v>119</v>
      </c>
      <c r="I61" s="100">
        <v>188320</v>
      </c>
      <c r="J61" s="71"/>
      <c r="K61" s="73" t="s">
        <v>13</v>
      </c>
      <c r="L61" s="51"/>
    </row>
    <row r="62" spans="1:12" s="133" customFormat="1" ht="17.25" customHeight="1">
      <c r="A62" s="109"/>
      <c r="B62" s="109"/>
      <c r="C62" s="117" t="s">
        <v>62</v>
      </c>
      <c r="D62" s="70" t="s">
        <v>244</v>
      </c>
      <c r="E62" s="100"/>
      <c r="F62" s="10"/>
      <c r="G62" s="209"/>
      <c r="H62" s="67" t="s">
        <v>230</v>
      </c>
      <c r="I62" s="100">
        <v>188320</v>
      </c>
      <c r="J62" s="47"/>
      <c r="K62" s="73" t="s">
        <v>233</v>
      </c>
      <c r="L62" s="51"/>
    </row>
    <row r="63" spans="1:12" s="133" customFormat="1" ht="17.25" customHeight="1">
      <c r="A63" s="109"/>
      <c r="B63" s="113"/>
      <c r="C63" s="192" t="s">
        <v>8</v>
      </c>
      <c r="D63" s="134"/>
      <c r="E63" s="100"/>
      <c r="F63" s="10"/>
      <c r="G63" s="209"/>
      <c r="H63" s="67" t="s">
        <v>120</v>
      </c>
      <c r="I63" s="100">
        <v>188320</v>
      </c>
      <c r="J63" s="71"/>
      <c r="K63" s="73" t="s">
        <v>235</v>
      </c>
      <c r="L63" s="51"/>
    </row>
    <row r="64" spans="1:12" s="133" customFormat="1" ht="17.25" customHeight="1">
      <c r="A64" s="109"/>
      <c r="B64" s="113"/>
      <c r="C64" s="135"/>
      <c r="D64" s="70"/>
      <c r="E64" s="100"/>
      <c r="F64" s="10"/>
      <c r="G64" s="210"/>
      <c r="H64" s="67" t="s">
        <v>231</v>
      </c>
      <c r="I64" s="100">
        <v>188320</v>
      </c>
      <c r="J64" s="71"/>
      <c r="K64" s="73"/>
      <c r="L64" s="51"/>
    </row>
    <row r="65" spans="1:12" s="133" customFormat="1" ht="17.25" customHeight="1">
      <c r="A65" s="109"/>
      <c r="B65" s="113"/>
      <c r="C65" s="135"/>
      <c r="D65" s="70"/>
      <c r="E65" s="100"/>
      <c r="F65" s="10"/>
      <c r="G65" s="269"/>
      <c r="H65" s="67" t="s">
        <v>232</v>
      </c>
      <c r="I65" s="100">
        <v>235400</v>
      </c>
      <c r="J65" s="71"/>
      <c r="K65" s="73"/>
      <c r="L65" s="51"/>
    </row>
    <row r="66" spans="1:12" s="133" customFormat="1" ht="27" customHeight="1">
      <c r="A66" s="109"/>
      <c r="B66" s="74"/>
      <c r="C66" s="119"/>
      <c r="D66" s="105"/>
      <c r="E66" s="12"/>
      <c r="F66" s="12"/>
      <c r="G66" s="211"/>
      <c r="H66" s="68"/>
      <c r="I66" s="261"/>
      <c r="J66" s="75"/>
      <c r="K66" s="76"/>
      <c r="L66" s="51"/>
    </row>
    <row r="67" spans="1:12" s="133" customFormat="1" ht="22.5" customHeight="1">
      <c r="A67" s="109"/>
      <c r="B67" s="111" t="s">
        <v>206</v>
      </c>
      <c r="C67" s="115" t="s">
        <v>88</v>
      </c>
      <c r="D67" s="70" t="s">
        <v>116</v>
      </c>
      <c r="E67" s="102">
        <v>62000000</v>
      </c>
      <c r="F67" s="14">
        <v>6573495</v>
      </c>
      <c r="G67" s="14">
        <v>0</v>
      </c>
      <c r="H67" s="67"/>
      <c r="I67" s="100">
        <v>0</v>
      </c>
      <c r="J67" s="78" t="s">
        <v>15</v>
      </c>
      <c r="K67" s="77" t="s">
        <v>30</v>
      </c>
      <c r="L67" s="51"/>
    </row>
    <row r="68" spans="1:12" s="133" customFormat="1" ht="17.25" customHeight="1">
      <c r="A68" s="109"/>
      <c r="B68" s="113"/>
      <c r="C68" s="46" t="s">
        <v>83</v>
      </c>
      <c r="D68" s="70" t="s">
        <v>63</v>
      </c>
      <c r="E68" s="100"/>
      <c r="F68" s="10"/>
      <c r="G68" s="10"/>
      <c r="H68" s="67"/>
      <c r="I68" s="100"/>
      <c r="J68" s="71"/>
      <c r="K68" s="73" t="s">
        <v>31</v>
      </c>
      <c r="L68" s="51"/>
    </row>
    <row r="69" spans="1:12" s="133" customFormat="1" ht="17.25" customHeight="1">
      <c r="A69" s="109"/>
      <c r="B69" s="113"/>
      <c r="C69" s="46" t="s">
        <v>163</v>
      </c>
      <c r="D69" s="70" t="s">
        <v>64</v>
      </c>
      <c r="E69" s="100"/>
      <c r="F69" s="10"/>
      <c r="G69" s="10"/>
      <c r="H69" s="67"/>
      <c r="I69" s="100"/>
      <c r="J69" s="71"/>
      <c r="K69" s="73" t="s">
        <v>32</v>
      </c>
      <c r="L69" s="51"/>
    </row>
    <row r="70" spans="1:12" s="1" customFormat="1" ht="17.25" customHeight="1">
      <c r="A70" s="107"/>
      <c r="B70" s="107"/>
      <c r="C70" s="46" t="s">
        <v>25</v>
      </c>
      <c r="D70" s="62" t="s">
        <v>65</v>
      </c>
      <c r="E70" s="99"/>
      <c r="F70" s="2"/>
      <c r="G70" s="2"/>
      <c r="H70" s="56"/>
      <c r="I70" s="99"/>
      <c r="J70" s="59"/>
      <c r="K70" s="60" t="s">
        <v>33</v>
      </c>
      <c r="L70" s="51"/>
    </row>
    <row r="71" spans="1:12" s="1" customFormat="1" ht="17.25" customHeight="1">
      <c r="A71" s="107"/>
      <c r="B71" s="111"/>
      <c r="C71" s="46" t="s">
        <v>26</v>
      </c>
      <c r="D71" s="62" t="s">
        <v>245</v>
      </c>
      <c r="E71" s="99"/>
      <c r="F71" s="2"/>
      <c r="G71" s="2"/>
      <c r="H71" s="56"/>
      <c r="I71" s="99"/>
      <c r="J71" s="59"/>
      <c r="K71" s="60" t="s">
        <v>34</v>
      </c>
      <c r="L71" s="51"/>
    </row>
    <row r="72" spans="1:12" s="1" customFormat="1" ht="17.25" customHeight="1">
      <c r="A72" s="107"/>
      <c r="B72" s="111"/>
      <c r="C72" s="46" t="s">
        <v>252</v>
      </c>
      <c r="D72" s="62"/>
      <c r="E72" s="99"/>
      <c r="F72" s="2"/>
      <c r="G72" s="2"/>
      <c r="H72" s="56"/>
      <c r="I72" s="99"/>
      <c r="J72" s="59"/>
      <c r="K72" s="60" t="s">
        <v>35</v>
      </c>
      <c r="L72" s="51"/>
    </row>
    <row r="73" spans="1:12" s="1" customFormat="1" ht="17.25" customHeight="1">
      <c r="A73" s="107"/>
      <c r="B73" s="111"/>
      <c r="C73" s="205" t="s">
        <v>27</v>
      </c>
      <c r="D73" s="62"/>
      <c r="E73" s="99"/>
      <c r="F73" s="2"/>
      <c r="G73" s="2"/>
      <c r="H73" s="56"/>
      <c r="I73" s="99"/>
      <c r="J73" s="59"/>
      <c r="K73" s="60"/>
      <c r="L73" s="51"/>
    </row>
    <row r="74" spans="1:12" s="1" customFormat="1" ht="21.75" customHeight="1">
      <c r="A74" s="108"/>
      <c r="B74" s="112"/>
      <c r="C74" s="138"/>
      <c r="D74" s="80"/>
      <c r="E74" s="55"/>
      <c r="F74" s="8"/>
      <c r="G74" s="8"/>
      <c r="H74" s="79"/>
      <c r="I74" s="55"/>
      <c r="J74" s="66"/>
      <c r="K74" s="69"/>
      <c r="L74" s="51"/>
    </row>
    <row r="75" spans="1:12" s="1" customFormat="1" ht="17.25" customHeight="1">
      <c r="A75" s="107"/>
      <c r="B75" s="111" t="s">
        <v>207</v>
      </c>
      <c r="C75" s="46" t="s">
        <v>36</v>
      </c>
      <c r="D75" s="62" t="s">
        <v>76</v>
      </c>
      <c r="E75" s="50">
        <v>82000000</v>
      </c>
      <c r="F75" s="3">
        <v>45732212</v>
      </c>
      <c r="G75" s="3">
        <f>SUM(I75:I77)</f>
        <v>34299159</v>
      </c>
      <c r="H75" s="65" t="s">
        <v>20</v>
      </c>
      <c r="I75" s="250">
        <v>11433053</v>
      </c>
      <c r="J75" s="81" t="s">
        <v>39</v>
      </c>
      <c r="K75" s="60" t="s">
        <v>41</v>
      </c>
      <c r="L75" s="51"/>
    </row>
    <row r="76" spans="1:12" s="1" customFormat="1" ht="17.25" customHeight="1">
      <c r="A76" s="107"/>
      <c r="B76" s="111"/>
      <c r="C76" s="46" t="s">
        <v>37</v>
      </c>
      <c r="D76" s="62" t="s">
        <v>63</v>
      </c>
      <c r="E76" s="50"/>
      <c r="F76" s="3"/>
      <c r="G76" s="3"/>
      <c r="H76" s="56" t="s">
        <v>40</v>
      </c>
      <c r="I76" s="99">
        <v>11433053</v>
      </c>
      <c r="J76" s="81"/>
      <c r="K76" s="60" t="s">
        <v>42</v>
      </c>
      <c r="L76" s="51"/>
    </row>
    <row r="77" spans="1:12" s="1" customFormat="1" ht="17.25" customHeight="1">
      <c r="A77" s="107"/>
      <c r="B77" s="107"/>
      <c r="C77" s="46" t="s">
        <v>38</v>
      </c>
      <c r="D77" s="62" t="s">
        <v>64</v>
      </c>
      <c r="E77" s="50"/>
      <c r="F77" s="3"/>
      <c r="G77" s="3"/>
      <c r="H77" s="56" t="s">
        <v>39</v>
      </c>
      <c r="I77" s="99">
        <v>11433053</v>
      </c>
      <c r="J77" s="81"/>
      <c r="K77" s="60" t="s">
        <v>53</v>
      </c>
      <c r="L77" s="51"/>
    </row>
    <row r="78" spans="1:12" s="1" customFormat="1" ht="17.25" customHeight="1">
      <c r="A78" s="107"/>
      <c r="B78" s="111"/>
      <c r="C78" s="46" t="s">
        <v>45</v>
      </c>
      <c r="D78" s="62" t="s">
        <v>65</v>
      </c>
      <c r="E78" s="50"/>
      <c r="F78" s="3"/>
      <c r="G78" s="3"/>
      <c r="H78" s="246"/>
      <c r="I78" s="262"/>
      <c r="J78" s="81"/>
      <c r="K78" s="60" t="s">
        <v>54</v>
      </c>
      <c r="L78" s="51"/>
    </row>
    <row r="79" spans="1:12" s="1" customFormat="1" ht="17.25" customHeight="1">
      <c r="A79" s="107"/>
      <c r="B79" s="111"/>
      <c r="C79" s="156" t="s">
        <v>144</v>
      </c>
      <c r="D79" s="62" t="s">
        <v>245</v>
      </c>
      <c r="E79" s="50"/>
      <c r="F79" s="3"/>
      <c r="G79" s="3"/>
      <c r="H79" s="56"/>
      <c r="I79" s="99"/>
      <c r="J79" s="81"/>
      <c r="K79" s="60"/>
      <c r="L79" s="51"/>
    </row>
    <row r="80" spans="1:12" s="1" customFormat="1" ht="30.75" customHeight="1">
      <c r="A80" s="107"/>
      <c r="B80" s="112"/>
      <c r="C80" s="207" t="s">
        <v>143</v>
      </c>
      <c r="D80" s="80"/>
      <c r="E80" s="53"/>
      <c r="F80" s="9"/>
      <c r="G80" s="9"/>
      <c r="H80" s="79"/>
      <c r="I80" s="55"/>
      <c r="J80" s="82"/>
      <c r="K80" s="69"/>
      <c r="L80" s="51"/>
    </row>
    <row r="81" spans="1:12" s="1" customFormat="1" ht="17.25" customHeight="1">
      <c r="A81" s="107"/>
      <c r="B81" s="111" t="s">
        <v>208</v>
      </c>
      <c r="C81" s="46" t="s">
        <v>43</v>
      </c>
      <c r="D81" s="62" t="s">
        <v>246</v>
      </c>
      <c r="E81" s="99">
        <v>11000000</v>
      </c>
      <c r="F81" s="2">
        <v>6185858</v>
      </c>
      <c r="G81" s="2">
        <f>SUM(I81:I83)</f>
        <v>4639393</v>
      </c>
      <c r="H81" s="56" t="s">
        <v>20</v>
      </c>
      <c r="I81" s="99">
        <v>1546465</v>
      </c>
      <c r="J81" s="57" t="s">
        <v>39</v>
      </c>
      <c r="K81" s="60" t="s">
        <v>41</v>
      </c>
      <c r="L81" s="51"/>
    </row>
    <row r="82" spans="1:12" s="1" customFormat="1" ht="17.25" customHeight="1">
      <c r="A82" s="107"/>
      <c r="B82" s="111"/>
      <c r="C82" s="46" t="s">
        <v>24</v>
      </c>
      <c r="D82" s="62" t="s">
        <v>66</v>
      </c>
      <c r="E82" s="99"/>
      <c r="F82" s="2"/>
      <c r="G82" s="2"/>
      <c r="H82" s="56" t="s">
        <v>40</v>
      </c>
      <c r="I82" s="99">
        <v>1546465</v>
      </c>
      <c r="J82" s="57"/>
      <c r="K82" s="60" t="s">
        <v>48</v>
      </c>
      <c r="L82" s="51"/>
    </row>
    <row r="83" spans="1:12" s="1" customFormat="1" ht="17.25" customHeight="1">
      <c r="A83" s="107"/>
      <c r="B83" s="111"/>
      <c r="C83" s="46" t="s">
        <v>44</v>
      </c>
      <c r="D83" s="62" t="s">
        <v>29</v>
      </c>
      <c r="E83" s="99"/>
      <c r="F83" s="2"/>
      <c r="G83" s="2"/>
      <c r="H83" s="56" t="s">
        <v>39</v>
      </c>
      <c r="I83" s="99">
        <v>1546463</v>
      </c>
      <c r="J83" s="57"/>
      <c r="K83" s="60" t="s">
        <v>55</v>
      </c>
      <c r="L83" s="51"/>
    </row>
    <row r="84" spans="1:12" s="1" customFormat="1" ht="17.25" customHeight="1">
      <c r="A84" s="107"/>
      <c r="B84" s="107"/>
      <c r="C84" s="46" t="s">
        <v>46</v>
      </c>
      <c r="D84" s="201"/>
      <c r="E84" s="99"/>
      <c r="F84" s="2"/>
      <c r="G84" s="2"/>
      <c r="H84" s="270"/>
      <c r="I84" s="271"/>
      <c r="J84" s="57"/>
      <c r="K84" s="60" t="s">
        <v>56</v>
      </c>
      <c r="L84" s="51"/>
    </row>
    <row r="85" spans="1:12" s="1" customFormat="1" ht="17.25" customHeight="1">
      <c r="A85" s="107"/>
      <c r="B85" s="111"/>
      <c r="C85" s="46" t="s">
        <v>47</v>
      </c>
      <c r="D85" s="62"/>
      <c r="E85" s="99"/>
      <c r="F85" s="2"/>
      <c r="G85" s="2"/>
      <c r="H85" s="63"/>
      <c r="I85" s="50"/>
      <c r="J85" s="57"/>
      <c r="K85" s="60"/>
      <c r="L85" s="51"/>
    </row>
    <row r="86" spans="1:12" s="1" customFormat="1" ht="17.25" customHeight="1">
      <c r="A86" s="107"/>
      <c r="B86" s="111"/>
      <c r="C86" s="46" t="s">
        <v>145</v>
      </c>
      <c r="D86" s="62"/>
      <c r="E86" s="99"/>
      <c r="F86" s="2"/>
      <c r="G86" s="2"/>
      <c r="H86" s="56"/>
      <c r="I86" s="99"/>
      <c r="J86" s="57"/>
      <c r="K86" s="60"/>
      <c r="L86" s="51"/>
    </row>
    <row r="87" spans="1:12" s="1" customFormat="1" ht="32.25" customHeight="1">
      <c r="A87" s="107" t="s">
        <v>143</v>
      </c>
      <c r="B87" s="112"/>
      <c r="C87" s="207" t="s">
        <v>143</v>
      </c>
      <c r="D87" s="80"/>
      <c r="E87" s="53"/>
      <c r="F87" s="9"/>
      <c r="G87" s="8"/>
      <c r="H87" s="83"/>
      <c r="I87" s="55"/>
      <c r="J87" s="84"/>
      <c r="K87" s="69"/>
      <c r="L87" s="51"/>
    </row>
    <row r="88" spans="1:12" s="1" customFormat="1" ht="17.25" customHeight="1">
      <c r="A88" s="107"/>
      <c r="B88" s="111" t="s">
        <v>209</v>
      </c>
      <c r="C88" s="46" t="s">
        <v>43</v>
      </c>
      <c r="D88" s="62" t="s">
        <v>77</v>
      </c>
      <c r="E88" s="50">
        <v>8500000</v>
      </c>
      <c r="F88" s="3">
        <v>2929935</v>
      </c>
      <c r="G88" s="2">
        <f>SUM(I88:I89)</f>
        <v>1953290</v>
      </c>
      <c r="H88" s="63" t="s">
        <v>20</v>
      </c>
      <c r="I88" s="50">
        <v>976645</v>
      </c>
      <c r="J88" s="85" t="s">
        <v>40</v>
      </c>
      <c r="K88" s="60" t="s">
        <v>41</v>
      </c>
      <c r="L88" s="51"/>
    </row>
    <row r="89" spans="1:12" s="1" customFormat="1" ht="17.25" customHeight="1">
      <c r="A89" s="107"/>
      <c r="B89" s="111"/>
      <c r="C89" s="46" t="s">
        <v>24</v>
      </c>
      <c r="D89" s="62" t="s">
        <v>28</v>
      </c>
      <c r="E89" s="50"/>
      <c r="F89" s="3"/>
      <c r="G89" s="2"/>
      <c r="H89" s="63" t="s">
        <v>40</v>
      </c>
      <c r="I89" s="50">
        <v>976645</v>
      </c>
      <c r="J89" s="57"/>
      <c r="K89" s="60" t="s">
        <v>50</v>
      </c>
      <c r="L89" s="51"/>
    </row>
    <row r="90" spans="1:12" s="1" customFormat="1" ht="17.25" customHeight="1">
      <c r="A90" s="107"/>
      <c r="B90" s="107"/>
      <c r="C90" s="46" t="s">
        <v>44</v>
      </c>
      <c r="D90" s="62" t="s">
        <v>49</v>
      </c>
      <c r="E90" s="50"/>
      <c r="F90" s="3"/>
      <c r="G90" s="2"/>
      <c r="H90" s="270"/>
      <c r="I90" s="271"/>
      <c r="J90" s="57"/>
      <c r="K90" s="60" t="s">
        <v>57</v>
      </c>
      <c r="L90" s="51"/>
    </row>
    <row r="91" spans="1:12" s="1" customFormat="1" ht="17.25" customHeight="1">
      <c r="A91" s="107"/>
      <c r="B91" s="111"/>
      <c r="C91" s="46" t="s">
        <v>46</v>
      </c>
      <c r="D91" s="62"/>
      <c r="E91" s="50"/>
      <c r="F91" s="3"/>
      <c r="G91" s="2"/>
      <c r="H91" s="63"/>
      <c r="I91" s="50"/>
      <c r="J91" s="57"/>
      <c r="K91" s="60" t="s">
        <v>58</v>
      </c>
      <c r="L91" s="51"/>
    </row>
    <row r="92" spans="1:12" s="1" customFormat="1" ht="17.25" customHeight="1">
      <c r="A92" s="107"/>
      <c r="B92" s="111"/>
      <c r="C92" s="46" t="s">
        <v>47</v>
      </c>
      <c r="D92" s="62"/>
      <c r="E92" s="50"/>
      <c r="F92" s="3"/>
      <c r="G92" s="2"/>
      <c r="H92" s="63"/>
      <c r="I92" s="50"/>
      <c r="J92" s="57"/>
      <c r="K92" s="60"/>
      <c r="L92" s="51"/>
    </row>
    <row r="93" spans="1:12" s="1" customFormat="1" ht="17.25" customHeight="1">
      <c r="A93" s="107"/>
      <c r="B93" s="111"/>
      <c r="C93" s="46" t="s">
        <v>146</v>
      </c>
      <c r="D93" s="62"/>
      <c r="E93" s="50"/>
      <c r="F93" s="3"/>
      <c r="G93" s="2"/>
      <c r="H93" s="63"/>
      <c r="I93" s="50"/>
      <c r="J93" s="57"/>
      <c r="K93" s="60"/>
      <c r="L93" s="51"/>
    </row>
    <row r="94" spans="1:12" s="1" customFormat="1" ht="33" customHeight="1">
      <c r="A94" s="107" t="s">
        <v>143</v>
      </c>
      <c r="B94" s="112"/>
      <c r="C94" s="207" t="s">
        <v>143</v>
      </c>
      <c r="D94" s="80"/>
      <c r="E94" s="53"/>
      <c r="F94" s="9"/>
      <c r="G94" s="8"/>
      <c r="H94" s="83"/>
      <c r="I94" s="53"/>
      <c r="J94" s="86"/>
      <c r="K94" s="69"/>
      <c r="L94" s="51"/>
    </row>
    <row r="95" spans="1:12" s="139" customFormat="1" ht="24.75" customHeight="1">
      <c r="A95" s="110"/>
      <c r="B95" s="111" t="s">
        <v>210</v>
      </c>
      <c r="C95" s="116" t="s">
        <v>142</v>
      </c>
      <c r="D95" s="92" t="s">
        <v>80</v>
      </c>
      <c r="E95" s="103">
        <v>35000000</v>
      </c>
      <c r="F95" s="4">
        <v>35000000</v>
      </c>
      <c r="G95" s="11">
        <v>30625000</v>
      </c>
      <c r="H95" s="136" t="s">
        <v>20</v>
      </c>
      <c r="I95" s="102">
        <v>4375000</v>
      </c>
      <c r="J95" s="59" t="s">
        <v>81</v>
      </c>
      <c r="K95" s="87" t="s">
        <v>87</v>
      </c>
      <c r="L95" s="52"/>
    </row>
    <row r="96" spans="1:12" s="139" customFormat="1" ht="19.5" customHeight="1">
      <c r="A96" s="110"/>
      <c r="B96" s="111"/>
      <c r="C96" s="116" t="s">
        <v>45</v>
      </c>
      <c r="D96" s="92" t="s">
        <v>63</v>
      </c>
      <c r="E96" s="103"/>
      <c r="F96" s="4"/>
      <c r="G96" s="11"/>
      <c r="H96" s="67" t="s">
        <v>40</v>
      </c>
      <c r="I96" s="100">
        <v>4375000</v>
      </c>
      <c r="J96" s="59"/>
      <c r="K96" s="87" t="s">
        <v>86</v>
      </c>
      <c r="L96" s="52"/>
    </row>
    <row r="97" spans="1:12" s="139" customFormat="1" ht="14.25" customHeight="1">
      <c r="A97" s="110"/>
      <c r="B97" s="110"/>
      <c r="C97" s="116" t="s">
        <v>219</v>
      </c>
      <c r="D97" s="92" t="s">
        <v>162</v>
      </c>
      <c r="E97" s="103"/>
      <c r="F97" s="4"/>
      <c r="G97" s="11"/>
      <c r="H97" s="67" t="s">
        <v>39</v>
      </c>
      <c r="I97" s="100">
        <v>4375000</v>
      </c>
      <c r="J97" s="59"/>
      <c r="K97" s="87" t="s">
        <v>84</v>
      </c>
      <c r="L97" s="52"/>
    </row>
    <row r="98" spans="1:12" s="139" customFormat="1" ht="24.75" customHeight="1">
      <c r="A98" s="110"/>
      <c r="B98" s="111"/>
      <c r="C98" s="202" t="s">
        <v>27</v>
      </c>
      <c r="D98" s="92" t="s">
        <v>65</v>
      </c>
      <c r="E98" s="103"/>
      <c r="F98" s="4"/>
      <c r="G98" s="11"/>
      <c r="H98" s="56" t="s">
        <v>133</v>
      </c>
      <c r="I98" s="99">
        <v>4375000</v>
      </c>
      <c r="J98" s="59"/>
      <c r="K98" s="87" t="s">
        <v>85</v>
      </c>
      <c r="L98" s="52"/>
    </row>
    <row r="99" spans="1:12" s="139" customFormat="1" ht="17.25" customHeight="1">
      <c r="A99" s="110"/>
      <c r="B99" s="111"/>
      <c r="C99" s="140"/>
      <c r="D99" s="92" t="s">
        <v>251</v>
      </c>
      <c r="E99" s="103"/>
      <c r="F99" s="4"/>
      <c r="G99" s="3"/>
      <c r="H99" s="56" t="s">
        <v>134</v>
      </c>
      <c r="I99" s="99">
        <v>4375000</v>
      </c>
      <c r="J99" s="59"/>
      <c r="K99" s="87"/>
      <c r="L99" s="52"/>
    </row>
    <row r="100" spans="1:12" s="139" customFormat="1" ht="17.25" customHeight="1">
      <c r="A100" s="110"/>
      <c r="B100" s="111"/>
      <c r="C100" s="140"/>
      <c r="D100" s="141"/>
      <c r="E100" s="103"/>
      <c r="F100" s="4"/>
      <c r="G100" s="3"/>
      <c r="H100" s="56" t="s">
        <v>135</v>
      </c>
      <c r="I100" s="99">
        <v>4375000</v>
      </c>
      <c r="J100" s="59"/>
      <c r="K100" s="87"/>
      <c r="L100" s="52"/>
    </row>
    <row r="101" spans="1:12" s="139" customFormat="1" ht="17.25" customHeight="1">
      <c r="A101" s="110"/>
      <c r="B101" s="111"/>
      <c r="C101" s="116"/>
      <c r="D101" s="141"/>
      <c r="E101" s="103"/>
      <c r="F101" s="4"/>
      <c r="G101" s="3"/>
      <c r="H101" s="56" t="s">
        <v>136</v>
      </c>
      <c r="I101" s="99">
        <v>4375000</v>
      </c>
      <c r="J101" s="59"/>
      <c r="K101" s="87"/>
      <c r="L101" s="52"/>
    </row>
    <row r="102" spans="1:12" s="139" customFormat="1" ht="34.5" customHeight="1">
      <c r="A102" s="110"/>
      <c r="B102" s="112"/>
      <c r="C102" s="120"/>
      <c r="D102" s="94"/>
      <c r="E102" s="54"/>
      <c r="F102" s="16"/>
      <c r="G102" s="9"/>
      <c r="H102" s="155"/>
      <c r="I102" s="263"/>
      <c r="J102" s="66"/>
      <c r="K102" s="88"/>
      <c r="L102" s="52"/>
    </row>
    <row r="103" spans="1:12" s="139" customFormat="1" ht="24.75" customHeight="1">
      <c r="A103" s="110"/>
      <c r="B103" s="111" t="s">
        <v>211</v>
      </c>
      <c r="C103" s="116" t="s">
        <v>164</v>
      </c>
      <c r="D103" s="62" t="s">
        <v>93</v>
      </c>
      <c r="E103" s="103">
        <v>40380000</v>
      </c>
      <c r="F103" s="4">
        <v>40380000</v>
      </c>
      <c r="G103" s="11">
        <f>SUM(I103:I111)</f>
        <v>19880000</v>
      </c>
      <c r="H103" s="67" t="s">
        <v>20</v>
      </c>
      <c r="I103" s="100">
        <v>2208889</v>
      </c>
      <c r="J103" s="71"/>
      <c r="K103" s="89"/>
      <c r="L103" s="52"/>
    </row>
    <row r="104" spans="1:12" s="139" customFormat="1" ht="17.25" customHeight="1">
      <c r="A104" s="110"/>
      <c r="B104" s="111"/>
      <c r="C104" s="116" t="s">
        <v>165</v>
      </c>
      <c r="D104" s="62" t="s">
        <v>28</v>
      </c>
      <c r="E104" s="62"/>
      <c r="F104" s="46"/>
      <c r="G104" s="47"/>
      <c r="H104" s="67" t="s">
        <v>40</v>
      </c>
      <c r="I104" s="100">
        <v>2208889</v>
      </c>
      <c r="J104" s="90" t="s">
        <v>94</v>
      </c>
      <c r="K104" s="91" t="s">
        <v>41</v>
      </c>
      <c r="L104" s="52"/>
    </row>
    <row r="105" spans="1:12" s="139" customFormat="1" ht="18" customHeight="1">
      <c r="A105" s="110"/>
      <c r="B105" s="111"/>
      <c r="C105" s="116" t="s">
        <v>166</v>
      </c>
      <c r="D105" s="62" t="s">
        <v>49</v>
      </c>
      <c r="E105" s="103"/>
      <c r="F105" s="7"/>
      <c r="G105" s="48"/>
      <c r="H105" s="67" t="s">
        <v>39</v>
      </c>
      <c r="I105" s="100">
        <v>2208889</v>
      </c>
      <c r="J105" s="90"/>
      <c r="K105" s="91" t="s">
        <v>95</v>
      </c>
      <c r="L105" s="52"/>
    </row>
    <row r="106" spans="1:12" s="139" customFormat="1" ht="15" customHeight="1">
      <c r="A106" s="110"/>
      <c r="B106" s="110"/>
      <c r="C106" s="116" t="s">
        <v>147</v>
      </c>
      <c r="D106" s="141"/>
      <c r="E106" s="103"/>
      <c r="F106" s="7"/>
      <c r="G106" s="48"/>
      <c r="H106" s="67" t="s">
        <v>133</v>
      </c>
      <c r="I106" s="100">
        <v>2208889</v>
      </c>
      <c r="J106" s="90"/>
      <c r="K106" s="91" t="s">
        <v>96</v>
      </c>
      <c r="L106" s="52"/>
    </row>
    <row r="107" spans="1:12" s="139" customFormat="1" ht="18" customHeight="1">
      <c r="A107" s="110"/>
      <c r="B107" s="110"/>
      <c r="C107" s="202" t="s">
        <v>143</v>
      </c>
      <c r="D107" s="141"/>
      <c r="E107" s="103"/>
      <c r="F107" s="4"/>
      <c r="G107" s="11"/>
      <c r="H107" s="67" t="s">
        <v>134</v>
      </c>
      <c r="I107" s="100">
        <v>2208889</v>
      </c>
      <c r="J107" s="90"/>
      <c r="K107" s="91" t="s">
        <v>97</v>
      </c>
      <c r="L107" s="52"/>
    </row>
    <row r="108" spans="1:12" s="139" customFormat="1" ht="21.75" customHeight="1">
      <c r="A108" s="110"/>
      <c r="B108" s="111"/>
      <c r="C108" s="140"/>
      <c r="D108" s="93"/>
      <c r="E108" s="103"/>
      <c r="F108" s="4"/>
      <c r="G108" s="11"/>
      <c r="H108" s="67" t="s">
        <v>135</v>
      </c>
      <c r="I108" s="100">
        <v>2208889</v>
      </c>
      <c r="J108" s="90"/>
      <c r="K108" s="91" t="s">
        <v>188</v>
      </c>
      <c r="L108" s="52"/>
    </row>
    <row r="109" spans="1:12" s="139" customFormat="1" ht="17.25" customHeight="1">
      <c r="A109" s="110"/>
      <c r="B109" s="111"/>
      <c r="C109" s="140"/>
      <c r="D109" s="106"/>
      <c r="E109" s="103"/>
      <c r="F109" s="4"/>
      <c r="G109" s="11"/>
      <c r="H109" s="67" t="s">
        <v>136</v>
      </c>
      <c r="I109" s="100">
        <v>2208889</v>
      </c>
      <c r="J109" s="90"/>
      <c r="K109" s="91" t="s">
        <v>186</v>
      </c>
      <c r="L109" s="52"/>
    </row>
    <row r="110" spans="1:12" s="139" customFormat="1" ht="20.25" customHeight="1">
      <c r="A110" s="110"/>
      <c r="B110" s="111"/>
      <c r="C110" s="140"/>
      <c r="D110" s="93"/>
      <c r="E110" s="103"/>
      <c r="F110" s="4"/>
      <c r="G110" s="11"/>
      <c r="H110" s="67" t="s">
        <v>137</v>
      </c>
      <c r="I110" s="100">
        <v>2208889</v>
      </c>
      <c r="J110" s="90"/>
      <c r="K110" s="91"/>
      <c r="L110" s="52"/>
    </row>
    <row r="111" spans="1:12" s="139" customFormat="1" ht="17.25" customHeight="1">
      <c r="A111" s="110"/>
      <c r="B111" s="111"/>
      <c r="C111" s="121"/>
      <c r="D111" s="92"/>
      <c r="E111" s="103"/>
      <c r="F111" s="4"/>
      <c r="G111" s="10"/>
      <c r="H111" s="47" t="s">
        <v>138</v>
      </c>
      <c r="I111" s="100">
        <v>2208888</v>
      </c>
      <c r="J111" s="90"/>
      <c r="K111" s="91"/>
      <c r="L111" s="52"/>
    </row>
    <row r="112" spans="1:12" s="139" customFormat="1" ht="24" customHeight="1">
      <c r="A112" s="142"/>
      <c r="B112" s="112"/>
      <c r="C112" s="120"/>
      <c r="D112" s="94"/>
      <c r="E112" s="54"/>
      <c r="F112" s="54"/>
      <c r="G112" s="55"/>
      <c r="H112" s="83"/>
      <c r="I112" s="55"/>
      <c r="J112" s="86"/>
      <c r="K112" s="95"/>
      <c r="L112" s="52"/>
    </row>
    <row r="113" spans="1:12" s="139" customFormat="1" ht="25.5" customHeight="1">
      <c r="A113" s="110"/>
      <c r="B113" s="111" t="s">
        <v>212</v>
      </c>
      <c r="C113" s="116" t="s">
        <v>164</v>
      </c>
      <c r="D113" s="62" t="s">
        <v>93</v>
      </c>
      <c r="E113" s="103">
        <v>16000000</v>
      </c>
      <c r="F113" s="7">
        <v>16000000</v>
      </c>
      <c r="G113" s="10">
        <f>SUM(I113:I124)</f>
        <v>14769230</v>
      </c>
      <c r="H113" s="56" t="s">
        <v>20</v>
      </c>
      <c r="I113" s="99">
        <v>1230770</v>
      </c>
      <c r="J113" s="57" t="s">
        <v>98</v>
      </c>
      <c r="K113" s="58" t="s">
        <v>41</v>
      </c>
      <c r="L113" s="52"/>
    </row>
    <row r="114" spans="1:12" s="139" customFormat="1" ht="15.75" customHeight="1">
      <c r="A114" s="110"/>
      <c r="B114" s="111"/>
      <c r="C114" s="116" t="s">
        <v>165</v>
      </c>
      <c r="D114" s="62" t="s">
        <v>28</v>
      </c>
      <c r="E114" s="103"/>
      <c r="F114" s="7"/>
      <c r="G114" s="2"/>
      <c r="H114" s="56" t="s">
        <v>40</v>
      </c>
      <c r="I114" s="99">
        <v>1230770</v>
      </c>
      <c r="J114" s="57"/>
      <c r="K114" s="58" t="s">
        <v>99</v>
      </c>
      <c r="L114" s="52"/>
    </row>
    <row r="115" spans="1:12" s="139" customFormat="1" ht="21.75" customHeight="1">
      <c r="A115" s="110"/>
      <c r="B115" s="111"/>
      <c r="C115" s="116" t="s">
        <v>166</v>
      </c>
      <c r="D115" s="46" t="s">
        <v>49</v>
      </c>
      <c r="E115" s="103"/>
      <c r="F115" s="7"/>
      <c r="G115" s="2"/>
      <c r="H115" s="56" t="s">
        <v>39</v>
      </c>
      <c r="I115" s="99">
        <v>1230770</v>
      </c>
      <c r="J115" s="57"/>
      <c r="K115" s="58" t="s">
        <v>100</v>
      </c>
      <c r="L115" s="52"/>
    </row>
    <row r="116" spans="1:12" s="139" customFormat="1" ht="19.5" customHeight="1">
      <c r="A116" s="110"/>
      <c r="B116" s="110"/>
      <c r="C116" s="116" t="s">
        <v>147</v>
      </c>
      <c r="D116" s="140"/>
      <c r="E116" s="103"/>
      <c r="F116" s="7"/>
      <c r="G116" s="2"/>
      <c r="H116" s="56" t="s">
        <v>133</v>
      </c>
      <c r="I116" s="99">
        <v>1230770</v>
      </c>
      <c r="J116" s="57"/>
      <c r="K116" s="58" t="s">
        <v>97</v>
      </c>
      <c r="L116" s="52"/>
    </row>
    <row r="117" spans="1:12" s="139" customFormat="1" ht="17.25" customHeight="1">
      <c r="A117" s="110"/>
      <c r="B117" s="111"/>
      <c r="C117" s="202" t="s">
        <v>143</v>
      </c>
      <c r="D117" s="140"/>
      <c r="E117" s="103"/>
      <c r="F117" s="7"/>
      <c r="G117" s="2"/>
      <c r="H117" s="56" t="s">
        <v>134</v>
      </c>
      <c r="I117" s="99">
        <v>1230770</v>
      </c>
      <c r="J117" s="57"/>
      <c r="K117" s="58"/>
      <c r="L117" s="52"/>
    </row>
    <row r="118" spans="1:12" s="139" customFormat="1" ht="17.25" customHeight="1">
      <c r="A118" s="110"/>
      <c r="B118" s="111"/>
      <c r="C118" s="140"/>
      <c r="D118" s="92"/>
      <c r="E118" s="103"/>
      <c r="F118" s="7"/>
      <c r="G118" s="2"/>
      <c r="H118" s="56" t="s">
        <v>135</v>
      </c>
      <c r="I118" s="99">
        <v>1230770</v>
      </c>
      <c r="J118" s="57"/>
      <c r="K118" s="58"/>
      <c r="L118" s="52"/>
    </row>
    <row r="119" spans="1:12" s="139" customFormat="1" ht="18.75" customHeight="1">
      <c r="A119" s="110"/>
      <c r="B119" s="110"/>
      <c r="C119" s="140"/>
      <c r="D119" s="92"/>
      <c r="E119" s="103"/>
      <c r="F119" s="7"/>
      <c r="G119" s="2"/>
      <c r="H119" s="56" t="s">
        <v>136</v>
      </c>
      <c r="I119" s="99">
        <v>1230770</v>
      </c>
      <c r="J119" s="57"/>
      <c r="K119" s="58"/>
      <c r="L119" s="52"/>
    </row>
    <row r="120" spans="1:12" s="139" customFormat="1" ht="17.25" customHeight="1">
      <c r="A120" s="110"/>
      <c r="B120" s="111"/>
      <c r="C120" s="140"/>
      <c r="D120" s="92"/>
      <c r="E120" s="103"/>
      <c r="F120" s="7"/>
      <c r="G120" s="2"/>
      <c r="H120" s="56" t="s">
        <v>137</v>
      </c>
      <c r="I120" s="99">
        <v>1230770</v>
      </c>
      <c r="J120" s="57"/>
      <c r="K120" s="58"/>
      <c r="L120" s="52"/>
    </row>
    <row r="121" spans="1:12" s="139" customFormat="1" ht="17.25" customHeight="1">
      <c r="A121" s="110"/>
      <c r="B121" s="111"/>
      <c r="C121" s="140"/>
      <c r="D121" s="92"/>
      <c r="E121" s="103"/>
      <c r="F121" s="7"/>
      <c r="G121" s="2"/>
      <c r="H121" s="56" t="s">
        <v>138</v>
      </c>
      <c r="I121" s="99">
        <v>1230770</v>
      </c>
      <c r="J121" s="57"/>
      <c r="K121" s="58"/>
      <c r="L121" s="52"/>
    </row>
    <row r="122" spans="1:12" s="139" customFormat="1" ht="17.25" customHeight="1">
      <c r="A122" s="110"/>
      <c r="B122" s="111"/>
      <c r="C122" s="116"/>
      <c r="D122" s="92"/>
      <c r="E122" s="103"/>
      <c r="F122" s="7"/>
      <c r="G122" s="2"/>
      <c r="H122" s="56" t="s">
        <v>139</v>
      </c>
      <c r="I122" s="99">
        <v>1230770</v>
      </c>
      <c r="J122" s="57"/>
      <c r="K122" s="58"/>
      <c r="L122" s="52"/>
    </row>
    <row r="123" spans="1:12" s="139" customFormat="1" ht="17.25" customHeight="1">
      <c r="A123" s="110"/>
      <c r="B123" s="111"/>
      <c r="C123" s="116"/>
      <c r="D123" s="92"/>
      <c r="E123" s="103"/>
      <c r="F123" s="7"/>
      <c r="G123" s="2"/>
      <c r="H123" s="56" t="s">
        <v>140</v>
      </c>
      <c r="I123" s="99">
        <v>1230770</v>
      </c>
      <c r="J123" s="57"/>
      <c r="K123" s="58"/>
      <c r="L123" s="52"/>
    </row>
    <row r="124" spans="1:12" s="139" customFormat="1" ht="17.25" customHeight="1">
      <c r="A124" s="110"/>
      <c r="B124" s="111"/>
      <c r="C124" s="116"/>
      <c r="D124" s="92"/>
      <c r="E124" s="103"/>
      <c r="F124" s="7"/>
      <c r="G124" s="2"/>
      <c r="H124" s="56" t="s">
        <v>98</v>
      </c>
      <c r="I124" s="99">
        <v>1230760</v>
      </c>
      <c r="J124" s="57"/>
      <c r="K124" s="58"/>
      <c r="L124" s="52"/>
    </row>
    <row r="125" spans="2:12" s="139" customFormat="1" ht="21" customHeight="1">
      <c r="B125" s="272" t="s">
        <v>213</v>
      </c>
      <c r="C125" s="259" t="s">
        <v>218</v>
      </c>
      <c r="D125" s="256" t="s">
        <v>103</v>
      </c>
      <c r="E125" s="255">
        <v>5393720</v>
      </c>
      <c r="F125" s="255">
        <v>2861081.81</v>
      </c>
      <c r="G125" s="254">
        <f>SUM(I125:I142)</f>
        <v>4567165.170000001</v>
      </c>
      <c r="H125" s="253" t="s">
        <v>255</v>
      </c>
      <c r="I125" s="251">
        <v>121685.71</v>
      </c>
      <c r="J125" s="85" t="s">
        <v>230</v>
      </c>
      <c r="K125" s="96"/>
      <c r="L125" s="52"/>
    </row>
    <row r="126" spans="2:12" s="139" customFormat="1" ht="15.75" customHeight="1">
      <c r="B126" s="123"/>
      <c r="C126" s="116" t="s">
        <v>217</v>
      </c>
      <c r="D126" s="122" t="s">
        <v>104</v>
      </c>
      <c r="E126" s="7"/>
      <c r="F126" s="7"/>
      <c r="G126" s="2"/>
      <c r="H126" s="63" t="s">
        <v>256</v>
      </c>
      <c r="I126" s="50">
        <v>71428.57</v>
      </c>
      <c r="J126" s="57"/>
      <c r="K126" s="58" t="s">
        <v>132</v>
      </c>
      <c r="L126" s="52"/>
    </row>
    <row r="127" spans="2:12" s="139" customFormat="1" ht="17.25" customHeight="1">
      <c r="B127" s="273"/>
      <c r="C127" s="116" t="s">
        <v>101</v>
      </c>
      <c r="D127" s="122" t="s">
        <v>105</v>
      </c>
      <c r="E127" s="7"/>
      <c r="F127" s="7"/>
      <c r="G127" s="2"/>
      <c r="H127" s="63" t="s">
        <v>257</v>
      </c>
      <c r="I127" s="50">
        <v>233114.28000000003</v>
      </c>
      <c r="J127" s="57"/>
      <c r="K127" s="58"/>
      <c r="L127" s="52"/>
    </row>
    <row r="128" spans="2:12" s="139" customFormat="1" ht="25.5" customHeight="1">
      <c r="B128" s="273"/>
      <c r="C128" s="116" t="s">
        <v>102</v>
      </c>
      <c r="D128" s="122" t="s">
        <v>106</v>
      </c>
      <c r="E128" s="7"/>
      <c r="F128" s="7"/>
      <c r="G128" s="2"/>
      <c r="H128" s="63" t="s">
        <v>258</v>
      </c>
      <c r="I128" s="50">
        <v>419337.17</v>
      </c>
      <c r="J128" s="57"/>
      <c r="K128" s="58"/>
      <c r="L128" s="52"/>
    </row>
    <row r="129" spans="2:12" s="139" customFormat="1" ht="17.25" customHeight="1">
      <c r="B129" s="123"/>
      <c r="C129" s="202" t="s">
        <v>247</v>
      </c>
      <c r="D129" s="257" t="s">
        <v>222</v>
      </c>
      <c r="E129" s="7"/>
      <c r="F129" s="7"/>
      <c r="G129" s="2"/>
      <c r="H129" s="63" t="s">
        <v>259</v>
      </c>
      <c r="I129" s="50">
        <v>233114.28000000003</v>
      </c>
      <c r="J129" s="57"/>
      <c r="K129" s="58"/>
      <c r="L129" s="52"/>
    </row>
    <row r="130" spans="2:12" s="139" customFormat="1" ht="17.25" customHeight="1">
      <c r="B130" s="123"/>
      <c r="C130" s="204" t="s">
        <v>248</v>
      </c>
      <c r="D130" s="122"/>
      <c r="E130" s="7"/>
      <c r="F130" s="7"/>
      <c r="G130" s="2"/>
      <c r="H130" s="63" t="s">
        <v>260</v>
      </c>
      <c r="I130" s="50">
        <v>419337.17</v>
      </c>
      <c r="J130" s="57"/>
      <c r="K130" s="58"/>
      <c r="L130" s="52"/>
    </row>
    <row r="131" spans="2:12" s="139" customFormat="1" ht="19.5" customHeight="1">
      <c r="B131" s="123"/>
      <c r="C131" s="204" t="s">
        <v>249</v>
      </c>
      <c r="D131" s="122"/>
      <c r="E131" s="7"/>
      <c r="F131" s="7"/>
      <c r="G131" s="2"/>
      <c r="H131" s="63" t="s">
        <v>261</v>
      </c>
      <c r="I131" s="50">
        <v>233114.28000000003</v>
      </c>
      <c r="J131" s="57"/>
      <c r="K131" s="58"/>
      <c r="L131" s="52"/>
    </row>
    <row r="132" spans="2:12" s="139" customFormat="1" ht="19.5" customHeight="1">
      <c r="B132" s="123"/>
      <c r="C132" s="204"/>
      <c r="D132" s="122"/>
      <c r="E132" s="7"/>
      <c r="F132" s="7"/>
      <c r="G132" s="2"/>
      <c r="H132" s="63" t="s">
        <v>262</v>
      </c>
      <c r="I132" s="50">
        <v>419337.17</v>
      </c>
      <c r="J132" s="57"/>
      <c r="K132" s="58"/>
      <c r="L132" s="52"/>
    </row>
    <row r="133" spans="2:12" s="139" customFormat="1" ht="19.5" customHeight="1">
      <c r="B133" s="123"/>
      <c r="C133" s="204"/>
      <c r="D133" s="122"/>
      <c r="E133" s="7"/>
      <c r="F133" s="7"/>
      <c r="G133" s="2"/>
      <c r="H133" s="63" t="s">
        <v>263</v>
      </c>
      <c r="I133" s="50">
        <v>233114.28000000003</v>
      </c>
      <c r="J133" s="57"/>
      <c r="K133" s="58"/>
      <c r="L133" s="52"/>
    </row>
    <row r="134" spans="2:12" s="139" customFormat="1" ht="19.5" customHeight="1">
      <c r="B134" s="123"/>
      <c r="C134" s="204"/>
      <c r="D134" s="122"/>
      <c r="E134" s="7"/>
      <c r="F134" s="7"/>
      <c r="G134" s="2"/>
      <c r="H134" s="63" t="s">
        <v>264</v>
      </c>
      <c r="I134" s="50">
        <v>71428.57</v>
      </c>
      <c r="J134" s="57"/>
      <c r="K134" s="58"/>
      <c r="L134" s="52"/>
    </row>
    <row r="135" spans="2:12" s="139" customFormat="1" ht="19.5" customHeight="1">
      <c r="B135" s="123"/>
      <c r="C135" s="204"/>
      <c r="D135" s="122"/>
      <c r="E135" s="7"/>
      <c r="F135" s="7"/>
      <c r="G135" s="2"/>
      <c r="H135" s="63" t="s">
        <v>265</v>
      </c>
      <c r="I135" s="50">
        <v>347908.6</v>
      </c>
      <c r="J135" s="57"/>
      <c r="K135" s="58"/>
      <c r="L135" s="52"/>
    </row>
    <row r="136" spans="2:12" s="139" customFormat="1" ht="19.5" customHeight="1">
      <c r="B136" s="123"/>
      <c r="C136" s="204"/>
      <c r="D136" s="122"/>
      <c r="E136" s="7"/>
      <c r="F136" s="7"/>
      <c r="G136" s="2"/>
      <c r="H136" s="63" t="s">
        <v>266</v>
      </c>
      <c r="I136" s="50">
        <v>233114.28000000003</v>
      </c>
      <c r="J136" s="57"/>
      <c r="K136" s="58"/>
      <c r="L136" s="52"/>
    </row>
    <row r="137" spans="2:12" s="139" customFormat="1" ht="19.5" customHeight="1">
      <c r="B137" s="123"/>
      <c r="C137" s="204"/>
      <c r="D137" s="122"/>
      <c r="E137" s="7"/>
      <c r="F137" s="7"/>
      <c r="G137" s="2"/>
      <c r="H137" s="63" t="s">
        <v>267</v>
      </c>
      <c r="I137" s="50">
        <v>419337.17</v>
      </c>
      <c r="J137" s="57"/>
      <c r="K137" s="58"/>
      <c r="L137" s="52"/>
    </row>
    <row r="138" spans="2:12" s="139" customFormat="1" ht="19.5" customHeight="1">
      <c r="B138" s="123"/>
      <c r="C138" s="204"/>
      <c r="D138" s="122"/>
      <c r="E138" s="7"/>
      <c r="F138" s="7"/>
      <c r="G138" s="2"/>
      <c r="H138" s="63" t="s">
        <v>268</v>
      </c>
      <c r="I138" s="50">
        <v>121685.74</v>
      </c>
      <c r="J138" s="57"/>
      <c r="K138" s="58"/>
      <c r="L138" s="52"/>
    </row>
    <row r="139" spans="2:12" s="139" customFormat="1" ht="19.5" customHeight="1">
      <c r="B139" s="123"/>
      <c r="C139" s="204"/>
      <c r="D139" s="122"/>
      <c r="E139" s="7"/>
      <c r="F139" s="7"/>
      <c r="G139" s="2"/>
      <c r="H139" s="63" t="s">
        <v>269</v>
      </c>
      <c r="I139" s="50">
        <v>182857.09000000003</v>
      </c>
      <c r="J139" s="57"/>
      <c r="K139" s="58"/>
      <c r="L139" s="52"/>
    </row>
    <row r="140" spans="2:12" s="139" customFormat="1" ht="19.5" customHeight="1">
      <c r="B140" s="123"/>
      <c r="C140" s="204"/>
      <c r="D140" s="122"/>
      <c r="E140" s="7"/>
      <c r="F140" s="7"/>
      <c r="G140" s="2"/>
      <c r="H140" s="63" t="s">
        <v>270</v>
      </c>
      <c r="I140" s="50">
        <v>419337.18000000005</v>
      </c>
      <c r="J140" s="57"/>
      <c r="K140" s="58"/>
      <c r="L140" s="52"/>
    </row>
    <row r="141" spans="2:12" s="139" customFormat="1" ht="19.5" customHeight="1">
      <c r="B141" s="123"/>
      <c r="C141" s="204"/>
      <c r="D141" s="122"/>
      <c r="E141" s="7"/>
      <c r="F141" s="7"/>
      <c r="G141" s="2"/>
      <c r="H141" s="63" t="s">
        <v>271</v>
      </c>
      <c r="I141" s="50">
        <v>40000</v>
      </c>
      <c r="J141" s="57"/>
      <c r="K141" s="58"/>
      <c r="L141" s="52"/>
    </row>
    <row r="142" spans="2:12" s="139" customFormat="1" ht="19.5" customHeight="1">
      <c r="B142" s="274"/>
      <c r="C142" s="206"/>
      <c r="D142" s="258"/>
      <c r="E142" s="15"/>
      <c r="F142" s="15"/>
      <c r="G142" s="8"/>
      <c r="H142" s="83" t="s">
        <v>272</v>
      </c>
      <c r="I142" s="53">
        <v>347913.63</v>
      </c>
      <c r="J142" s="86"/>
      <c r="K142" s="95"/>
      <c r="L142" s="52"/>
    </row>
    <row r="143" spans="1:12" s="139" customFormat="1" ht="17.25" customHeight="1">
      <c r="A143" s="110"/>
      <c r="B143" s="111" t="s">
        <v>214</v>
      </c>
      <c r="C143" s="116" t="s">
        <v>167</v>
      </c>
      <c r="D143" s="92" t="s">
        <v>170</v>
      </c>
      <c r="E143" s="49">
        <v>77455627</v>
      </c>
      <c r="F143" s="4">
        <v>3276099</v>
      </c>
      <c r="G143" s="3">
        <v>11577443</v>
      </c>
      <c r="H143" s="56" t="s">
        <v>39</v>
      </c>
      <c r="I143" s="99">
        <v>6454636</v>
      </c>
      <c r="J143" s="62" t="s">
        <v>179</v>
      </c>
      <c r="K143" s="252"/>
      <c r="L143" s="52"/>
    </row>
    <row r="144" spans="1:12" s="139" customFormat="1" ht="17.25" customHeight="1">
      <c r="A144" s="110"/>
      <c r="B144" s="111"/>
      <c r="C144" s="116" t="s">
        <v>168</v>
      </c>
      <c r="D144" s="92" t="s">
        <v>250</v>
      </c>
      <c r="E144" s="49"/>
      <c r="F144" s="4"/>
      <c r="G144" s="3"/>
      <c r="H144" s="56" t="s">
        <v>133</v>
      </c>
      <c r="I144" s="99">
        <v>6454636</v>
      </c>
      <c r="J144" s="59"/>
      <c r="K144" s="97"/>
      <c r="L144" s="52"/>
    </row>
    <row r="145" spans="1:12" s="139" customFormat="1" ht="18.75" customHeight="1">
      <c r="A145" s="110"/>
      <c r="B145" s="110"/>
      <c r="C145" s="116" t="s">
        <v>169</v>
      </c>
      <c r="D145" s="92" t="s">
        <v>171</v>
      </c>
      <c r="E145" s="49"/>
      <c r="F145" s="4"/>
      <c r="G145" s="3"/>
      <c r="H145" s="56" t="s">
        <v>134</v>
      </c>
      <c r="I145" s="99">
        <v>6454636</v>
      </c>
      <c r="J145" s="59"/>
      <c r="K145" s="58" t="s">
        <v>174</v>
      </c>
      <c r="L145" s="52"/>
    </row>
    <row r="146" spans="1:12" s="139" customFormat="1" ht="17.25" customHeight="1">
      <c r="A146" s="110"/>
      <c r="B146" s="111"/>
      <c r="C146" s="202" t="s">
        <v>221</v>
      </c>
      <c r="D146" s="92" t="s">
        <v>172</v>
      </c>
      <c r="E146" s="49"/>
      <c r="F146" s="4"/>
      <c r="G146" s="3"/>
      <c r="H146" s="56" t="s">
        <v>135</v>
      </c>
      <c r="I146" s="99">
        <v>6454636</v>
      </c>
      <c r="J146" s="59"/>
      <c r="K146" s="58" t="s">
        <v>175</v>
      </c>
      <c r="L146" s="52"/>
    </row>
    <row r="147" spans="1:12" s="139" customFormat="1" ht="17.25" customHeight="1">
      <c r="A147" s="110"/>
      <c r="B147" s="111"/>
      <c r="C147" s="204" t="s">
        <v>220</v>
      </c>
      <c r="D147" s="92" t="s">
        <v>173</v>
      </c>
      <c r="E147" s="49"/>
      <c r="F147" s="4"/>
      <c r="G147" s="3"/>
      <c r="H147" s="56" t="s">
        <v>136</v>
      </c>
      <c r="I147" s="99">
        <v>6454636</v>
      </c>
      <c r="J147" s="59"/>
      <c r="K147" s="58" t="s">
        <v>176</v>
      </c>
      <c r="L147" s="52"/>
    </row>
    <row r="148" spans="1:12" s="139" customFormat="1" ht="17.25" customHeight="1">
      <c r="A148" s="110"/>
      <c r="B148" s="111"/>
      <c r="C148" s="204" t="s">
        <v>196</v>
      </c>
      <c r="D148" s="140"/>
      <c r="E148" s="49"/>
      <c r="F148" s="4"/>
      <c r="G148" s="3"/>
      <c r="H148" s="56" t="s">
        <v>137</v>
      </c>
      <c r="I148" s="99">
        <v>6454636</v>
      </c>
      <c r="J148" s="59"/>
      <c r="K148" s="58"/>
      <c r="L148" s="52"/>
    </row>
    <row r="149" spans="1:12" s="139" customFormat="1" ht="17.25" customHeight="1">
      <c r="A149" s="110"/>
      <c r="B149" s="111"/>
      <c r="C149" s="116"/>
      <c r="D149" s="140"/>
      <c r="E149" s="49"/>
      <c r="F149" s="4"/>
      <c r="G149" s="3"/>
      <c r="H149" s="56" t="s">
        <v>138</v>
      </c>
      <c r="I149" s="99">
        <v>6454636</v>
      </c>
      <c r="J149" s="59"/>
      <c r="K149" s="58"/>
      <c r="L149" s="52"/>
    </row>
    <row r="150" spans="1:12" s="139" customFormat="1" ht="17.25" customHeight="1">
      <c r="A150" s="110"/>
      <c r="B150" s="111"/>
      <c r="C150" s="116"/>
      <c r="D150" s="122"/>
      <c r="E150" s="49"/>
      <c r="F150" s="4"/>
      <c r="G150" s="3"/>
      <c r="H150" s="56" t="s">
        <v>139</v>
      </c>
      <c r="I150" s="99">
        <v>6454636</v>
      </c>
      <c r="J150" s="59"/>
      <c r="K150" s="58"/>
      <c r="L150" s="52"/>
    </row>
    <row r="151" spans="1:12" s="139" customFormat="1" ht="17.25" customHeight="1">
      <c r="A151" s="110"/>
      <c r="B151" s="111"/>
      <c r="C151" s="140"/>
      <c r="D151" s="92"/>
      <c r="E151" s="49"/>
      <c r="F151" s="4"/>
      <c r="G151" s="3"/>
      <c r="H151" s="56" t="s">
        <v>140</v>
      </c>
      <c r="I151" s="99">
        <v>6454636</v>
      </c>
      <c r="J151" s="59"/>
      <c r="K151" s="58"/>
      <c r="L151" s="52"/>
    </row>
    <row r="152" spans="1:12" s="139" customFormat="1" ht="17.25" customHeight="1">
      <c r="A152" s="110"/>
      <c r="B152" s="111"/>
      <c r="C152" s="116"/>
      <c r="D152" s="92"/>
      <c r="E152" s="49"/>
      <c r="F152" s="4"/>
      <c r="G152" s="3"/>
      <c r="H152" s="56" t="s">
        <v>98</v>
      </c>
      <c r="I152" s="99">
        <v>6454636</v>
      </c>
      <c r="J152" s="59"/>
      <c r="K152" s="58"/>
      <c r="L152" s="52"/>
    </row>
    <row r="153" spans="1:12" s="139" customFormat="1" ht="17.25" customHeight="1">
      <c r="A153" s="110"/>
      <c r="B153" s="111"/>
      <c r="C153" s="116"/>
      <c r="D153" s="92"/>
      <c r="E153" s="49"/>
      <c r="F153" s="4"/>
      <c r="G153" s="3"/>
      <c r="H153" s="56" t="s">
        <v>201</v>
      </c>
      <c r="I153" s="99">
        <v>6454636</v>
      </c>
      <c r="J153" s="59"/>
      <c r="K153" s="58"/>
      <c r="L153" s="52"/>
    </row>
    <row r="154" spans="1:12" s="139" customFormat="1" ht="17.25" customHeight="1">
      <c r="A154" s="110"/>
      <c r="B154" s="111"/>
      <c r="C154" s="116"/>
      <c r="D154" s="92"/>
      <c r="E154" s="49"/>
      <c r="F154" s="4"/>
      <c r="G154" s="3"/>
      <c r="H154" s="56" t="s">
        <v>179</v>
      </c>
      <c r="I154" s="99">
        <v>6454631</v>
      </c>
      <c r="J154" s="59"/>
      <c r="K154" s="58"/>
      <c r="L154" s="52"/>
    </row>
    <row r="155" spans="1:12" s="227" customFormat="1" ht="31.5" customHeight="1">
      <c r="A155" s="225"/>
      <c r="B155" s="222"/>
      <c r="C155" s="228"/>
      <c r="D155" s="229"/>
      <c r="E155" s="230"/>
      <c r="F155" s="231"/>
      <c r="G155" s="224"/>
      <c r="H155" s="232"/>
      <c r="I155" s="264"/>
      <c r="J155" s="223"/>
      <c r="K155" s="233"/>
      <c r="L155" s="226"/>
    </row>
    <row r="156" spans="1:12" s="139" customFormat="1" ht="17.25" customHeight="1">
      <c r="A156" s="110"/>
      <c r="B156" s="111" t="s">
        <v>215</v>
      </c>
      <c r="C156" s="116" t="s">
        <v>167</v>
      </c>
      <c r="D156" s="62" t="s">
        <v>224</v>
      </c>
      <c r="E156" s="49">
        <v>30000000</v>
      </c>
      <c r="F156" s="4">
        <v>0</v>
      </c>
      <c r="G156" s="3">
        <f>SUM(I156:I169)</f>
        <v>30000000</v>
      </c>
      <c r="H156" s="56" t="s">
        <v>20</v>
      </c>
      <c r="I156" s="99">
        <v>500000</v>
      </c>
      <c r="J156" s="62" t="s">
        <v>179</v>
      </c>
      <c r="K156" s="147"/>
      <c r="L156" s="52"/>
    </row>
    <row r="157" spans="1:12" s="139" customFormat="1" ht="17.25" customHeight="1">
      <c r="A157" s="110"/>
      <c r="B157" s="111"/>
      <c r="C157" s="116" t="s">
        <v>168</v>
      </c>
      <c r="D157" s="62" t="s">
        <v>28</v>
      </c>
      <c r="E157" s="49"/>
      <c r="F157" s="4"/>
      <c r="G157" s="3"/>
      <c r="H157" s="56" t="s">
        <v>40</v>
      </c>
      <c r="I157" s="99">
        <v>500000</v>
      </c>
      <c r="J157" s="59"/>
      <c r="K157" s="97"/>
      <c r="L157" s="52"/>
    </row>
    <row r="158" spans="1:12" s="139" customFormat="1" ht="18.75" customHeight="1">
      <c r="A158" s="110"/>
      <c r="B158" s="110"/>
      <c r="C158" s="116" t="s">
        <v>169</v>
      </c>
      <c r="D158" s="62" t="s">
        <v>49</v>
      </c>
      <c r="E158" s="49"/>
      <c r="F158" s="4"/>
      <c r="G158" s="3"/>
      <c r="H158" s="56" t="s">
        <v>39</v>
      </c>
      <c r="I158" s="99">
        <v>500000</v>
      </c>
      <c r="J158" s="59"/>
      <c r="K158" s="58" t="s">
        <v>174</v>
      </c>
      <c r="L158" s="52"/>
    </row>
    <row r="159" spans="1:12" s="139" customFormat="1" ht="17.25" customHeight="1">
      <c r="A159" s="110"/>
      <c r="B159" s="111"/>
      <c r="C159" s="244"/>
      <c r="D159" s="92"/>
      <c r="E159" s="49"/>
      <c r="F159" s="4"/>
      <c r="G159" s="3"/>
      <c r="H159" s="56" t="s">
        <v>133</v>
      </c>
      <c r="I159" s="99">
        <v>500000</v>
      </c>
      <c r="J159" s="59"/>
      <c r="K159" s="58" t="s">
        <v>225</v>
      </c>
      <c r="L159" s="52"/>
    </row>
    <row r="160" spans="1:12" s="139" customFormat="1" ht="17.25" customHeight="1">
      <c r="A160" s="110"/>
      <c r="B160" s="111"/>
      <c r="C160" s="245"/>
      <c r="D160" s="92"/>
      <c r="E160" s="49"/>
      <c r="F160" s="4"/>
      <c r="G160" s="3"/>
      <c r="H160" s="56" t="s">
        <v>134</v>
      </c>
      <c r="I160" s="99">
        <v>500000</v>
      </c>
      <c r="J160" s="59"/>
      <c r="K160" s="58" t="s">
        <v>226</v>
      </c>
      <c r="L160" s="52"/>
    </row>
    <row r="161" spans="1:12" s="139" customFormat="1" ht="17.25" customHeight="1">
      <c r="A161" s="110"/>
      <c r="B161" s="111"/>
      <c r="C161" s="202" t="s">
        <v>27</v>
      </c>
      <c r="D161" s="140"/>
      <c r="E161" s="49"/>
      <c r="F161" s="4"/>
      <c r="G161" s="3"/>
      <c r="H161" s="56" t="s">
        <v>135</v>
      </c>
      <c r="I161" s="99">
        <v>500000</v>
      </c>
      <c r="J161" s="59"/>
      <c r="K161" s="58"/>
      <c r="L161" s="52"/>
    </row>
    <row r="162" spans="1:12" s="139" customFormat="1" ht="17.25" customHeight="1">
      <c r="A162" s="110"/>
      <c r="B162" s="111"/>
      <c r="C162" s="116"/>
      <c r="D162" s="140"/>
      <c r="E162" s="49"/>
      <c r="F162" s="4"/>
      <c r="G162" s="3"/>
      <c r="H162" s="56" t="s">
        <v>136</v>
      </c>
      <c r="I162" s="99">
        <v>1000000</v>
      </c>
      <c r="J162" s="59"/>
      <c r="K162" s="58"/>
      <c r="L162" s="52"/>
    </row>
    <row r="163" spans="1:12" s="139" customFormat="1" ht="17.25" customHeight="1">
      <c r="A163" s="110"/>
      <c r="B163" s="111"/>
      <c r="C163" s="116"/>
      <c r="D163" s="122"/>
      <c r="E163" s="49"/>
      <c r="F163" s="4"/>
      <c r="G163" s="3"/>
      <c r="H163" s="56" t="s">
        <v>137</v>
      </c>
      <c r="I163" s="99">
        <v>1000000</v>
      </c>
      <c r="J163" s="59"/>
      <c r="K163" s="58"/>
      <c r="L163" s="52"/>
    </row>
    <row r="164" spans="1:12" s="139" customFormat="1" ht="17.25" customHeight="1">
      <c r="A164" s="110"/>
      <c r="B164" s="111"/>
      <c r="C164" s="140"/>
      <c r="D164" s="92"/>
      <c r="E164" s="49"/>
      <c r="F164" s="4"/>
      <c r="G164" s="3"/>
      <c r="H164" s="56" t="s">
        <v>138</v>
      </c>
      <c r="I164" s="99">
        <v>2000000</v>
      </c>
      <c r="J164" s="59"/>
      <c r="K164" s="58"/>
      <c r="L164" s="52"/>
    </row>
    <row r="165" spans="1:12" s="139" customFormat="1" ht="17.25" customHeight="1">
      <c r="A165" s="110"/>
      <c r="B165" s="111"/>
      <c r="C165" s="116"/>
      <c r="D165" s="92"/>
      <c r="E165" s="49"/>
      <c r="F165" s="4"/>
      <c r="G165" s="3"/>
      <c r="H165" s="56" t="s">
        <v>139</v>
      </c>
      <c r="I165" s="99">
        <v>4000000</v>
      </c>
      <c r="J165" s="59"/>
      <c r="K165" s="58"/>
      <c r="L165" s="52"/>
    </row>
    <row r="166" spans="1:12" s="139" customFormat="1" ht="17.25" customHeight="1">
      <c r="A166" s="110"/>
      <c r="B166" s="111"/>
      <c r="C166" s="116"/>
      <c r="D166" s="92"/>
      <c r="E166" s="49"/>
      <c r="F166" s="4"/>
      <c r="G166" s="3"/>
      <c r="H166" s="56" t="s">
        <v>140</v>
      </c>
      <c r="I166" s="99">
        <v>4000000</v>
      </c>
      <c r="J166" s="59"/>
      <c r="K166" s="58"/>
      <c r="L166" s="52"/>
    </row>
    <row r="167" spans="1:12" s="139" customFormat="1" ht="17.25" customHeight="1">
      <c r="A167" s="110"/>
      <c r="B167" s="111"/>
      <c r="C167" s="116"/>
      <c r="D167" s="92"/>
      <c r="E167" s="49"/>
      <c r="F167" s="4"/>
      <c r="G167" s="3"/>
      <c r="H167" s="56" t="s">
        <v>98</v>
      </c>
      <c r="I167" s="99">
        <v>5000000</v>
      </c>
      <c r="J167" s="59"/>
      <c r="K167" s="58"/>
      <c r="L167" s="52"/>
    </row>
    <row r="168" spans="1:12" s="139" customFormat="1" ht="17.25" customHeight="1">
      <c r="A168" s="110"/>
      <c r="B168" s="111"/>
      <c r="C168" s="116"/>
      <c r="D168" s="92"/>
      <c r="E168" s="49"/>
      <c r="F168" s="4"/>
      <c r="G168" s="3"/>
      <c r="H168" s="56" t="s">
        <v>201</v>
      </c>
      <c r="I168" s="99">
        <v>5000000</v>
      </c>
      <c r="J168" s="59"/>
      <c r="K168" s="58"/>
      <c r="L168" s="52"/>
    </row>
    <row r="169" spans="1:12" s="139" customFormat="1" ht="20.25" customHeight="1">
      <c r="A169" s="142"/>
      <c r="B169" s="123"/>
      <c r="C169" s="116"/>
      <c r="D169" s="122"/>
      <c r="E169" s="4"/>
      <c r="F169" s="7"/>
      <c r="G169" s="3"/>
      <c r="H169" s="56" t="s">
        <v>179</v>
      </c>
      <c r="I169" s="99">
        <v>5000000</v>
      </c>
      <c r="J169" s="57"/>
      <c r="K169" s="58"/>
      <c r="L169" s="52"/>
    </row>
    <row r="170" spans="1:12" s="139" customFormat="1" ht="29.25" customHeight="1">
      <c r="A170" s="110"/>
      <c r="B170" s="112"/>
      <c r="C170" s="120"/>
      <c r="D170" s="94"/>
      <c r="E170" s="15"/>
      <c r="F170" s="16"/>
      <c r="G170" s="8"/>
      <c r="H170" s="79"/>
      <c r="I170" s="55"/>
      <c r="J170" s="84"/>
      <c r="K170" s="95"/>
      <c r="L170" s="52"/>
    </row>
    <row r="171" spans="1:12" s="139" customFormat="1" ht="19.5" customHeight="1">
      <c r="A171" s="110"/>
      <c r="B171" s="111"/>
      <c r="C171" s="116"/>
      <c r="D171" s="92"/>
      <c r="E171" s="49"/>
      <c r="F171" s="4"/>
      <c r="G171" s="3"/>
      <c r="H171" s="56"/>
      <c r="I171" s="99"/>
      <c r="J171" s="247"/>
      <c r="K171" s="58"/>
      <c r="L171" s="52"/>
    </row>
    <row r="172" spans="1:12" s="235" customFormat="1" ht="17.25" customHeight="1">
      <c r="A172" s="234"/>
      <c r="B172" s="113" t="s">
        <v>216</v>
      </c>
      <c r="C172" s="194" t="s">
        <v>167</v>
      </c>
      <c r="D172" s="70" t="s">
        <v>224</v>
      </c>
      <c r="E172" s="199">
        <v>50000000</v>
      </c>
      <c r="F172" s="200">
        <v>0</v>
      </c>
      <c r="G172" s="11">
        <f>SUM(I172:I185)</f>
        <v>50000000</v>
      </c>
      <c r="H172" s="67" t="s">
        <v>20</v>
      </c>
      <c r="I172" s="100">
        <v>1000000</v>
      </c>
      <c r="J172" s="47" t="s">
        <v>179</v>
      </c>
      <c r="K172" s="275"/>
      <c r="L172" s="52"/>
    </row>
    <row r="173" spans="1:12" s="235" customFormat="1" ht="17.25" customHeight="1">
      <c r="A173" s="234"/>
      <c r="B173" s="113"/>
      <c r="C173" s="194" t="s">
        <v>168</v>
      </c>
      <c r="D173" s="70" t="s">
        <v>28</v>
      </c>
      <c r="E173" s="199"/>
      <c r="F173" s="200"/>
      <c r="G173" s="11"/>
      <c r="H173" s="67" t="s">
        <v>40</v>
      </c>
      <c r="I173" s="100">
        <v>1000000</v>
      </c>
      <c r="J173" s="248"/>
      <c r="K173" s="275"/>
      <c r="L173" s="52"/>
    </row>
    <row r="174" spans="1:12" s="235" customFormat="1" ht="18.75" customHeight="1">
      <c r="A174" s="234"/>
      <c r="B174" s="234"/>
      <c r="C174" s="194" t="s">
        <v>169</v>
      </c>
      <c r="D174" s="70" t="s">
        <v>49</v>
      </c>
      <c r="E174" s="199"/>
      <c r="F174" s="200"/>
      <c r="G174" s="11"/>
      <c r="H174" s="67" t="s">
        <v>39</v>
      </c>
      <c r="I174" s="100">
        <v>1000000</v>
      </c>
      <c r="J174" s="248"/>
      <c r="K174" s="91" t="s">
        <v>174</v>
      </c>
      <c r="L174" s="52"/>
    </row>
    <row r="175" spans="1:12" s="235" customFormat="1" ht="17.25" customHeight="1">
      <c r="A175" s="234"/>
      <c r="B175" s="113"/>
      <c r="C175" s="118"/>
      <c r="D175" s="236"/>
      <c r="E175" s="199"/>
      <c r="F175" s="200"/>
      <c r="G175" s="208"/>
      <c r="H175" s="67" t="s">
        <v>133</v>
      </c>
      <c r="I175" s="100">
        <v>1000000</v>
      </c>
      <c r="J175" s="248"/>
      <c r="K175" s="91" t="s">
        <v>237</v>
      </c>
      <c r="L175" s="52"/>
    </row>
    <row r="176" spans="1:12" s="235" customFormat="1" ht="17.25" customHeight="1">
      <c r="A176" s="234"/>
      <c r="B176" s="113"/>
      <c r="C176" s="202" t="s">
        <v>27</v>
      </c>
      <c r="D176" s="236"/>
      <c r="E176" s="199"/>
      <c r="F176" s="200"/>
      <c r="G176" s="208"/>
      <c r="H176" s="67" t="s">
        <v>134</v>
      </c>
      <c r="I176" s="100">
        <v>1000000</v>
      </c>
      <c r="J176" s="248"/>
      <c r="K176" s="91" t="s">
        <v>226</v>
      </c>
      <c r="L176" s="52"/>
    </row>
    <row r="177" spans="1:12" s="235" customFormat="1" ht="17.25" customHeight="1">
      <c r="A177" s="234"/>
      <c r="B177" s="113"/>
      <c r="C177" s="237"/>
      <c r="D177" s="238"/>
      <c r="E177" s="199"/>
      <c r="F177" s="200"/>
      <c r="G177" s="208"/>
      <c r="H177" s="67" t="s">
        <v>135</v>
      </c>
      <c r="I177" s="100">
        <v>1000000</v>
      </c>
      <c r="J177" s="248"/>
      <c r="K177" s="91"/>
      <c r="L177" s="52"/>
    </row>
    <row r="178" spans="1:12" s="235" customFormat="1" ht="17.25" customHeight="1">
      <c r="A178" s="234"/>
      <c r="B178" s="113"/>
      <c r="C178" s="194"/>
      <c r="D178" s="238"/>
      <c r="E178" s="199"/>
      <c r="F178" s="200"/>
      <c r="G178" s="11"/>
      <c r="H178" s="67" t="s">
        <v>136</v>
      </c>
      <c r="I178" s="100">
        <v>3000000</v>
      </c>
      <c r="J178" s="248"/>
      <c r="K178" s="91"/>
      <c r="L178" s="52"/>
    </row>
    <row r="179" spans="1:12" s="235" customFormat="1" ht="17.25" customHeight="1">
      <c r="A179" s="234"/>
      <c r="B179" s="113"/>
      <c r="C179" s="194"/>
      <c r="D179" s="239"/>
      <c r="E179" s="199"/>
      <c r="F179" s="200"/>
      <c r="G179" s="11"/>
      <c r="H179" s="67" t="s">
        <v>137</v>
      </c>
      <c r="I179" s="100">
        <v>3000000</v>
      </c>
      <c r="J179" s="248"/>
      <c r="K179" s="91"/>
      <c r="L179" s="52"/>
    </row>
    <row r="180" spans="1:12" s="235" customFormat="1" ht="17.25" customHeight="1">
      <c r="A180" s="234"/>
      <c r="B180" s="113"/>
      <c r="C180" s="238"/>
      <c r="D180" s="236"/>
      <c r="E180" s="199"/>
      <c r="F180" s="200"/>
      <c r="G180" s="11"/>
      <c r="H180" s="67" t="s">
        <v>138</v>
      </c>
      <c r="I180" s="100">
        <v>5000000</v>
      </c>
      <c r="J180" s="248"/>
      <c r="K180" s="91"/>
      <c r="L180" s="52"/>
    </row>
    <row r="181" spans="1:12" s="235" customFormat="1" ht="17.25" customHeight="1">
      <c r="A181" s="234"/>
      <c r="B181" s="113"/>
      <c r="C181" s="194"/>
      <c r="D181" s="236"/>
      <c r="E181" s="199"/>
      <c r="F181" s="200"/>
      <c r="G181" s="11"/>
      <c r="H181" s="67" t="s">
        <v>139</v>
      </c>
      <c r="I181" s="100">
        <v>5000000</v>
      </c>
      <c r="J181" s="248"/>
      <c r="K181" s="91"/>
      <c r="L181" s="52"/>
    </row>
    <row r="182" spans="1:12" s="235" customFormat="1" ht="17.25" customHeight="1">
      <c r="A182" s="234"/>
      <c r="B182" s="113"/>
      <c r="C182" s="194"/>
      <c r="D182" s="236"/>
      <c r="E182" s="199"/>
      <c r="F182" s="200"/>
      <c r="G182" s="11"/>
      <c r="H182" s="67" t="s">
        <v>140</v>
      </c>
      <c r="I182" s="100">
        <v>6000000</v>
      </c>
      <c r="J182" s="248"/>
      <c r="K182" s="91"/>
      <c r="L182" s="52"/>
    </row>
    <row r="183" spans="1:12" s="235" customFormat="1" ht="17.25" customHeight="1">
      <c r="A183" s="234"/>
      <c r="B183" s="113"/>
      <c r="C183" s="194"/>
      <c r="D183" s="236"/>
      <c r="E183" s="199"/>
      <c r="F183" s="200"/>
      <c r="G183" s="11"/>
      <c r="H183" s="67" t="s">
        <v>98</v>
      </c>
      <c r="I183" s="100">
        <v>6000000</v>
      </c>
      <c r="J183" s="248"/>
      <c r="K183" s="91"/>
      <c r="L183" s="52"/>
    </row>
    <row r="184" spans="1:12" s="235" customFormat="1" ht="17.25" customHeight="1">
      <c r="A184" s="234"/>
      <c r="B184" s="113"/>
      <c r="C184" s="194"/>
      <c r="D184" s="236"/>
      <c r="E184" s="199"/>
      <c r="F184" s="200"/>
      <c r="G184" s="11"/>
      <c r="H184" s="67" t="s">
        <v>201</v>
      </c>
      <c r="I184" s="100">
        <v>8000000</v>
      </c>
      <c r="J184" s="248"/>
      <c r="K184" s="91"/>
      <c r="L184" s="52"/>
    </row>
    <row r="185" spans="1:12" s="235" customFormat="1" ht="17.25" customHeight="1">
      <c r="A185" s="234"/>
      <c r="B185" s="113"/>
      <c r="C185" s="194"/>
      <c r="D185" s="236"/>
      <c r="E185" s="199"/>
      <c r="F185" s="200"/>
      <c r="G185" s="11"/>
      <c r="H185" s="67" t="s">
        <v>179</v>
      </c>
      <c r="I185" s="100">
        <v>8000000</v>
      </c>
      <c r="J185" s="248"/>
      <c r="K185" s="91"/>
      <c r="L185" s="52"/>
    </row>
    <row r="186" spans="1:12" s="235" customFormat="1" ht="24.75" customHeight="1">
      <c r="A186" s="234"/>
      <c r="B186" s="114"/>
      <c r="C186" s="240"/>
      <c r="D186" s="241"/>
      <c r="E186" s="242"/>
      <c r="F186" s="243"/>
      <c r="G186" s="13"/>
      <c r="H186" s="68"/>
      <c r="I186" s="101"/>
      <c r="J186" s="249"/>
      <c r="K186" s="276"/>
      <c r="L186" s="52"/>
    </row>
    <row r="187" spans="1:12" s="139" customFormat="1" ht="17.25" customHeight="1">
      <c r="A187" s="110"/>
      <c r="B187" s="294" t="s">
        <v>227</v>
      </c>
      <c r="C187" s="259" t="s">
        <v>177</v>
      </c>
      <c r="D187" s="64" t="s">
        <v>93</v>
      </c>
      <c r="E187" s="278">
        <v>18314352</v>
      </c>
      <c r="F187" s="5">
        <v>18314352</v>
      </c>
      <c r="G187" s="6">
        <f>SUM(I187:I196)</f>
        <v>16649411</v>
      </c>
      <c r="H187" s="65" t="s">
        <v>20</v>
      </c>
      <c r="I187" s="250">
        <v>1664941</v>
      </c>
      <c r="J187" s="64" t="s">
        <v>139</v>
      </c>
      <c r="K187" s="283"/>
      <c r="L187" s="52"/>
    </row>
    <row r="188" spans="1:12" s="139" customFormat="1" ht="15" customHeight="1">
      <c r="A188" s="110"/>
      <c r="B188" s="111"/>
      <c r="C188" s="116" t="s">
        <v>168</v>
      </c>
      <c r="D188" s="46" t="s">
        <v>28</v>
      </c>
      <c r="E188" s="49"/>
      <c r="F188" s="4"/>
      <c r="G188" s="3"/>
      <c r="H188" s="56" t="s">
        <v>40</v>
      </c>
      <c r="I188" s="99">
        <v>1664941</v>
      </c>
      <c r="J188" s="57"/>
      <c r="K188" s="97"/>
      <c r="L188" s="52"/>
    </row>
    <row r="189" spans="1:12" s="139" customFormat="1" ht="17.25" customHeight="1">
      <c r="A189" s="110"/>
      <c r="B189" s="111"/>
      <c r="C189" s="116" t="s">
        <v>178</v>
      </c>
      <c r="D189" s="46" t="s">
        <v>49</v>
      </c>
      <c r="E189" s="49"/>
      <c r="F189" s="4"/>
      <c r="G189" s="3"/>
      <c r="H189" s="56" t="s">
        <v>39</v>
      </c>
      <c r="I189" s="99">
        <v>1664941</v>
      </c>
      <c r="J189" s="57"/>
      <c r="K189" s="97"/>
      <c r="L189" s="52"/>
    </row>
    <row r="190" spans="1:12" s="139" customFormat="1" ht="17.25" customHeight="1">
      <c r="A190" s="110"/>
      <c r="B190" s="110"/>
      <c r="C190" s="202" t="s">
        <v>27</v>
      </c>
      <c r="D190" s="140"/>
      <c r="E190" s="49"/>
      <c r="F190" s="4"/>
      <c r="G190" s="3"/>
      <c r="H190" s="56" t="s">
        <v>133</v>
      </c>
      <c r="I190" s="99">
        <v>1664941</v>
      </c>
      <c r="J190" s="57"/>
      <c r="K190" s="58" t="s">
        <v>87</v>
      </c>
      <c r="L190" s="52"/>
    </row>
    <row r="191" spans="1:12" s="139" customFormat="1" ht="17.25" customHeight="1">
      <c r="A191" s="110"/>
      <c r="B191" s="111"/>
      <c r="C191" s="140"/>
      <c r="D191" s="140"/>
      <c r="E191" s="49"/>
      <c r="F191" s="4"/>
      <c r="G191" s="3"/>
      <c r="H191" s="56" t="s">
        <v>134</v>
      </c>
      <c r="I191" s="99">
        <v>1664941</v>
      </c>
      <c r="J191" s="57"/>
      <c r="K191" s="98" t="s">
        <v>187</v>
      </c>
      <c r="L191" s="52"/>
    </row>
    <row r="192" spans="1:12" s="139" customFormat="1" ht="17.25" customHeight="1">
      <c r="A192" s="110"/>
      <c r="B192" s="111"/>
      <c r="C192" s="140"/>
      <c r="D192" s="122"/>
      <c r="E192" s="49"/>
      <c r="F192" s="4"/>
      <c r="G192" s="3"/>
      <c r="H192" s="56" t="s">
        <v>135</v>
      </c>
      <c r="I192" s="99">
        <v>1664941</v>
      </c>
      <c r="J192" s="57"/>
      <c r="K192" s="58" t="s">
        <v>176</v>
      </c>
      <c r="L192" s="52"/>
    </row>
    <row r="193" spans="1:12" s="139" customFormat="1" ht="17.25" customHeight="1">
      <c r="A193" s="110"/>
      <c r="B193" s="111"/>
      <c r="C193" s="116"/>
      <c r="D193" s="122"/>
      <c r="E193" s="49"/>
      <c r="F193" s="4"/>
      <c r="G193" s="3"/>
      <c r="H193" s="56" t="s">
        <v>136</v>
      </c>
      <c r="I193" s="99">
        <v>1664941</v>
      </c>
      <c r="J193" s="57"/>
      <c r="K193" s="58"/>
      <c r="L193" s="52"/>
    </row>
    <row r="194" spans="1:12" s="139" customFormat="1" ht="17.25" customHeight="1">
      <c r="A194" s="110"/>
      <c r="B194" s="111"/>
      <c r="C194" s="116"/>
      <c r="D194" s="122"/>
      <c r="E194" s="49"/>
      <c r="F194" s="4"/>
      <c r="G194" s="3"/>
      <c r="H194" s="56" t="s">
        <v>137</v>
      </c>
      <c r="I194" s="99">
        <v>1664941</v>
      </c>
      <c r="J194" s="57"/>
      <c r="K194" s="58"/>
      <c r="L194" s="52"/>
    </row>
    <row r="195" spans="1:12" s="139" customFormat="1" ht="17.25" customHeight="1">
      <c r="A195" s="110"/>
      <c r="B195" s="111"/>
      <c r="C195" s="116"/>
      <c r="D195" s="122"/>
      <c r="E195" s="49"/>
      <c r="F195" s="4"/>
      <c r="G195" s="3"/>
      <c r="H195" s="56" t="s">
        <v>138</v>
      </c>
      <c r="I195" s="99">
        <v>1664941</v>
      </c>
      <c r="J195" s="57"/>
      <c r="K195" s="58"/>
      <c r="L195" s="52"/>
    </row>
    <row r="196" spans="1:12" s="139" customFormat="1" ht="17.25" customHeight="1">
      <c r="A196" s="110"/>
      <c r="B196" s="111"/>
      <c r="C196" s="116"/>
      <c r="D196" s="122"/>
      <c r="E196" s="49"/>
      <c r="F196" s="4"/>
      <c r="G196" s="3"/>
      <c r="H196" s="56" t="s">
        <v>139</v>
      </c>
      <c r="I196" s="99">
        <v>1664942</v>
      </c>
      <c r="J196" s="57"/>
      <c r="K196" s="58"/>
      <c r="L196" s="52"/>
    </row>
    <row r="197" spans="1:12" s="139" customFormat="1" ht="26.25" customHeight="1">
      <c r="A197" s="110"/>
      <c r="B197" s="112"/>
      <c r="C197" s="120"/>
      <c r="D197" s="258"/>
      <c r="E197" s="54"/>
      <c r="F197" s="16"/>
      <c r="G197" s="9"/>
      <c r="H197" s="79"/>
      <c r="I197" s="55"/>
      <c r="J197" s="86"/>
      <c r="K197" s="95"/>
      <c r="L197" s="52"/>
    </row>
    <row r="198" spans="1:12" s="139" customFormat="1" ht="15" customHeight="1">
      <c r="A198" s="110"/>
      <c r="B198" s="272" t="s">
        <v>238</v>
      </c>
      <c r="C198" s="280" t="s">
        <v>43</v>
      </c>
      <c r="D198" s="279" t="s">
        <v>170</v>
      </c>
      <c r="E198" s="255">
        <v>23558542</v>
      </c>
      <c r="F198" s="255">
        <v>6235377</v>
      </c>
      <c r="G198" s="254">
        <v>19820993</v>
      </c>
      <c r="H198" s="65" t="s">
        <v>39</v>
      </c>
      <c r="I198" s="251">
        <v>1963212</v>
      </c>
      <c r="J198" s="65" t="s">
        <v>179</v>
      </c>
      <c r="K198" s="96" t="s">
        <v>41</v>
      </c>
      <c r="L198" s="52"/>
    </row>
    <row r="199" spans="1:12" s="139" customFormat="1" ht="15" customHeight="1">
      <c r="A199" s="110"/>
      <c r="B199" s="123"/>
      <c r="C199" s="62" t="s">
        <v>24</v>
      </c>
      <c r="D199" s="92" t="s">
        <v>198</v>
      </c>
      <c r="E199" s="7"/>
      <c r="F199" s="7"/>
      <c r="G199" s="2"/>
      <c r="H199" s="56" t="s">
        <v>133</v>
      </c>
      <c r="I199" s="50">
        <v>1963212</v>
      </c>
      <c r="J199" s="57"/>
      <c r="K199" s="58" t="s">
        <v>180</v>
      </c>
      <c r="L199" s="52"/>
    </row>
    <row r="200" spans="1:12" s="139" customFormat="1" ht="15" customHeight="1">
      <c r="A200" s="110"/>
      <c r="B200" s="123"/>
      <c r="C200" s="62" t="s">
        <v>44</v>
      </c>
      <c r="D200" s="92" t="s">
        <v>171</v>
      </c>
      <c r="E200" s="7"/>
      <c r="F200" s="7"/>
      <c r="G200" s="2"/>
      <c r="H200" s="56" t="s">
        <v>134</v>
      </c>
      <c r="I200" s="50">
        <v>1963212</v>
      </c>
      <c r="J200" s="57"/>
      <c r="K200" s="58" t="s">
        <v>181</v>
      </c>
      <c r="L200" s="52"/>
    </row>
    <row r="201" spans="1:12" s="139" customFormat="1" ht="15" customHeight="1">
      <c r="A201" s="110"/>
      <c r="B201" s="123"/>
      <c r="C201" s="62" t="s">
        <v>46</v>
      </c>
      <c r="D201" s="92" t="s">
        <v>172</v>
      </c>
      <c r="E201" s="7"/>
      <c r="F201" s="7"/>
      <c r="G201" s="2"/>
      <c r="H201" s="56" t="s">
        <v>135</v>
      </c>
      <c r="I201" s="50">
        <v>1963212</v>
      </c>
      <c r="J201" s="57"/>
      <c r="K201" s="58" t="s">
        <v>182</v>
      </c>
      <c r="L201" s="52"/>
    </row>
    <row r="202" spans="1:12" s="139" customFormat="1" ht="15" customHeight="1">
      <c r="A202" s="110"/>
      <c r="B202" s="273"/>
      <c r="C202" s="62" t="s">
        <v>47</v>
      </c>
      <c r="D202" s="92" t="s">
        <v>173</v>
      </c>
      <c r="E202" s="7"/>
      <c r="F202" s="7"/>
      <c r="G202" s="2"/>
      <c r="H202" s="56" t="s">
        <v>136</v>
      </c>
      <c r="I202" s="50">
        <v>1963212</v>
      </c>
      <c r="J202" s="57"/>
      <c r="K202" s="58"/>
      <c r="L202" s="52"/>
    </row>
    <row r="203" spans="1:12" s="139" customFormat="1" ht="15" customHeight="1">
      <c r="A203" s="110"/>
      <c r="B203" s="123"/>
      <c r="C203" s="62" t="s">
        <v>145</v>
      </c>
      <c r="D203" s="141"/>
      <c r="E203" s="7"/>
      <c r="F203" s="7"/>
      <c r="G203" s="2"/>
      <c r="H203" s="56" t="s">
        <v>137</v>
      </c>
      <c r="I203" s="50">
        <v>1963212</v>
      </c>
      <c r="J203" s="57"/>
      <c r="K203" s="58"/>
      <c r="L203" s="52"/>
    </row>
    <row r="204" spans="1:12" s="139" customFormat="1" ht="15" customHeight="1">
      <c r="A204" s="110"/>
      <c r="B204" s="123"/>
      <c r="C204" s="281" t="s">
        <v>221</v>
      </c>
      <c r="D204" s="141"/>
      <c r="E204" s="7"/>
      <c r="F204" s="7"/>
      <c r="G204" s="2"/>
      <c r="H204" s="56" t="s">
        <v>138</v>
      </c>
      <c r="I204" s="50">
        <v>1963212</v>
      </c>
      <c r="J204" s="57"/>
      <c r="K204" s="58"/>
      <c r="L204" s="52"/>
    </row>
    <row r="205" spans="1:12" s="139" customFormat="1" ht="15" customHeight="1">
      <c r="A205" s="110"/>
      <c r="B205" s="123"/>
      <c r="C205" s="203" t="s">
        <v>220</v>
      </c>
      <c r="D205" s="92"/>
      <c r="E205" s="7"/>
      <c r="F205" s="7"/>
      <c r="G205" s="2"/>
      <c r="H205" s="56" t="s">
        <v>139</v>
      </c>
      <c r="I205" s="50">
        <v>1963212</v>
      </c>
      <c r="J205" s="57"/>
      <c r="K205" s="58"/>
      <c r="L205" s="52"/>
    </row>
    <row r="206" spans="1:12" s="139" customFormat="1" ht="15" customHeight="1">
      <c r="A206" s="110"/>
      <c r="B206" s="123"/>
      <c r="C206" s="203" t="s">
        <v>196</v>
      </c>
      <c r="D206" s="92"/>
      <c r="E206" s="7"/>
      <c r="F206" s="7"/>
      <c r="G206" s="2"/>
      <c r="H206" s="56" t="s">
        <v>140</v>
      </c>
      <c r="I206" s="50">
        <v>1963212</v>
      </c>
      <c r="J206" s="57"/>
      <c r="K206" s="58"/>
      <c r="L206" s="52"/>
    </row>
    <row r="207" spans="1:12" s="139" customFormat="1" ht="15" customHeight="1">
      <c r="A207" s="110"/>
      <c r="B207" s="123"/>
      <c r="C207" s="124"/>
      <c r="D207" s="92"/>
      <c r="E207" s="7"/>
      <c r="F207" s="7"/>
      <c r="G207" s="2"/>
      <c r="H207" s="56" t="s">
        <v>98</v>
      </c>
      <c r="I207" s="50">
        <v>1963212</v>
      </c>
      <c r="J207" s="57"/>
      <c r="K207" s="58"/>
      <c r="L207" s="52"/>
    </row>
    <row r="208" spans="1:12" s="139" customFormat="1" ht="15" customHeight="1">
      <c r="A208" s="110"/>
      <c r="B208" s="123"/>
      <c r="C208" s="124"/>
      <c r="D208" s="92"/>
      <c r="E208" s="7"/>
      <c r="F208" s="7"/>
      <c r="G208" s="2"/>
      <c r="H208" s="56" t="s">
        <v>201</v>
      </c>
      <c r="I208" s="50">
        <v>1963212</v>
      </c>
      <c r="J208" s="57"/>
      <c r="K208" s="58"/>
      <c r="L208" s="52"/>
    </row>
    <row r="209" spans="1:12" s="139" customFormat="1" ht="14.25" customHeight="1">
      <c r="A209" s="110"/>
      <c r="B209" s="123"/>
      <c r="C209" s="124"/>
      <c r="D209" s="92"/>
      <c r="E209" s="7"/>
      <c r="F209" s="7"/>
      <c r="G209" s="2"/>
      <c r="H209" s="56" t="s">
        <v>179</v>
      </c>
      <c r="I209" s="50">
        <v>1963210</v>
      </c>
      <c r="J209" s="57"/>
      <c r="K209" s="58"/>
      <c r="L209" s="52"/>
    </row>
    <row r="210" spans="1:12" s="139" customFormat="1" ht="15" customHeight="1" hidden="1">
      <c r="A210" s="110"/>
      <c r="B210" s="123"/>
      <c r="C210" s="124"/>
      <c r="D210" s="92"/>
      <c r="E210" s="7"/>
      <c r="F210" s="7"/>
      <c r="G210" s="2"/>
      <c r="H210" s="56"/>
      <c r="I210" s="50"/>
      <c r="J210" s="81"/>
      <c r="K210" s="58"/>
      <c r="L210" s="52"/>
    </row>
    <row r="211" spans="1:12" s="139" customFormat="1" ht="1.5" customHeight="1" hidden="1">
      <c r="A211" s="110"/>
      <c r="B211" s="274"/>
      <c r="C211" s="282"/>
      <c r="D211" s="94"/>
      <c r="E211" s="15"/>
      <c r="F211" s="7"/>
      <c r="G211" s="2"/>
      <c r="H211" s="56"/>
      <c r="I211" s="50"/>
      <c r="J211" s="81"/>
      <c r="K211" s="58"/>
      <c r="L211" s="52"/>
    </row>
    <row r="212" spans="1:12" s="139" customFormat="1" ht="51.75" customHeight="1">
      <c r="A212" s="110"/>
      <c r="B212" s="123"/>
      <c r="C212" s="124"/>
      <c r="D212" s="92"/>
      <c r="E212" s="15"/>
      <c r="F212" s="15"/>
      <c r="G212" s="8"/>
      <c r="H212" s="56"/>
      <c r="I212" s="50"/>
      <c r="J212" s="81"/>
      <c r="K212" s="58"/>
      <c r="L212" s="52"/>
    </row>
    <row r="213" spans="1:12" s="139" customFormat="1" ht="15" customHeight="1">
      <c r="A213" s="293"/>
      <c r="B213" s="294" t="s">
        <v>239</v>
      </c>
      <c r="C213" s="64" t="s">
        <v>43</v>
      </c>
      <c r="D213" s="279" t="s">
        <v>170</v>
      </c>
      <c r="E213" s="278">
        <v>39264384</v>
      </c>
      <c r="F213" s="5">
        <v>2062975</v>
      </c>
      <c r="G213" s="6">
        <v>6960840</v>
      </c>
      <c r="H213" s="65" t="s">
        <v>39</v>
      </c>
      <c r="I213" s="251">
        <v>3272032</v>
      </c>
      <c r="J213" s="65" t="s">
        <v>179</v>
      </c>
      <c r="K213" s="96" t="s">
        <v>41</v>
      </c>
      <c r="L213" s="52"/>
    </row>
    <row r="214" spans="1:12" s="139" customFormat="1" ht="15" customHeight="1">
      <c r="A214" s="293"/>
      <c r="B214" s="111"/>
      <c r="C214" s="46" t="s">
        <v>24</v>
      </c>
      <c r="D214" s="92" t="s">
        <v>198</v>
      </c>
      <c r="E214" s="49"/>
      <c r="F214" s="4"/>
      <c r="G214" s="3"/>
      <c r="H214" s="56" t="s">
        <v>133</v>
      </c>
      <c r="I214" s="50">
        <v>3272032</v>
      </c>
      <c r="J214" s="81"/>
      <c r="K214" s="58" t="s">
        <v>180</v>
      </c>
      <c r="L214" s="52"/>
    </row>
    <row r="215" spans="1:12" s="139" customFormat="1" ht="15" customHeight="1">
      <c r="A215" s="277"/>
      <c r="B215" s="111"/>
      <c r="C215" s="46" t="s">
        <v>44</v>
      </c>
      <c r="D215" s="92" t="s">
        <v>171</v>
      </c>
      <c r="E215" s="49"/>
      <c r="F215" s="4"/>
      <c r="G215" s="3"/>
      <c r="H215" s="56" t="s">
        <v>134</v>
      </c>
      <c r="I215" s="50">
        <v>3272032</v>
      </c>
      <c r="J215" s="81"/>
      <c r="K215" s="58" t="s">
        <v>183</v>
      </c>
      <c r="L215" s="52"/>
    </row>
    <row r="216" spans="1:12" s="139" customFormat="1" ht="15" customHeight="1">
      <c r="A216" s="277"/>
      <c r="B216" s="111"/>
      <c r="C216" s="46" t="s">
        <v>46</v>
      </c>
      <c r="D216" s="92" t="s">
        <v>172</v>
      </c>
      <c r="E216" s="49"/>
      <c r="F216" s="4"/>
      <c r="G216" s="3"/>
      <c r="H216" s="56" t="s">
        <v>135</v>
      </c>
      <c r="I216" s="50">
        <v>3272032</v>
      </c>
      <c r="J216" s="81"/>
      <c r="K216" s="58" t="s">
        <v>182</v>
      </c>
      <c r="L216" s="52"/>
    </row>
    <row r="217" spans="1:12" s="139" customFormat="1" ht="15" customHeight="1">
      <c r="A217" s="277"/>
      <c r="B217" s="110"/>
      <c r="C217" s="46" t="s">
        <v>47</v>
      </c>
      <c r="D217" s="92" t="s">
        <v>173</v>
      </c>
      <c r="E217" s="49"/>
      <c r="F217" s="4"/>
      <c r="G217" s="3"/>
      <c r="H217" s="56" t="s">
        <v>136</v>
      </c>
      <c r="I217" s="50">
        <v>3272032</v>
      </c>
      <c r="J217" s="81"/>
      <c r="K217" s="58"/>
      <c r="L217" s="52"/>
    </row>
    <row r="218" spans="1:12" s="139" customFormat="1" ht="15" customHeight="1">
      <c r="A218" s="277"/>
      <c r="B218" s="110"/>
      <c r="C218" s="46" t="s">
        <v>145</v>
      </c>
      <c r="D218" s="140"/>
      <c r="E218" s="49"/>
      <c r="F218" s="4"/>
      <c r="G218" s="3"/>
      <c r="H218" s="56" t="s">
        <v>137</v>
      </c>
      <c r="I218" s="50">
        <v>3272032</v>
      </c>
      <c r="J218" s="81"/>
      <c r="K218" s="58"/>
      <c r="L218" s="52"/>
    </row>
    <row r="219" spans="1:12" s="139" customFormat="1" ht="15" customHeight="1">
      <c r="A219" s="277"/>
      <c r="B219" s="111"/>
      <c r="C219" s="202" t="s">
        <v>221</v>
      </c>
      <c r="D219" s="140"/>
      <c r="E219" s="49"/>
      <c r="F219" s="4"/>
      <c r="G219" s="3"/>
      <c r="H219" s="56" t="s">
        <v>138</v>
      </c>
      <c r="I219" s="50">
        <v>3272032</v>
      </c>
      <c r="J219" s="81"/>
      <c r="K219" s="58"/>
      <c r="L219" s="52"/>
    </row>
    <row r="220" spans="1:12" s="139" customFormat="1" ht="15" customHeight="1">
      <c r="A220" s="277"/>
      <c r="B220" s="111"/>
      <c r="C220" s="204" t="s">
        <v>220</v>
      </c>
      <c r="D220" s="122"/>
      <c r="E220" s="49"/>
      <c r="F220" s="4"/>
      <c r="G220" s="3"/>
      <c r="H220" s="56" t="s">
        <v>139</v>
      </c>
      <c r="I220" s="50">
        <v>3272032</v>
      </c>
      <c r="J220" s="81"/>
      <c r="K220" s="58"/>
      <c r="L220" s="52"/>
    </row>
    <row r="221" spans="1:12" s="139" customFormat="1" ht="15" customHeight="1">
      <c r="A221" s="277"/>
      <c r="B221" s="123"/>
      <c r="C221" s="203" t="s">
        <v>196</v>
      </c>
      <c r="D221" s="92"/>
      <c r="E221" s="49"/>
      <c r="F221" s="4"/>
      <c r="G221" s="3"/>
      <c r="H221" s="56" t="s">
        <v>140</v>
      </c>
      <c r="I221" s="50">
        <v>3272032</v>
      </c>
      <c r="J221" s="81"/>
      <c r="K221" s="58"/>
      <c r="L221" s="52"/>
    </row>
    <row r="222" spans="1:12" s="139" customFormat="1" ht="15" customHeight="1">
      <c r="A222" s="277"/>
      <c r="B222" s="111"/>
      <c r="C222" s="116"/>
      <c r="D222" s="92"/>
      <c r="E222" s="49"/>
      <c r="F222" s="4"/>
      <c r="G222" s="3"/>
      <c r="H222" s="56" t="s">
        <v>98</v>
      </c>
      <c r="I222" s="50">
        <v>3272032</v>
      </c>
      <c r="J222" s="81"/>
      <c r="K222" s="58"/>
      <c r="L222" s="52"/>
    </row>
    <row r="223" spans="1:12" s="139" customFormat="1" ht="15" customHeight="1">
      <c r="A223" s="277"/>
      <c r="B223" s="111"/>
      <c r="C223" s="116"/>
      <c r="D223" s="92"/>
      <c r="E223" s="49"/>
      <c r="F223" s="4"/>
      <c r="G223" s="3"/>
      <c r="H223" s="56" t="s">
        <v>201</v>
      </c>
      <c r="I223" s="50">
        <v>3272032</v>
      </c>
      <c r="J223" s="81"/>
      <c r="K223" s="58"/>
      <c r="L223" s="52"/>
    </row>
    <row r="224" spans="1:12" s="139" customFormat="1" ht="27.75" customHeight="1">
      <c r="A224" s="155"/>
      <c r="B224" s="123"/>
      <c r="C224" s="116"/>
      <c r="D224" s="122"/>
      <c r="E224" s="7"/>
      <c r="F224" s="7"/>
      <c r="G224" s="3"/>
      <c r="H224" s="56" t="s">
        <v>179</v>
      </c>
      <c r="I224" s="50">
        <v>3272032</v>
      </c>
      <c r="J224" s="81"/>
      <c r="K224" s="58"/>
      <c r="L224" s="52"/>
    </row>
    <row r="225" spans="1:12" s="139" customFormat="1" ht="123.75" customHeight="1">
      <c r="A225" s="155"/>
      <c r="B225" s="112"/>
      <c r="C225" s="120"/>
      <c r="D225" s="94"/>
      <c r="E225" s="104"/>
      <c r="F225" s="15"/>
      <c r="G225" s="8"/>
      <c r="H225" s="79"/>
      <c r="I225" s="55"/>
      <c r="J225" s="86"/>
      <c r="K225" s="95"/>
      <c r="L225" s="52"/>
    </row>
    <row r="226" spans="1:12" s="139" customFormat="1" ht="15.75" customHeight="1">
      <c r="A226" s="110"/>
      <c r="B226" s="111"/>
      <c r="C226" s="116"/>
      <c r="D226" s="92"/>
      <c r="E226" s="49"/>
      <c r="F226" s="4"/>
      <c r="G226" s="3"/>
      <c r="H226" s="56"/>
      <c r="I226" s="50"/>
      <c r="J226" s="81"/>
      <c r="K226" s="58"/>
      <c r="L226" s="52"/>
    </row>
    <row r="227" spans="1:12" s="139" customFormat="1" ht="15" customHeight="1">
      <c r="A227" s="110"/>
      <c r="B227" s="111" t="s">
        <v>240</v>
      </c>
      <c r="C227" s="116" t="s">
        <v>164</v>
      </c>
      <c r="D227" s="92" t="s">
        <v>197</v>
      </c>
      <c r="E227" s="49">
        <v>44966188</v>
      </c>
      <c r="F227" s="4">
        <v>338330</v>
      </c>
      <c r="G227" s="3">
        <v>374154</v>
      </c>
      <c r="H227" s="56" t="s">
        <v>39</v>
      </c>
      <c r="I227" s="50">
        <v>3747183</v>
      </c>
      <c r="J227" s="56" t="s">
        <v>179</v>
      </c>
      <c r="K227" s="58" t="s">
        <v>184</v>
      </c>
      <c r="L227" s="52"/>
    </row>
    <row r="228" spans="1:12" s="139" customFormat="1" ht="15" customHeight="1">
      <c r="A228" s="110"/>
      <c r="B228" s="111"/>
      <c r="C228" s="116" t="s">
        <v>165</v>
      </c>
      <c r="D228" s="92" t="s">
        <v>198</v>
      </c>
      <c r="E228" s="49"/>
      <c r="F228" s="4"/>
      <c r="G228" s="3"/>
      <c r="H228" s="56" t="s">
        <v>133</v>
      </c>
      <c r="I228" s="50">
        <v>3747183</v>
      </c>
      <c r="J228" s="57"/>
      <c r="K228" s="143">
        <v>321020262900009</v>
      </c>
      <c r="L228" s="52"/>
    </row>
    <row r="229" spans="1:12" s="139" customFormat="1" ht="15" customHeight="1">
      <c r="A229" s="110"/>
      <c r="B229" s="111"/>
      <c r="C229" s="116" t="s">
        <v>166</v>
      </c>
      <c r="D229" s="92" t="s">
        <v>171</v>
      </c>
      <c r="E229" s="49"/>
      <c r="F229" s="4"/>
      <c r="G229" s="3"/>
      <c r="H229" s="56" t="s">
        <v>134</v>
      </c>
      <c r="I229" s="50">
        <v>3747183</v>
      </c>
      <c r="J229" s="57"/>
      <c r="K229" s="143">
        <v>969600380543</v>
      </c>
      <c r="L229" s="52"/>
    </row>
    <row r="230" spans="1:12" s="139" customFormat="1" ht="15" customHeight="1">
      <c r="A230" s="110"/>
      <c r="B230" s="110"/>
      <c r="C230" s="116" t="s">
        <v>147</v>
      </c>
      <c r="D230" s="92" t="s">
        <v>199</v>
      </c>
      <c r="E230" s="49"/>
      <c r="F230" s="4"/>
      <c r="G230" s="3"/>
      <c r="H230" s="56" t="s">
        <v>135</v>
      </c>
      <c r="I230" s="50">
        <v>3747183</v>
      </c>
      <c r="J230" s="57"/>
      <c r="K230" s="58" t="s">
        <v>176</v>
      </c>
      <c r="L230" s="52"/>
    </row>
    <row r="231" spans="1:12" s="139" customFormat="1" ht="15" customHeight="1">
      <c r="A231" s="110"/>
      <c r="B231" s="110"/>
      <c r="C231" s="202" t="s">
        <v>221</v>
      </c>
      <c r="D231" s="122" t="s">
        <v>200</v>
      </c>
      <c r="E231" s="49"/>
      <c r="F231" s="4"/>
      <c r="G231" s="3"/>
      <c r="H231" s="56" t="s">
        <v>136</v>
      </c>
      <c r="I231" s="50">
        <v>3747183</v>
      </c>
      <c r="J231" s="57"/>
      <c r="K231" s="58"/>
      <c r="L231" s="52"/>
    </row>
    <row r="232" spans="1:12" s="139" customFormat="1" ht="15" customHeight="1">
      <c r="A232" s="110"/>
      <c r="B232" s="111"/>
      <c r="C232" s="204" t="s">
        <v>220</v>
      </c>
      <c r="D232" s="140"/>
      <c r="E232" s="49"/>
      <c r="F232" s="4"/>
      <c r="G232" s="3"/>
      <c r="H232" s="56" t="s">
        <v>137</v>
      </c>
      <c r="I232" s="50">
        <v>3747183</v>
      </c>
      <c r="J232" s="57"/>
      <c r="K232" s="58"/>
      <c r="L232" s="52"/>
    </row>
    <row r="233" spans="1:12" s="139" customFormat="1" ht="15" customHeight="1">
      <c r="A233" s="110"/>
      <c r="B233" s="111"/>
      <c r="C233" s="204" t="s">
        <v>196</v>
      </c>
      <c r="D233" s="140"/>
      <c r="E233" s="49"/>
      <c r="F233" s="4"/>
      <c r="G233" s="3"/>
      <c r="H233" s="56" t="s">
        <v>138</v>
      </c>
      <c r="I233" s="50">
        <v>3747183</v>
      </c>
      <c r="J233" s="57"/>
      <c r="K233" s="58"/>
      <c r="L233" s="52"/>
    </row>
    <row r="234" spans="1:12" s="139" customFormat="1" ht="15" customHeight="1">
      <c r="A234" s="110"/>
      <c r="B234" s="111"/>
      <c r="C234" s="116"/>
      <c r="D234" s="122"/>
      <c r="E234" s="49"/>
      <c r="F234" s="4"/>
      <c r="G234" s="3"/>
      <c r="H234" s="56" t="s">
        <v>139</v>
      </c>
      <c r="I234" s="50">
        <v>3747183</v>
      </c>
      <c r="J234" s="57"/>
      <c r="K234" s="58"/>
      <c r="L234" s="52"/>
    </row>
    <row r="235" spans="1:12" s="139" customFormat="1" ht="15" customHeight="1">
      <c r="A235" s="110"/>
      <c r="B235" s="111"/>
      <c r="C235" s="116"/>
      <c r="D235" s="92"/>
      <c r="E235" s="49"/>
      <c r="F235" s="4"/>
      <c r="G235" s="3"/>
      <c r="H235" s="56" t="s">
        <v>140</v>
      </c>
      <c r="I235" s="50">
        <v>3747183</v>
      </c>
      <c r="J235" s="57"/>
      <c r="K235" s="58"/>
      <c r="L235" s="52"/>
    </row>
    <row r="236" spans="1:12" s="139" customFormat="1" ht="15" customHeight="1">
      <c r="A236" s="110"/>
      <c r="B236" s="111"/>
      <c r="C236" s="116"/>
      <c r="D236" s="92"/>
      <c r="E236" s="49"/>
      <c r="F236" s="4"/>
      <c r="G236" s="3"/>
      <c r="H236" s="56" t="s">
        <v>98</v>
      </c>
      <c r="I236" s="50">
        <v>3747183</v>
      </c>
      <c r="J236" s="57"/>
      <c r="K236" s="58"/>
      <c r="L236" s="52"/>
    </row>
    <row r="237" spans="1:12" s="63" customFormat="1" ht="15" customHeight="1">
      <c r="A237" s="144"/>
      <c r="B237" s="111"/>
      <c r="C237" s="116"/>
      <c r="D237" s="92"/>
      <c r="E237" s="49"/>
      <c r="F237" s="4"/>
      <c r="G237" s="3"/>
      <c r="H237" s="56" t="s">
        <v>201</v>
      </c>
      <c r="I237" s="50">
        <v>3747183</v>
      </c>
      <c r="J237" s="57"/>
      <c r="K237" s="58"/>
      <c r="L237" s="145"/>
    </row>
    <row r="238" spans="1:12" s="139" customFormat="1" ht="16.5" customHeight="1">
      <c r="A238" s="110"/>
      <c r="B238" s="111"/>
      <c r="C238" s="116"/>
      <c r="D238" s="122"/>
      <c r="E238" s="49"/>
      <c r="F238" s="4"/>
      <c r="G238" s="3"/>
      <c r="H238" s="56" t="s">
        <v>179</v>
      </c>
      <c r="I238" s="99">
        <v>3747175</v>
      </c>
      <c r="J238" s="57"/>
      <c r="K238" s="58"/>
      <c r="L238" s="52"/>
    </row>
    <row r="239" spans="1:12" s="139" customFormat="1" ht="16.5" customHeight="1">
      <c r="A239" s="110"/>
      <c r="B239" s="274"/>
      <c r="C239" s="282"/>
      <c r="D239" s="94"/>
      <c r="E239" s="15"/>
      <c r="F239" s="15"/>
      <c r="G239" s="8"/>
      <c r="H239" s="83"/>
      <c r="I239" s="55"/>
      <c r="J239" s="86"/>
      <c r="K239" s="95"/>
      <c r="L239" s="52"/>
    </row>
    <row r="240" spans="1:12" s="1" customFormat="1" ht="21" customHeight="1" thickBot="1">
      <c r="A240" s="146"/>
      <c r="B240" s="284"/>
      <c r="C240" s="285" t="s">
        <v>51</v>
      </c>
      <c r="D240" s="286" t="s">
        <v>52</v>
      </c>
      <c r="E240" s="287" t="s">
        <v>52</v>
      </c>
      <c r="F240" s="287">
        <f>SUM(F9:F237)</f>
        <v>191564804.81</v>
      </c>
      <c r="G240" s="288">
        <f>SUM(G9:G238)</f>
        <v>250602518.17000002</v>
      </c>
      <c r="H240" s="289" t="s">
        <v>52</v>
      </c>
      <c r="I240" s="290">
        <f>SUM(I9:I238)</f>
        <v>397113829.16999996</v>
      </c>
      <c r="J240" s="291" t="s">
        <v>52</v>
      </c>
      <c r="K240" s="292" t="s">
        <v>52</v>
      </c>
      <c r="L240" s="51"/>
    </row>
    <row r="241" spans="2:11" ht="10.5" customHeight="1">
      <c r="B241" s="25"/>
      <c r="C241" s="25"/>
      <c r="D241" s="25"/>
      <c r="E241" s="26"/>
      <c r="F241" s="26"/>
      <c r="G241" s="27"/>
      <c r="H241" s="25"/>
      <c r="I241" s="28"/>
      <c r="J241" s="25"/>
      <c r="K241" s="29"/>
    </row>
    <row r="242" spans="2:11" ht="14.25" customHeight="1">
      <c r="B242" s="21"/>
      <c r="C242" s="21"/>
      <c r="D242" s="21"/>
      <c r="E242" s="30"/>
      <c r="F242" s="30"/>
      <c r="G242" s="30"/>
      <c r="H242" s="21"/>
      <c r="I242" s="21"/>
      <c r="J242" s="21"/>
      <c r="K242" s="31"/>
    </row>
    <row r="243" spans="1:12" s="152" customFormat="1" ht="21" customHeight="1">
      <c r="A243" s="148"/>
      <c r="B243" s="149"/>
      <c r="C243" s="300" t="s">
        <v>254</v>
      </c>
      <c r="D243" s="300"/>
      <c r="E243" s="150" t="s">
        <v>195</v>
      </c>
      <c r="F243" s="151" t="s">
        <v>141</v>
      </c>
      <c r="I243" s="145"/>
      <c r="J243" s="63"/>
      <c r="K243" s="153"/>
      <c r="L243" s="154"/>
    </row>
    <row r="244" spans="1:11" ht="1.5" customHeight="1">
      <c r="A244" s="20"/>
      <c r="B244" s="20"/>
      <c r="C244" s="20"/>
      <c r="D244" s="127"/>
      <c r="E244" s="33"/>
      <c r="F244" s="33"/>
      <c r="G244" s="30"/>
      <c r="H244" s="21"/>
      <c r="I244" s="21"/>
      <c r="J244" s="21"/>
      <c r="K244" s="31"/>
    </row>
    <row r="245" spans="1:11" ht="11.25" customHeight="1">
      <c r="A245" s="24" t="s">
        <v>89</v>
      </c>
      <c r="C245" s="198" t="s">
        <v>223</v>
      </c>
      <c r="D245" s="34"/>
      <c r="E245" s="34"/>
      <c r="F245" s="34"/>
      <c r="G245" s="34"/>
      <c r="H245" s="35"/>
      <c r="I245" s="21"/>
      <c r="J245" s="23"/>
      <c r="K245" s="31"/>
    </row>
    <row r="246" spans="1:10" ht="17.25" customHeight="1">
      <c r="A246" s="24" t="s">
        <v>90</v>
      </c>
      <c r="C246" s="170" t="s">
        <v>148</v>
      </c>
      <c r="D246" s="171">
        <f aca="true" t="shared" si="0" ref="D246:D259">SUM(E246:F246)</f>
        <v>28674451.63000001</v>
      </c>
      <c r="E246" s="49">
        <f>SUM(I75,I81,I88,I95,I103,I113,I125,I156,I187,I172,I126:I132)</f>
        <v>27086231.63000001</v>
      </c>
      <c r="F246" s="49">
        <f>SUM(I9,I24,I25,I26,I27,I32,I33,I34,I35,I40,I41,I46,I47,I53,I60)</f>
        <v>1588220</v>
      </c>
      <c r="J246" s="36"/>
    </row>
    <row r="247" spans="1:10" ht="17.25" customHeight="1">
      <c r="A247" s="24" t="s">
        <v>91</v>
      </c>
      <c r="C247" s="170" t="s">
        <v>149</v>
      </c>
      <c r="D247" s="171">
        <f t="shared" si="0"/>
        <v>29125119.540000003</v>
      </c>
      <c r="E247" s="49">
        <f>SUM(I76,I82,I89,I96,I104,I114,I157,I188,I173,I133,I134,I135,I136,I137,I138,I139,I140,I141,I142)</f>
        <v>27352459.540000003</v>
      </c>
      <c r="F247" s="49">
        <f>SUM(I28,I36,I42,I43,I48,I49,I54,I55,I61,I62)</f>
        <v>1772660</v>
      </c>
      <c r="J247" s="37"/>
    </row>
    <row r="248" spans="1:6" ht="17.25" customHeight="1">
      <c r="A248" s="24" t="s">
        <v>92</v>
      </c>
      <c r="C248" s="170" t="s">
        <v>150</v>
      </c>
      <c r="D248" s="171">
        <f t="shared" si="0"/>
        <v>40201139</v>
      </c>
      <c r="E248" s="49">
        <f>SUM(I77,I83,I97,I105,I115,I143,I158,I189,I198,I213,I227,I174)</f>
        <v>39396179</v>
      </c>
      <c r="F248" s="50">
        <f>SUM(I44,I50,I56,I57,I63,I64)</f>
        <v>804960</v>
      </c>
    </row>
    <row r="249" spans="1:7" ht="17.25" customHeight="1">
      <c r="A249" s="24" t="s">
        <v>123</v>
      </c>
      <c r="C249" s="170" t="s">
        <v>151</v>
      </c>
      <c r="D249" s="171">
        <f t="shared" si="0"/>
        <v>26737263</v>
      </c>
      <c r="E249" s="49">
        <f>SUM(I98,I106,I116,I144,I159,I190,I199,I214,I228,I175)</f>
        <v>26416663</v>
      </c>
      <c r="F249" s="49">
        <f>SUM(I58,I65)</f>
        <v>320600</v>
      </c>
      <c r="G249" s="34"/>
    </row>
    <row r="250" spans="1:7" ht="17.25" customHeight="1">
      <c r="A250" s="24" t="s">
        <v>124</v>
      </c>
      <c r="C250" s="170" t="s">
        <v>152</v>
      </c>
      <c r="D250" s="171">
        <f t="shared" si="0"/>
        <v>26416663</v>
      </c>
      <c r="E250" s="49">
        <f>SUM(I99,I107,I117,I145,I160,I191,I200,I215,I229,I176)</f>
        <v>26416663</v>
      </c>
      <c r="F250" s="34"/>
      <c r="G250" s="34"/>
    </row>
    <row r="251" spans="1:7" ht="17.25" customHeight="1">
      <c r="A251" s="24" t="s">
        <v>125</v>
      </c>
      <c r="C251" s="170" t="s">
        <v>153</v>
      </c>
      <c r="D251" s="171">
        <f t="shared" si="0"/>
        <v>26416663</v>
      </c>
      <c r="E251" s="49">
        <f>SUM(I100,I108,I118,I146,I161,I192,I201,I216,I230,I177)</f>
        <v>26416663</v>
      </c>
      <c r="F251" s="34"/>
      <c r="G251" s="34"/>
    </row>
    <row r="252" spans="1:7" ht="17.25" customHeight="1">
      <c r="A252" s="24" t="s">
        <v>126</v>
      </c>
      <c r="C252" s="170" t="s">
        <v>154</v>
      </c>
      <c r="D252" s="171">
        <f t="shared" si="0"/>
        <v>28916663</v>
      </c>
      <c r="E252" s="49">
        <f>SUM(I101,I109,I119,I147,I162,I193,I202,I217,I231,I178)</f>
        <v>28916663</v>
      </c>
      <c r="F252" s="34"/>
      <c r="G252" s="34"/>
    </row>
    <row r="253" spans="1:7" ht="17.25" customHeight="1">
      <c r="A253" s="24" t="s">
        <v>127</v>
      </c>
      <c r="C253" s="170" t="s">
        <v>155</v>
      </c>
      <c r="D253" s="171">
        <f t="shared" si="0"/>
        <v>24541663</v>
      </c>
      <c r="E253" s="49">
        <f>SUM(I110,I120,I148,I163,I194,I203,I218,I232,I179)</f>
        <v>24541663</v>
      </c>
      <c r="F253" s="34"/>
      <c r="G253" s="34"/>
    </row>
    <row r="254" spans="1:7" ht="17.25" customHeight="1">
      <c r="A254" s="24" t="s">
        <v>128</v>
      </c>
      <c r="C254" s="170" t="s">
        <v>156</v>
      </c>
      <c r="D254" s="171">
        <f t="shared" si="0"/>
        <v>27541662</v>
      </c>
      <c r="E254" s="49">
        <f>SUM(I111,I121,I149,I164,I195,I204,I219,I233,I180)</f>
        <v>27541662</v>
      </c>
      <c r="F254" s="34"/>
      <c r="G254" s="34"/>
    </row>
    <row r="255" spans="1:7" ht="17.25" customHeight="1">
      <c r="A255" s="24" t="s">
        <v>129</v>
      </c>
      <c r="C255" s="170" t="s">
        <v>157</v>
      </c>
      <c r="D255" s="171">
        <f t="shared" si="0"/>
        <v>27332775</v>
      </c>
      <c r="E255" s="49">
        <f>SUM(I122,I150,I165,I196,I205,I220,I234,I181)</f>
        <v>27332775</v>
      </c>
      <c r="F255" s="34"/>
      <c r="G255" s="34"/>
    </row>
    <row r="256" spans="1:7" ht="17.25" customHeight="1">
      <c r="A256" s="24" t="s">
        <v>130</v>
      </c>
      <c r="C256" s="170" t="s">
        <v>158</v>
      </c>
      <c r="D256" s="171">
        <f t="shared" si="0"/>
        <v>26667833</v>
      </c>
      <c r="E256" s="49">
        <f>SUM(I123,I151,I166,I206,I221,I235,I182)</f>
        <v>26667833</v>
      </c>
      <c r="F256" s="34"/>
      <c r="G256" s="34"/>
    </row>
    <row r="257" spans="1:7" ht="17.25" customHeight="1">
      <c r="A257" s="24" t="s">
        <v>131</v>
      </c>
      <c r="C257" s="170" t="s">
        <v>159</v>
      </c>
      <c r="D257" s="171">
        <f t="shared" si="0"/>
        <v>27667823</v>
      </c>
      <c r="E257" s="49">
        <f>SUM(I124,I152,I167,I207,I222,I236,I183)</f>
        <v>27667823</v>
      </c>
      <c r="F257" s="34"/>
      <c r="G257" s="34"/>
    </row>
    <row r="258" spans="1:7" ht="18.75" customHeight="1" thickBot="1">
      <c r="A258" s="38"/>
      <c r="C258" s="170" t="s">
        <v>160</v>
      </c>
      <c r="D258" s="171">
        <f t="shared" si="0"/>
        <v>28437063</v>
      </c>
      <c r="E258" s="49">
        <f>SUM(I153,I168,I208,I223,I237,I184)</f>
        <v>28437063</v>
      </c>
      <c r="F258" s="34"/>
      <c r="G258" s="34"/>
    </row>
    <row r="259" spans="1:7" ht="16.5" customHeight="1">
      <c r="A259" s="24"/>
      <c r="C259" s="170" t="s">
        <v>185</v>
      </c>
      <c r="D259" s="171">
        <f t="shared" si="0"/>
        <v>28437048</v>
      </c>
      <c r="E259" s="49">
        <f>SUM(I154,I169,I209,I224,I238,I185)</f>
        <v>28437048</v>
      </c>
      <c r="F259" s="34"/>
      <c r="G259" s="34"/>
    </row>
    <row r="260" spans="1:8" ht="11.25" customHeight="1" thickBot="1">
      <c r="A260" s="24"/>
      <c r="C260" s="128"/>
      <c r="D260" s="129"/>
      <c r="E260" s="172"/>
      <c r="F260" s="130"/>
      <c r="G260" s="131"/>
      <c r="H260" s="21"/>
    </row>
    <row r="261" spans="1:8" ht="21" customHeight="1" thickTop="1">
      <c r="A261" s="24"/>
      <c r="C261" s="173" t="s">
        <v>51</v>
      </c>
      <c r="D261" s="174">
        <f>SUM(E261:F261)</f>
        <v>397113829.17</v>
      </c>
      <c r="E261" s="151">
        <f>SUM(E246:E260)</f>
        <v>392627389.17</v>
      </c>
      <c r="F261" s="175">
        <f>SUM(F246:F260)</f>
        <v>4486440</v>
      </c>
      <c r="G261" s="30"/>
      <c r="H261" s="35"/>
    </row>
    <row r="262" spans="3:11" ht="15" customHeight="1">
      <c r="C262" s="39"/>
      <c r="D262" s="33"/>
      <c r="E262" s="33"/>
      <c r="F262" s="33"/>
      <c r="G262" s="33"/>
      <c r="H262" s="40"/>
      <c r="I262" s="21"/>
      <c r="J262" s="21"/>
      <c r="K262" s="31"/>
    </row>
    <row r="263" spans="2:11" ht="17.25" customHeight="1">
      <c r="B263" s="21"/>
      <c r="C263" s="41"/>
      <c r="D263" s="42"/>
      <c r="E263" s="27"/>
      <c r="F263" s="27"/>
      <c r="G263" s="30"/>
      <c r="H263" s="21"/>
      <c r="I263" s="21"/>
      <c r="J263" s="21"/>
      <c r="K263" s="31"/>
    </row>
    <row r="264" spans="2:12" s="43" customFormat="1" ht="17.25" customHeight="1">
      <c r="B264" s="297"/>
      <c r="C264" s="297"/>
      <c r="D264" s="297"/>
      <c r="E264" s="297"/>
      <c r="F264" s="297"/>
      <c r="G264" s="297"/>
      <c r="H264" s="297"/>
      <c r="I264" s="297"/>
      <c r="J264" s="297"/>
      <c r="K264" s="297"/>
      <c r="L264" s="132"/>
    </row>
    <row r="265" spans="2:8" ht="17.25" customHeight="1">
      <c r="B265" s="296"/>
      <c r="C265" s="296"/>
      <c r="D265" s="37"/>
      <c r="G265" s="30"/>
      <c r="H265" s="21"/>
    </row>
    <row r="266" spans="2:8" ht="17.25" customHeight="1">
      <c r="B266" s="296"/>
      <c r="C266" s="296"/>
      <c r="D266" s="37"/>
      <c r="G266" s="30"/>
      <c r="H266" s="21"/>
    </row>
    <row r="268" spans="2:3" ht="17.25" customHeight="1">
      <c r="B268" s="32"/>
      <c r="C268" s="32"/>
    </row>
    <row r="269" spans="2:3" ht="17.25" customHeight="1">
      <c r="B269" s="296"/>
      <c r="C269" s="296"/>
    </row>
    <row r="270" spans="2:4" ht="17.25" customHeight="1">
      <c r="B270" s="44"/>
      <c r="C270" s="44"/>
      <c r="D270" s="45"/>
    </row>
    <row r="271" spans="2:4" ht="17.25" customHeight="1">
      <c r="B271" s="44"/>
      <c r="C271" s="44"/>
      <c r="D271" s="45"/>
    </row>
  </sheetData>
  <sheetProtection/>
  <mergeCells count="10">
    <mergeCell ref="B269:C269"/>
    <mergeCell ref="B264:K264"/>
    <mergeCell ref="B265:C265"/>
    <mergeCell ref="B266:C266"/>
    <mergeCell ref="D2:I2"/>
    <mergeCell ref="D3:I3"/>
    <mergeCell ref="D4:I4"/>
    <mergeCell ref="C243:D243"/>
    <mergeCell ref="H7:I7"/>
    <mergeCell ref="H8:I8"/>
  </mergeCells>
  <printOptions horizontalCentered="1"/>
  <pageMargins left="0.1968503937007874" right="0.1968503937007874" top="0.5118110236220472" bottom="0.5905511811023623" header="0.35433070866141736" footer="0.31496062992125984"/>
  <pageSetup firstPageNumber="264" useFirstPageNumber="1" horizontalDpi="600" verticalDpi="600" orientation="landscape" paperSize="9" scale="82" r:id="rId1"/>
  <headerFooter alignWithMargins="0">
    <oddHeader>&amp;C&amp;58</oddHeader>
    <oddFooter>&amp;C&amp;P</oddFooter>
  </headerFooter>
  <rowBreaks count="8" manualBreakCount="8">
    <brk id="31" min="1" max="10" man="1"/>
    <brk id="59" min="1" max="10" man="1"/>
    <brk id="87" min="1" max="10" man="1"/>
    <brk id="112" min="1" max="10" man="1"/>
    <brk id="142" min="1" max="10" man="1"/>
    <brk id="170" min="1" max="10" man="1"/>
    <brk id="197" min="1" max="10" man="1"/>
    <brk id="225" min="1" max="10" man="1"/>
  </rowBreaks>
  <ignoredErrors>
    <ignoredError sqref="F2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Bekier</dc:creator>
  <cp:keywords/>
  <dc:description/>
  <cp:lastModifiedBy>Ewa Wypych</cp:lastModifiedBy>
  <cp:lastPrinted>2011-03-24T14:20:28Z</cp:lastPrinted>
  <dcterms:created xsi:type="dcterms:W3CDTF">2009-01-05T09:23:49Z</dcterms:created>
  <dcterms:modified xsi:type="dcterms:W3CDTF">2011-03-24T14:20:30Z</dcterms:modified>
  <cp:category/>
  <cp:version/>
  <cp:contentType/>
  <cp:contentStatus/>
</cp:coreProperties>
</file>