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85" windowWidth="14940" windowHeight="7875" tabRatio="703"/>
  </bookViews>
  <sheets>
    <sheet name="roczne" sheetId="2" r:id="rId1"/>
    <sheet name="Arkusz1" sheetId="11" r:id="rId2"/>
    <sheet name="Arkusz2" sheetId="12" r:id="rId3"/>
  </sheets>
  <definedNames>
    <definedName name="_xlnm.Print_Area" localSheetId="0">roczne!$A$1:$H$2900</definedName>
    <definedName name="_xlnm.Print_Titles" localSheetId="0">roczne!$8:$11</definedName>
  </definedNames>
  <calcPr calcId="125725"/>
</workbook>
</file>

<file path=xl/calcChain.xml><?xml version="1.0" encoding="utf-8"?>
<calcChain xmlns="http://schemas.openxmlformats.org/spreadsheetml/2006/main">
  <c r="F752" i="2"/>
  <c r="F711"/>
  <c r="F671"/>
  <c r="F604"/>
  <c r="F1721"/>
  <c r="F1722"/>
  <c r="F1723"/>
  <c r="F1724"/>
  <c r="F1725"/>
  <c r="E1722"/>
  <c r="E1723"/>
  <c r="E1724"/>
  <c r="E1725"/>
  <c r="E1721"/>
  <c r="G1723"/>
  <c r="F2332"/>
  <c r="E2332"/>
  <c r="F2322"/>
  <c r="E2322"/>
  <c r="F2314"/>
  <c r="E2314"/>
  <c r="F2306"/>
  <c r="E2306"/>
  <c r="F2298"/>
  <c r="E2298"/>
  <c r="F2290"/>
  <c r="E2290"/>
  <c r="F2282"/>
  <c r="E2282"/>
  <c r="F2274"/>
  <c r="E2274"/>
  <c r="F2266"/>
  <c r="E2266"/>
  <c r="F2258"/>
  <c r="E2258"/>
  <c r="F2250"/>
  <c r="E2250"/>
  <c r="F2242"/>
  <c r="E2242"/>
  <c r="F2234"/>
  <c r="E2234"/>
  <c r="F2226"/>
  <c r="E2226"/>
  <c r="F2218"/>
  <c r="E2218"/>
  <c r="F2210"/>
  <c r="E2210"/>
  <c r="F2202"/>
  <c r="E2202"/>
  <c r="F2194"/>
  <c r="E2194"/>
  <c r="F2186"/>
  <c r="E2186"/>
  <c r="F2178"/>
  <c r="E2178"/>
  <c r="F2170"/>
  <c r="E2170"/>
  <c r="F2162"/>
  <c r="E2162"/>
  <c r="F2154"/>
  <c r="K1730" s="1"/>
  <c r="E2154"/>
  <c r="F2146"/>
  <c r="E2146"/>
  <c r="F2138"/>
  <c r="E2138"/>
  <c r="F2130"/>
  <c r="E2130"/>
  <c r="F2122"/>
  <c r="E2122"/>
  <c r="F2114"/>
  <c r="E2114"/>
  <c r="F2106"/>
  <c r="E2106"/>
  <c r="F2098"/>
  <c r="E2098"/>
  <c r="F2090"/>
  <c r="E2090"/>
  <c r="F2082"/>
  <c r="E2082"/>
  <c r="F2074"/>
  <c r="E2074"/>
  <c r="F2066"/>
  <c r="E2066"/>
  <c r="F2058"/>
  <c r="E2058"/>
  <c r="F2050"/>
  <c r="E2050"/>
  <c r="F2042"/>
  <c r="E2042"/>
  <c r="F2034"/>
  <c r="E2034"/>
  <c r="F2026"/>
  <c r="E2026"/>
  <c r="F2018"/>
  <c r="E2018"/>
  <c r="F2010"/>
  <c r="E2010"/>
  <c r="F2002"/>
  <c r="E2002"/>
  <c r="F1993"/>
  <c r="E1993"/>
  <c r="F1985"/>
  <c r="E1985"/>
  <c r="F1977"/>
  <c r="E1977"/>
  <c r="F1969"/>
  <c r="E1969"/>
  <c r="F1961"/>
  <c r="E1961"/>
  <c r="F1953"/>
  <c r="E1953"/>
  <c r="F1945"/>
  <c r="E1945"/>
  <c r="F1937"/>
  <c r="E1937"/>
  <c r="F1929"/>
  <c r="E1929"/>
  <c r="G1929" s="1"/>
  <c r="F1921"/>
  <c r="E1921"/>
  <c r="F1913"/>
  <c r="E1913"/>
  <c r="F1905"/>
  <c r="E1905"/>
  <c r="F1897"/>
  <c r="E1897"/>
  <c r="F1890"/>
  <c r="E1890"/>
  <c r="F1882"/>
  <c r="E1882"/>
  <c r="F1874"/>
  <c r="E1874"/>
  <c r="F1866"/>
  <c r="E1866"/>
  <c r="F1858"/>
  <c r="E1858"/>
  <c r="F1850"/>
  <c r="E1850"/>
  <c r="F1842"/>
  <c r="E1842"/>
  <c r="G1842" s="1"/>
  <c r="F1834"/>
  <c r="E1834"/>
  <c r="F1826"/>
  <c r="E1826"/>
  <c r="F1818"/>
  <c r="E1818"/>
  <c r="F1810"/>
  <c r="E1810"/>
  <c r="F1802"/>
  <c r="E1802"/>
  <c r="F1794"/>
  <c r="E1794"/>
  <c r="F1786"/>
  <c r="E1786"/>
  <c r="F1778"/>
  <c r="E1778"/>
  <c r="F1770"/>
  <c r="E1770"/>
  <c r="F1762"/>
  <c r="E1762"/>
  <c r="F1754"/>
  <c r="E1754"/>
  <c r="F1746"/>
  <c r="E1746"/>
  <c r="F1738"/>
  <c r="E1738"/>
  <c r="F1730"/>
  <c r="E1730"/>
  <c r="F2816"/>
  <c r="E2816"/>
  <c r="F2764"/>
  <c r="E2764"/>
  <c r="E2695"/>
  <c r="F2652"/>
  <c r="E2652"/>
  <c r="F2569"/>
  <c r="E2569"/>
  <c r="E2551"/>
  <c r="E2533"/>
  <c r="F2450"/>
  <c r="F2442" s="1"/>
  <c r="E2450"/>
  <c r="F2375"/>
  <c r="F2341" s="1"/>
  <c r="F1102"/>
  <c r="F2820"/>
  <c r="F2819"/>
  <c r="F2818"/>
  <c r="F2817"/>
  <c r="F1208"/>
  <c r="F1207"/>
  <c r="F1206"/>
  <c r="F1205"/>
  <c r="F1204"/>
  <c r="F2345"/>
  <c r="F2343"/>
  <c r="F2344"/>
  <c r="F2342"/>
  <c r="F1286"/>
  <c r="F1284"/>
  <c r="F1285"/>
  <c r="F1283"/>
  <c r="F1282"/>
  <c r="F1441"/>
  <c r="F1677"/>
  <c r="F1669"/>
  <c r="F1661"/>
  <c r="F1653"/>
  <c r="F1645"/>
  <c r="F1637"/>
  <c r="F1629"/>
  <c r="F1621"/>
  <c r="F1613"/>
  <c r="F1503"/>
  <c r="F1504"/>
  <c r="F1502"/>
  <c r="F1501"/>
  <c r="F1500"/>
  <c r="F581"/>
  <c r="F580"/>
  <c r="F579"/>
  <c r="F578"/>
  <c r="F577"/>
  <c r="F794"/>
  <c r="E2341"/>
  <c r="E2345"/>
  <c r="E2344"/>
  <c r="E2343"/>
  <c r="E2342"/>
  <c r="G2438"/>
  <c r="G2437"/>
  <c r="G2436"/>
  <c r="G2435"/>
  <c r="G2434"/>
  <c r="F2433"/>
  <c r="E2433"/>
  <c r="F2431"/>
  <c r="F2430" s="1"/>
  <c r="F2428"/>
  <c r="E2428"/>
  <c r="G2428"/>
  <c r="F2427"/>
  <c r="E2427"/>
  <c r="G2427" s="1"/>
  <c r="F2426"/>
  <c r="E2426"/>
  <c r="G2426"/>
  <c r="F2425"/>
  <c r="E2425"/>
  <c r="G2425" s="1"/>
  <c r="F2424"/>
  <c r="F2423" s="1"/>
  <c r="E2424"/>
  <c r="G2424" s="1"/>
  <c r="G2420"/>
  <c r="G2419"/>
  <c r="G2418"/>
  <c r="G2417"/>
  <c r="G2416"/>
  <c r="F2415"/>
  <c r="E2415"/>
  <c r="E1286"/>
  <c r="E1285"/>
  <c r="E1284"/>
  <c r="E1283"/>
  <c r="E1282"/>
  <c r="G1387"/>
  <c r="G1386"/>
  <c r="G1385"/>
  <c r="G1384"/>
  <c r="G1383"/>
  <c r="F1382"/>
  <c r="E1382"/>
  <c r="F1380"/>
  <c r="F1379" s="1"/>
  <c r="G1377"/>
  <c r="G1376"/>
  <c r="G1375"/>
  <c r="G1374"/>
  <c r="G1373"/>
  <c r="F1372"/>
  <c r="E1372"/>
  <c r="E1432"/>
  <c r="F1432"/>
  <c r="G1433"/>
  <c r="G1434"/>
  <c r="G1435"/>
  <c r="G1436"/>
  <c r="G1437"/>
  <c r="E2820"/>
  <c r="E2819"/>
  <c r="E2818"/>
  <c r="E2817"/>
  <c r="G2846"/>
  <c r="G2845"/>
  <c r="G2844"/>
  <c r="G2843"/>
  <c r="G2842"/>
  <c r="F2841"/>
  <c r="E2841"/>
  <c r="G2778"/>
  <c r="G2777"/>
  <c r="G2776"/>
  <c r="G2775"/>
  <c r="G2774"/>
  <c r="F2773"/>
  <c r="E2773"/>
  <c r="G2666"/>
  <c r="G2665"/>
  <c r="G2664"/>
  <c r="G2663"/>
  <c r="G2662"/>
  <c r="F2661"/>
  <c r="E2661"/>
  <c r="G2450"/>
  <c r="G2496"/>
  <c r="G2495"/>
  <c r="G2494"/>
  <c r="G2493"/>
  <c r="G2492"/>
  <c r="F2491"/>
  <c r="E2491"/>
  <c r="G2488"/>
  <c r="G2487"/>
  <c r="G2486"/>
  <c r="G2485"/>
  <c r="G2484"/>
  <c r="F2483"/>
  <c r="E2483"/>
  <c r="G2412"/>
  <c r="G2411"/>
  <c r="G2410"/>
  <c r="G2409"/>
  <c r="G2408"/>
  <c r="F2407"/>
  <c r="E2407"/>
  <c r="G2337"/>
  <c r="G2336"/>
  <c r="G2335"/>
  <c r="G2334"/>
  <c r="G2333"/>
  <c r="G2327"/>
  <c r="G2326"/>
  <c r="G2325"/>
  <c r="G2324"/>
  <c r="G2323"/>
  <c r="G2295"/>
  <c r="G2294"/>
  <c r="G2293"/>
  <c r="G2292"/>
  <c r="G2291"/>
  <c r="G2290"/>
  <c r="G2287"/>
  <c r="G2286"/>
  <c r="G2285"/>
  <c r="G2284"/>
  <c r="G2283"/>
  <c r="G2279"/>
  <c r="G2278"/>
  <c r="G2277"/>
  <c r="G2276"/>
  <c r="G2275"/>
  <c r="G2274"/>
  <c r="G2247"/>
  <c r="G2246"/>
  <c r="G2245"/>
  <c r="G2244"/>
  <c r="G2243"/>
  <c r="G2239"/>
  <c r="G2238"/>
  <c r="G2237"/>
  <c r="G2236"/>
  <c r="G2235"/>
  <c r="G2234"/>
  <c r="G2199"/>
  <c r="G2198"/>
  <c r="G2197"/>
  <c r="G2196"/>
  <c r="G2195"/>
  <c r="G2191"/>
  <c r="G2190"/>
  <c r="G2189"/>
  <c r="G2188"/>
  <c r="G2187"/>
  <c r="G2186"/>
  <c r="G2135"/>
  <c r="G2134"/>
  <c r="G2133"/>
  <c r="G2132"/>
  <c r="G2131"/>
  <c r="G2079"/>
  <c r="G2078"/>
  <c r="G2077"/>
  <c r="G2076"/>
  <c r="G2075"/>
  <c r="G1990"/>
  <c r="G1989"/>
  <c r="G1988"/>
  <c r="G1987"/>
  <c r="G1986"/>
  <c r="G1982"/>
  <c r="G1981"/>
  <c r="G1980"/>
  <c r="G1979"/>
  <c r="G1978"/>
  <c r="G1966"/>
  <c r="G1965"/>
  <c r="G1964"/>
  <c r="G1963"/>
  <c r="G1962"/>
  <c r="G1958"/>
  <c r="G1957"/>
  <c r="G1956"/>
  <c r="G1955"/>
  <c r="G1954"/>
  <c r="G1953"/>
  <c r="G1950"/>
  <c r="G1949"/>
  <c r="G1948"/>
  <c r="G1947"/>
  <c r="G1946"/>
  <c r="G1974"/>
  <c r="G1973"/>
  <c r="G1972"/>
  <c r="G1971"/>
  <c r="G1970"/>
  <c r="G1942"/>
  <c r="G1941"/>
  <c r="G1940"/>
  <c r="G1939"/>
  <c r="G1938"/>
  <c r="G1934"/>
  <c r="G1933"/>
  <c r="G1932"/>
  <c r="G1931"/>
  <c r="G1930"/>
  <c r="G1926"/>
  <c r="G1925"/>
  <c r="G1924"/>
  <c r="G1923"/>
  <c r="G1922"/>
  <c r="G1918"/>
  <c r="G1917"/>
  <c r="G1916"/>
  <c r="G1915"/>
  <c r="G1914"/>
  <c r="G1910"/>
  <c r="G1909"/>
  <c r="G1908"/>
  <c r="G1907"/>
  <c r="G1906"/>
  <c r="G1902"/>
  <c r="G1901"/>
  <c r="G1900"/>
  <c r="G1899"/>
  <c r="G1898"/>
  <c r="G1823"/>
  <c r="G1822"/>
  <c r="G1821"/>
  <c r="G1820"/>
  <c r="G1819"/>
  <c r="G1815"/>
  <c r="G1814"/>
  <c r="G1813"/>
  <c r="G1812"/>
  <c r="G1811"/>
  <c r="E1504"/>
  <c r="E1503"/>
  <c r="E1502"/>
  <c r="E1501"/>
  <c r="E1500"/>
  <c r="G1709"/>
  <c r="G1708"/>
  <c r="G1707"/>
  <c r="G1706"/>
  <c r="G1705"/>
  <c r="F1704"/>
  <c r="E1704"/>
  <c r="G1701"/>
  <c r="G1700"/>
  <c r="G1699"/>
  <c r="G1698"/>
  <c r="G1697"/>
  <c r="F1696"/>
  <c r="E1696"/>
  <c r="G1674"/>
  <c r="G1673"/>
  <c r="G1672"/>
  <c r="G1671"/>
  <c r="G1670"/>
  <c r="E1669"/>
  <c r="G1669" s="1"/>
  <c r="G1666"/>
  <c r="G1665"/>
  <c r="G1664"/>
  <c r="G1663"/>
  <c r="G1662"/>
  <c r="E1661"/>
  <c r="G1661" s="1"/>
  <c r="G1658"/>
  <c r="G1657"/>
  <c r="G1656"/>
  <c r="G1655"/>
  <c r="G1654"/>
  <c r="E1653"/>
  <c r="G1653" s="1"/>
  <c r="G1650"/>
  <c r="G1649"/>
  <c r="G1648"/>
  <c r="G1647"/>
  <c r="G1646"/>
  <c r="E1645"/>
  <c r="G1645" s="1"/>
  <c r="G1642"/>
  <c r="G1641"/>
  <c r="G1640"/>
  <c r="G1639"/>
  <c r="G1638"/>
  <c r="E1637"/>
  <c r="G1637" s="1"/>
  <c r="G1634"/>
  <c r="G1633"/>
  <c r="G1632"/>
  <c r="G1631"/>
  <c r="G1630"/>
  <c r="E1629"/>
  <c r="G1629" s="1"/>
  <c r="G1626"/>
  <c r="G1625"/>
  <c r="G1624"/>
  <c r="G1623"/>
  <c r="G1622"/>
  <c r="E1621"/>
  <c r="G1621" s="1"/>
  <c r="G1618"/>
  <c r="G1617"/>
  <c r="G1616"/>
  <c r="G1615"/>
  <c r="G1614"/>
  <c r="E1613"/>
  <c r="G1613" s="1"/>
  <c r="E1441"/>
  <c r="G1479"/>
  <c r="G1478"/>
  <c r="G1477"/>
  <c r="G1476"/>
  <c r="G1475"/>
  <c r="F1474"/>
  <c r="E1474"/>
  <c r="G1369"/>
  <c r="G1368"/>
  <c r="G1367"/>
  <c r="G1366"/>
  <c r="G1365"/>
  <c r="F1364"/>
  <c r="E1364"/>
  <c r="G1312"/>
  <c r="G1311"/>
  <c r="G1310"/>
  <c r="G1309"/>
  <c r="G1308"/>
  <c r="F1307"/>
  <c r="E1307"/>
  <c r="G1304"/>
  <c r="G1303"/>
  <c r="G1302"/>
  <c r="G1301"/>
  <c r="G1300"/>
  <c r="F1299"/>
  <c r="E1299"/>
  <c r="G1296"/>
  <c r="G1295"/>
  <c r="G1294"/>
  <c r="G1293"/>
  <c r="G1292"/>
  <c r="F1291"/>
  <c r="E1291"/>
  <c r="E1205"/>
  <c r="E1204"/>
  <c r="G1270"/>
  <c r="G1269"/>
  <c r="G1268"/>
  <c r="G1267"/>
  <c r="G1266"/>
  <c r="F1265"/>
  <c r="E1265"/>
  <c r="G1262"/>
  <c r="G1261"/>
  <c r="G1260"/>
  <c r="G1259"/>
  <c r="G1258"/>
  <c r="F1257"/>
  <c r="E1257"/>
  <c r="G1254"/>
  <c r="G1253"/>
  <c r="G1252"/>
  <c r="G1251"/>
  <c r="G1250"/>
  <c r="F1249"/>
  <c r="E1249"/>
  <c r="E1102"/>
  <c r="G1149"/>
  <c r="G1148"/>
  <c r="G1147"/>
  <c r="G1146"/>
  <c r="G1145"/>
  <c r="F1144"/>
  <c r="E1144"/>
  <c r="F847"/>
  <c r="F846"/>
  <c r="F845"/>
  <c r="F844"/>
  <c r="F843"/>
  <c r="E847"/>
  <c r="E846"/>
  <c r="E845"/>
  <c r="E844"/>
  <c r="E843"/>
  <c r="G1090"/>
  <c r="G1089"/>
  <c r="G1088"/>
  <c r="G1087"/>
  <c r="G1086"/>
  <c r="F1085"/>
  <c r="E1085"/>
  <c r="G1085" s="1"/>
  <c r="G1082"/>
  <c r="G1081"/>
  <c r="G1080"/>
  <c r="G1079"/>
  <c r="G1078"/>
  <c r="F1077"/>
  <c r="G1077" s="1"/>
  <c r="E1077"/>
  <c r="G977"/>
  <c r="G976"/>
  <c r="G975"/>
  <c r="G974"/>
  <c r="G973"/>
  <c r="F972"/>
  <c r="E972"/>
  <c r="E581"/>
  <c r="E580"/>
  <c r="G580"/>
  <c r="E579"/>
  <c r="E578"/>
  <c r="E577"/>
  <c r="G715"/>
  <c r="G714"/>
  <c r="G713"/>
  <c r="G712"/>
  <c r="G711"/>
  <c r="F710"/>
  <c r="E710"/>
  <c r="G591"/>
  <c r="G590"/>
  <c r="G589"/>
  <c r="G588"/>
  <c r="G587"/>
  <c r="F586"/>
  <c r="E586"/>
  <c r="F105"/>
  <c r="F104"/>
  <c r="F103"/>
  <c r="F102"/>
  <c r="F101"/>
  <c r="E105"/>
  <c r="E104"/>
  <c r="E103"/>
  <c r="E102"/>
  <c r="E101"/>
  <c r="E569"/>
  <c r="E561"/>
  <c r="G566"/>
  <c r="G565"/>
  <c r="G564"/>
  <c r="G563"/>
  <c r="G562"/>
  <c r="F561"/>
  <c r="G561"/>
  <c r="G549"/>
  <c r="G548"/>
  <c r="G547"/>
  <c r="G546"/>
  <c r="G545"/>
  <c r="F544"/>
  <c r="E544"/>
  <c r="G484"/>
  <c r="G483"/>
  <c r="G482"/>
  <c r="G481"/>
  <c r="G480"/>
  <c r="F479"/>
  <c r="E479"/>
  <c r="G476"/>
  <c r="G475"/>
  <c r="G474"/>
  <c r="G473"/>
  <c r="G472"/>
  <c r="F471"/>
  <c r="E471"/>
  <c r="G468"/>
  <c r="G467"/>
  <c r="G466"/>
  <c r="G465"/>
  <c r="G464"/>
  <c r="F463"/>
  <c r="E463"/>
  <c r="G460"/>
  <c r="G459"/>
  <c r="G458"/>
  <c r="G457"/>
  <c r="G456"/>
  <c r="F455"/>
  <c r="E455"/>
  <c r="G452"/>
  <c r="G451"/>
  <c r="G450"/>
  <c r="G449"/>
  <c r="G448"/>
  <c r="F447"/>
  <c r="E447"/>
  <c r="G444"/>
  <c r="G443"/>
  <c r="G442"/>
  <c r="G441"/>
  <c r="G440"/>
  <c r="F439"/>
  <c r="E439"/>
  <c r="G436"/>
  <c r="G435"/>
  <c r="G434"/>
  <c r="G433"/>
  <c r="G432"/>
  <c r="F431"/>
  <c r="E431"/>
  <c r="G348"/>
  <c r="G347"/>
  <c r="G346"/>
  <c r="G345"/>
  <c r="G344"/>
  <c r="F343"/>
  <c r="E343"/>
  <c r="G340"/>
  <c r="G339"/>
  <c r="G338"/>
  <c r="G337"/>
  <c r="G336"/>
  <c r="F335"/>
  <c r="E335"/>
  <c r="G323"/>
  <c r="G322"/>
  <c r="G321"/>
  <c r="G320"/>
  <c r="G319"/>
  <c r="F318"/>
  <c r="E318"/>
  <c r="G315"/>
  <c r="G314"/>
  <c r="G313"/>
  <c r="G312"/>
  <c r="G311"/>
  <c r="F310"/>
  <c r="E310"/>
  <c r="G307"/>
  <c r="G306"/>
  <c r="G305"/>
  <c r="G304"/>
  <c r="G303"/>
  <c r="F302"/>
  <c r="E302"/>
  <c r="G299"/>
  <c r="G298"/>
  <c r="G297"/>
  <c r="G296"/>
  <c r="G295"/>
  <c r="F294"/>
  <c r="E294"/>
  <c r="G291"/>
  <c r="G290"/>
  <c r="G289"/>
  <c r="G288"/>
  <c r="G287"/>
  <c r="F286"/>
  <c r="E286"/>
  <c r="G283"/>
  <c r="G282"/>
  <c r="G281"/>
  <c r="G280"/>
  <c r="G279"/>
  <c r="F278"/>
  <c r="E278"/>
  <c r="G275"/>
  <c r="G274"/>
  <c r="G273"/>
  <c r="G272"/>
  <c r="G271"/>
  <c r="F270"/>
  <c r="E270"/>
  <c r="G267"/>
  <c r="G266"/>
  <c r="G265"/>
  <c r="G264"/>
  <c r="G263"/>
  <c r="F262"/>
  <c r="E262"/>
  <c r="G259"/>
  <c r="G258"/>
  <c r="G257"/>
  <c r="G256"/>
  <c r="G255"/>
  <c r="F254"/>
  <c r="E254"/>
  <c r="G251"/>
  <c r="G250"/>
  <c r="G249"/>
  <c r="G248"/>
  <c r="G247"/>
  <c r="F246"/>
  <c r="E246"/>
  <c r="G123"/>
  <c r="G122"/>
  <c r="G121"/>
  <c r="G120"/>
  <c r="G119"/>
  <c r="E118"/>
  <c r="F118"/>
  <c r="E76"/>
  <c r="G2299"/>
  <c r="F2695"/>
  <c r="F2533"/>
  <c r="F2551"/>
  <c r="G2652"/>
  <c r="F2746"/>
  <c r="F2867"/>
  <c r="F2885"/>
  <c r="F2696"/>
  <c r="F2697"/>
  <c r="F2698"/>
  <c r="F2699"/>
  <c r="F2451"/>
  <c r="F2452"/>
  <c r="F2453"/>
  <c r="F2454"/>
  <c r="F802"/>
  <c r="F803"/>
  <c r="F804"/>
  <c r="F805"/>
  <c r="F806"/>
  <c r="F2768"/>
  <c r="F2767"/>
  <c r="F2766"/>
  <c r="F2765"/>
  <c r="E2768"/>
  <c r="E2767"/>
  <c r="G2767"/>
  <c r="E2766"/>
  <c r="E2765"/>
  <c r="G2765" s="1"/>
  <c r="G1504"/>
  <c r="G1502"/>
  <c r="E802"/>
  <c r="E1208"/>
  <c r="G1208" s="1"/>
  <c r="E1207"/>
  <c r="E1206"/>
  <c r="G1206" s="1"/>
  <c r="G2820"/>
  <c r="G2818"/>
  <c r="G2817"/>
  <c r="G2816"/>
  <c r="E2699"/>
  <c r="E2698"/>
  <c r="G2698"/>
  <c r="E2697"/>
  <c r="E2696"/>
  <c r="G2696" s="1"/>
  <c r="G2695"/>
  <c r="E2454"/>
  <c r="E2453"/>
  <c r="E2452"/>
  <c r="E2451"/>
  <c r="F2573"/>
  <c r="F2572"/>
  <c r="F2571"/>
  <c r="F2570"/>
  <c r="E2573"/>
  <c r="G2573"/>
  <c r="E2572"/>
  <c r="E2571"/>
  <c r="G2571" s="1"/>
  <c r="E2570"/>
  <c r="G2570" s="1"/>
  <c r="F2656"/>
  <c r="F2655"/>
  <c r="F2654"/>
  <c r="F2653"/>
  <c r="E2656"/>
  <c r="G2656" s="1"/>
  <c r="E2655"/>
  <c r="E2654"/>
  <c r="G2654" s="1"/>
  <c r="E2653"/>
  <c r="F2578"/>
  <c r="E2560"/>
  <c r="F100"/>
  <c r="F1395"/>
  <c r="F1394"/>
  <c r="F1393"/>
  <c r="F1392"/>
  <c r="F1391"/>
  <c r="E1395"/>
  <c r="E1394"/>
  <c r="E1393"/>
  <c r="E1392"/>
  <c r="E1391"/>
  <c r="G1722"/>
  <c r="G578"/>
  <c r="E767"/>
  <c r="G2344"/>
  <c r="G2342"/>
  <c r="F1174"/>
  <c r="F1173"/>
  <c r="F1172"/>
  <c r="F1171"/>
  <c r="F1170"/>
  <c r="E1174"/>
  <c r="E1173"/>
  <c r="E1172"/>
  <c r="E1171"/>
  <c r="E1170"/>
  <c r="F1179"/>
  <c r="F31"/>
  <c r="F30"/>
  <c r="F29"/>
  <c r="F28"/>
  <c r="F27"/>
  <c r="E31"/>
  <c r="E30"/>
  <c r="E29"/>
  <c r="G29" s="1"/>
  <c r="E28"/>
  <c r="E27"/>
  <c r="E44"/>
  <c r="F1195"/>
  <c r="G1286"/>
  <c r="G1284"/>
  <c r="E1324"/>
  <c r="F1348"/>
  <c r="E1348"/>
  <c r="F1445"/>
  <c r="F1444"/>
  <c r="F1443"/>
  <c r="F1442"/>
  <c r="G1441"/>
  <c r="E1445"/>
  <c r="E1444"/>
  <c r="E1443"/>
  <c r="E1442"/>
  <c r="F1491"/>
  <c r="E1491"/>
  <c r="F1482"/>
  <c r="E1482"/>
  <c r="G1496"/>
  <c r="G1495"/>
  <c r="G1494"/>
  <c r="G1493"/>
  <c r="G1492"/>
  <c r="E1489"/>
  <c r="G1487"/>
  <c r="F60"/>
  <c r="F1106"/>
  <c r="F1105"/>
  <c r="F1104"/>
  <c r="F1103"/>
  <c r="G1102"/>
  <c r="E1106"/>
  <c r="E1105"/>
  <c r="E1104"/>
  <c r="E1103"/>
  <c r="F1119"/>
  <c r="F1111"/>
  <c r="G847"/>
  <c r="E956"/>
  <c r="G1023"/>
  <c r="G1024"/>
  <c r="G1025"/>
  <c r="G2899"/>
  <c r="G2898"/>
  <c r="G2897"/>
  <c r="G2896"/>
  <c r="G2895"/>
  <c r="E2894"/>
  <c r="F2894"/>
  <c r="F2892" s="1"/>
  <c r="E2889"/>
  <c r="G2889"/>
  <c r="F2889"/>
  <c r="E2888"/>
  <c r="G2888" s="1"/>
  <c r="F2888"/>
  <c r="E2887"/>
  <c r="G2887" s="1"/>
  <c r="F2887"/>
  <c r="E2886"/>
  <c r="G2886" s="1"/>
  <c r="F2886"/>
  <c r="E2885"/>
  <c r="G2881"/>
  <c r="G2880"/>
  <c r="G2879"/>
  <c r="G2878"/>
  <c r="G2877"/>
  <c r="E2876"/>
  <c r="F2876"/>
  <c r="F2874" s="1"/>
  <c r="E2871"/>
  <c r="G2871" s="1"/>
  <c r="F2871"/>
  <c r="E2870"/>
  <c r="G2870"/>
  <c r="F2870"/>
  <c r="E2869"/>
  <c r="G2869" s="1"/>
  <c r="F2869"/>
  <c r="E2868"/>
  <c r="G2868"/>
  <c r="F2868"/>
  <c r="E2867"/>
  <c r="G2863"/>
  <c r="G2862"/>
  <c r="G2861"/>
  <c r="G2860"/>
  <c r="G2859"/>
  <c r="E2858"/>
  <c r="E2856" s="1"/>
  <c r="F2858"/>
  <c r="F2856" s="1"/>
  <c r="G2854"/>
  <c r="G2853"/>
  <c r="G2852"/>
  <c r="G2851"/>
  <c r="G2850"/>
  <c r="E2849"/>
  <c r="F2849"/>
  <c r="G2838"/>
  <c r="G2837"/>
  <c r="G2836"/>
  <c r="G2835"/>
  <c r="G2834"/>
  <c r="E2833"/>
  <c r="F2833"/>
  <c r="G2830"/>
  <c r="G2829"/>
  <c r="G2828"/>
  <c r="G2827"/>
  <c r="G2826"/>
  <c r="E2825"/>
  <c r="F2825"/>
  <c r="F2823" s="1"/>
  <c r="G2819"/>
  <c r="G2812"/>
  <c r="G2811"/>
  <c r="G2810"/>
  <c r="G2809"/>
  <c r="G2808"/>
  <c r="E2807"/>
  <c r="F2807"/>
  <c r="E2791"/>
  <c r="F2791"/>
  <c r="G2804"/>
  <c r="G2803"/>
  <c r="G2802"/>
  <c r="G2801"/>
  <c r="G2800"/>
  <c r="E2799"/>
  <c r="F2799"/>
  <c r="G2796"/>
  <c r="G2795"/>
  <c r="G2794"/>
  <c r="G2793"/>
  <c r="G2792"/>
  <c r="G2786"/>
  <c r="G2785"/>
  <c r="G2784"/>
  <c r="G2783"/>
  <c r="G2782"/>
  <c r="E2781"/>
  <c r="E2771"/>
  <c r="F2781"/>
  <c r="F2771"/>
  <c r="G2768"/>
  <c r="G2766"/>
  <c r="G2764"/>
  <c r="G2760"/>
  <c r="G2759"/>
  <c r="G2758"/>
  <c r="G2757"/>
  <c r="G2756"/>
  <c r="E2755"/>
  <c r="E2753"/>
  <c r="F2755"/>
  <c r="F2753"/>
  <c r="F2752" s="1"/>
  <c r="G2752" s="1"/>
  <c r="E2750"/>
  <c r="G2750" s="1"/>
  <c r="F2750"/>
  <c r="E2749"/>
  <c r="G2749"/>
  <c r="F2749"/>
  <c r="E2748"/>
  <c r="G2748" s="1"/>
  <c r="F2748"/>
  <c r="E2747"/>
  <c r="G2747"/>
  <c r="F2747"/>
  <c r="E2746"/>
  <c r="G2742"/>
  <c r="G2741"/>
  <c r="G2740"/>
  <c r="G2739"/>
  <c r="G2738"/>
  <c r="E2737"/>
  <c r="F2737"/>
  <c r="G2734"/>
  <c r="G2733"/>
  <c r="G2732"/>
  <c r="G2731"/>
  <c r="G2730"/>
  <c r="E2729"/>
  <c r="F2729"/>
  <c r="G2726"/>
  <c r="G2725"/>
  <c r="G2724"/>
  <c r="G2723"/>
  <c r="G2722"/>
  <c r="E2721"/>
  <c r="F2721"/>
  <c r="G2718"/>
  <c r="G2717"/>
  <c r="G2716"/>
  <c r="G2715"/>
  <c r="G2714"/>
  <c r="E2713"/>
  <c r="F2713"/>
  <c r="F2711" s="1"/>
  <c r="G2709"/>
  <c r="G2708"/>
  <c r="G2707"/>
  <c r="G2706"/>
  <c r="G2705"/>
  <c r="E2704"/>
  <c r="E2702"/>
  <c r="F2704"/>
  <c r="F2702"/>
  <c r="G2699"/>
  <c r="G2697"/>
  <c r="G2691"/>
  <c r="G2690"/>
  <c r="G2689"/>
  <c r="G2688"/>
  <c r="G2687"/>
  <c r="E2686"/>
  <c r="F2686"/>
  <c r="G2683"/>
  <c r="G2682"/>
  <c r="G2681"/>
  <c r="G2680"/>
  <c r="G2679"/>
  <c r="E2678"/>
  <c r="F2678"/>
  <c r="F2676"/>
  <c r="G2674"/>
  <c r="G2673"/>
  <c r="G2672"/>
  <c r="G2671"/>
  <c r="G2670"/>
  <c r="E2669"/>
  <c r="E2659" s="1"/>
  <c r="F2669"/>
  <c r="G2655"/>
  <c r="G2653"/>
  <c r="G2648"/>
  <c r="G2647"/>
  <c r="G2646"/>
  <c r="G2645"/>
  <c r="G2644"/>
  <c r="E2643"/>
  <c r="F2643"/>
  <c r="G2640"/>
  <c r="G2639"/>
  <c r="G2638"/>
  <c r="G2637"/>
  <c r="G2636"/>
  <c r="E2635"/>
  <c r="F2635"/>
  <c r="G2632"/>
  <c r="G2631"/>
  <c r="G2630"/>
  <c r="G2629"/>
  <c r="G2628"/>
  <c r="E2627"/>
  <c r="F2627"/>
  <c r="F2625"/>
  <c r="G2623"/>
  <c r="G2622"/>
  <c r="G2621"/>
  <c r="G2620"/>
  <c r="G2619"/>
  <c r="E2618"/>
  <c r="F2618"/>
  <c r="G2615"/>
  <c r="G2614"/>
  <c r="G2613"/>
  <c r="G2612"/>
  <c r="G2611"/>
  <c r="E2610"/>
  <c r="F2610"/>
  <c r="G2607"/>
  <c r="G2606"/>
  <c r="G2605"/>
  <c r="G2604"/>
  <c r="G2603"/>
  <c r="E2602"/>
  <c r="F2602"/>
  <c r="G2599"/>
  <c r="G2598"/>
  <c r="G2597"/>
  <c r="G2596"/>
  <c r="G2595"/>
  <c r="E2594"/>
  <c r="F2594"/>
  <c r="G2591"/>
  <c r="G2590"/>
  <c r="G2589"/>
  <c r="G2588"/>
  <c r="G2587"/>
  <c r="E2586"/>
  <c r="F2586"/>
  <c r="G2583"/>
  <c r="G2582"/>
  <c r="G2581"/>
  <c r="G2580"/>
  <c r="G2579"/>
  <c r="E2578"/>
  <c r="G2572"/>
  <c r="G2565"/>
  <c r="G2564"/>
  <c r="G2563"/>
  <c r="G2562"/>
  <c r="G2561"/>
  <c r="F2560"/>
  <c r="E2555"/>
  <c r="G2555"/>
  <c r="F2555"/>
  <c r="E2554"/>
  <c r="G2554" s="1"/>
  <c r="F2554"/>
  <c r="E2553"/>
  <c r="G2553"/>
  <c r="F2553"/>
  <c r="E2552"/>
  <c r="G2552" s="1"/>
  <c r="F2552"/>
  <c r="G2547"/>
  <c r="G2546"/>
  <c r="G2545"/>
  <c r="G2544"/>
  <c r="G2543"/>
  <c r="E2542"/>
  <c r="F2542"/>
  <c r="E2537"/>
  <c r="G2537" s="1"/>
  <c r="F2537"/>
  <c r="E2536"/>
  <c r="G2536"/>
  <c r="F2536"/>
  <c r="E2535"/>
  <c r="G2535" s="1"/>
  <c r="F2535"/>
  <c r="E2534"/>
  <c r="G2534"/>
  <c r="F2534"/>
  <c r="G2529"/>
  <c r="G2528"/>
  <c r="G2527"/>
  <c r="G2526"/>
  <c r="G2525"/>
  <c r="E2524"/>
  <c r="F2524"/>
  <c r="G2521"/>
  <c r="G2520"/>
  <c r="G2519"/>
  <c r="G2518"/>
  <c r="G2517"/>
  <c r="E2516"/>
  <c r="F2516"/>
  <c r="E2508"/>
  <c r="F2508"/>
  <c r="G2513"/>
  <c r="G2512"/>
  <c r="G2511"/>
  <c r="G2510"/>
  <c r="G2509"/>
  <c r="G2504"/>
  <c r="G2503"/>
  <c r="G2502"/>
  <c r="G2501"/>
  <c r="G2500"/>
  <c r="E2499"/>
  <c r="F2499"/>
  <c r="G2480"/>
  <c r="G2479"/>
  <c r="G2478"/>
  <c r="G2477"/>
  <c r="G2476"/>
  <c r="E2475"/>
  <c r="F2475"/>
  <c r="G2472"/>
  <c r="G2471"/>
  <c r="G2470"/>
  <c r="G2469"/>
  <c r="G2468"/>
  <c r="E2467"/>
  <c r="F2467"/>
  <c r="G2404"/>
  <c r="G2403"/>
  <c r="G2402"/>
  <c r="G2401"/>
  <c r="G2400"/>
  <c r="E2399"/>
  <c r="E2397"/>
  <c r="F2399"/>
  <c r="F2397"/>
  <c r="G2395"/>
  <c r="G2394"/>
  <c r="G2393"/>
  <c r="G2392"/>
  <c r="G2391"/>
  <c r="E2390"/>
  <c r="F2390"/>
  <c r="G2387"/>
  <c r="G2386"/>
  <c r="G2385"/>
  <c r="G2384"/>
  <c r="G2383"/>
  <c r="E2382"/>
  <c r="F2382"/>
  <c r="G2379"/>
  <c r="G2378"/>
  <c r="G2377"/>
  <c r="G2376"/>
  <c r="G2375"/>
  <c r="E2374"/>
  <c r="F2374"/>
  <c r="G2371"/>
  <c r="G2370"/>
  <c r="G2369"/>
  <c r="G2368"/>
  <c r="G2367"/>
  <c r="E2366"/>
  <c r="F2366"/>
  <c r="G2363"/>
  <c r="G2362"/>
  <c r="G2361"/>
  <c r="G2360"/>
  <c r="G2359"/>
  <c r="E2358"/>
  <c r="G2358" s="1"/>
  <c r="F2358"/>
  <c r="G2319"/>
  <c r="G2318"/>
  <c r="G2317"/>
  <c r="G2316"/>
  <c r="G2315"/>
  <c r="G2311"/>
  <c r="G2310"/>
  <c r="G2309"/>
  <c r="G2308"/>
  <c r="G2307"/>
  <c r="G2303"/>
  <c r="G2302"/>
  <c r="G2301"/>
  <c r="G2300"/>
  <c r="G2271"/>
  <c r="G2270"/>
  <c r="G2269"/>
  <c r="G2268"/>
  <c r="G2267"/>
  <c r="G2263"/>
  <c r="G2262"/>
  <c r="G2261"/>
  <c r="G2260"/>
  <c r="G2259"/>
  <c r="G2255"/>
  <c r="G2254"/>
  <c r="G2253"/>
  <c r="G2252"/>
  <c r="G2251"/>
  <c r="G2231"/>
  <c r="G2230"/>
  <c r="G2229"/>
  <c r="G2228"/>
  <c r="G2227"/>
  <c r="G2223"/>
  <c r="G2222"/>
  <c r="G2221"/>
  <c r="G2220"/>
  <c r="G2219"/>
  <c r="G2215"/>
  <c r="G2214"/>
  <c r="G2213"/>
  <c r="G2212"/>
  <c r="G2211"/>
  <c r="G2207"/>
  <c r="G2206"/>
  <c r="G2205"/>
  <c r="G2204"/>
  <c r="G2203"/>
  <c r="G2183"/>
  <c r="G2182"/>
  <c r="G2181"/>
  <c r="G2180"/>
  <c r="G2179"/>
  <c r="G2175"/>
  <c r="G2174"/>
  <c r="G2173"/>
  <c r="G2172"/>
  <c r="G2171"/>
  <c r="G2167"/>
  <c r="G2166"/>
  <c r="G2165"/>
  <c r="G2164"/>
  <c r="G2163"/>
  <c r="G2162"/>
  <c r="G2159"/>
  <c r="G2158"/>
  <c r="G2157"/>
  <c r="G2156"/>
  <c r="G2155"/>
  <c r="G2151"/>
  <c r="G2150"/>
  <c r="G2149"/>
  <c r="G2148"/>
  <c r="G2147"/>
  <c r="G2143"/>
  <c r="G2142"/>
  <c r="G2141"/>
  <c r="G2140"/>
  <c r="G2139"/>
  <c r="G2127"/>
  <c r="G2126"/>
  <c r="G2125"/>
  <c r="G2124"/>
  <c r="G2123"/>
  <c r="G2119"/>
  <c r="G2118"/>
  <c r="G2117"/>
  <c r="G2116"/>
  <c r="G2115"/>
  <c r="G2111"/>
  <c r="G2110"/>
  <c r="G2109"/>
  <c r="G2108"/>
  <c r="G2107"/>
  <c r="G2103"/>
  <c r="G2102"/>
  <c r="G2101"/>
  <c r="G2100"/>
  <c r="G2099"/>
  <c r="G2095"/>
  <c r="G2094"/>
  <c r="G2093"/>
  <c r="G2092"/>
  <c r="G2091"/>
  <c r="G2090"/>
  <c r="G2087"/>
  <c r="G2086"/>
  <c r="G2085"/>
  <c r="G2084"/>
  <c r="G2083"/>
  <c r="G2071"/>
  <c r="G2070"/>
  <c r="G2069"/>
  <c r="G2068"/>
  <c r="G2067"/>
  <c r="G2063"/>
  <c r="G2062"/>
  <c r="G2061"/>
  <c r="G2060"/>
  <c r="G2059"/>
  <c r="G2055"/>
  <c r="G2054"/>
  <c r="G2053"/>
  <c r="G2052"/>
  <c r="G2051"/>
  <c r="G2047"/>
  <c r="G2046"/>
  <c r="G2045"/>
  <c r="G2044"/>
  <c r="G2043"/>
  <c r="G2039"/>
  <c r="G2038"/>
  <c r="G2037"/>
  <c r="G2036"/>
  <c r="G2035"/>
  <c r="G2031"/>
  <c r="G2030"/>
  <c r="G2029"/>
  <c r="G2028"/>
  <c r="G2027"/>
  <c r="G2023"/>
  <c r="G2022"/>
  <c r="G2021"/>
  <c r="G2020"/>
  <c r="G2019"/>
  <c r="G2015"/>
  <c r="G2014"/>
  <c r="G2013"/>
  <c r="G2012"/>
  <c r="G2011"/>
  <c r="G2007"/>
  <c r="G2006"/>
  <c r="G2005"/>
  <c r="G2004"/>
  <c r="G2003"/>
  <c r="G1998"/>
  <c r="G1997"/>
  <c r="G1996"/>
  <c r="G1995"/>
  <c r="G1994"/>
  <c r="G1895"/>
  <c r="G1894"/>
  <c r="G1893"/>
  <c r="G1892"/>
  <c r="G1891"/>
  <c r="G1887"/>
  <c r="G1886"/>
  <c r="G1885"/>
  <c r="G1884"/>
  <c r="G1883"/>
  <c r="G1879"/>
  <c r="G1878"/>
  <c r="G1877"/>
  <c r="G1876"/>
  <c r="G1875"/>
  <c r="G1871"/>
  <c r="G1870"/>
  <c r="G1869"/>
  <c r="G1868"/>
  <c r="G1867"/>
  <c r="G1863"/>
  <c r="G1862"/>
  <c r="G1861"/>
  <c r="G1860"/>
  <c r="G1859"/>
  <c r="G1855"/>
  <c r="G1854"/>
  <c r="G1853"/>
  <c r="G1852"/>
  <c r="G1851"/>
  <c r="G1847"/>
  <c r="G1846"/>
  <c r="G1845"/>
  <c r="G1844"/>
  <c r="G1843"/>
  <c r="G1839"/>
  <c r="G1838"/>
  <c r="G1837"/>
  <c r="G1836"/>
  <c r="G1835"/>
  <c r="G1831"/>
  <c r="G1830"/>
  <c r="G1829"/>
  <c r="G1828"/>
  <c r="G1827"/>
  <c r="G1807"/>
  <c r="G1806"/>
  <c r="G1805"/>
  <c r="G1804"/>
  <c r="G1803"/>
  <c r="G1799"/>
  <c r="G1798"/>
  <c r="G1797"/>
  <c r="G1796"/>
  <c r="G1795"/>
  <c r="G1791"/>
  <c r="G1790"/>
  <c r="G1789"/>
  <c r="G1788"/>
  <c r="G1787"/>
  <c r="G1783"/>
  <c r="G1782"/>
  <c r="G1781"/>
  <c r="G1780"/>
  <c r="G1779"/>
  <c r="G1775"/>
  <c r="G1774"/>
  <c r="G1773"/>
  <c r="G1772"/>
  <c r="G1771"/>
  <c r="G1770"/>
  <c r="G1767"/>
  <c r="G1766"/>
  <c r="G1765"/>
  <c r="G1764"/>
  <c r="G1763"/>
  <c r="G1759"/>
  <c r="G1758"/>
  <c r="G1757"/>
  <c r="G1756"/>
  <c r="G1755"/>
  <c r="G1751"/>
  <c r="G1750"/>
  <c r="G1749"/>
  <c r="G1748"/>
  <c r="G1747"/>
  <c r="G1743"/>
  <c r="G1742"/>
  <c r="G1741"/>
  <c r="G1740"/>
  <c r="G1739"/>
  <c r="E1712"/>
  <c r="E1694" s="1"/>
  <c r="F1712"/>
  <c r="F1694" s="1"/>
  <c r="F1693" s="1"/>
  <c r="E1686"/>
  <c r="E1684" s="1"/>
  <c r="F1686"/>
  <c r="F1684" s="1"/>
  <c r="G1717"/>
  <c r="G1716"/>
  <c r="G1715"/>
  <c r="G1714"/>
  <c r="G1713"/>
  <c r="G1691"/>
  <c r="G1690"/>
  <c r="G1689"/>
  <c r="G1688"/>
  <c r="G1687"/>
  <c r="G1682"/>
  <c r="G1681"/>
  <c r="G1680"/>
  <c r="G1679"/>
  <c r="G1678"/>
  <c r="E1677"/>
  <c r="G1677" s="1"/>
  <c r="G1610"/>
  <c r="G1609"/>
  <c r="G1608"/>
  <c r="G1607"/>
  <c r="G1606"/>
  <c r="E1605"/>
  <c r="F1605"/>
  <c r="G1602"/>
  <c r="G1601"/>
  <c r="G1600"/>
  <c r="G1599"/>
  <c r="G1598"/>
  <c r="E1597"/>
  <c r="F1597"/>
  <c r="G1594"/>
  <c r="G1593"/>
  <c r="G1592"/>
  <c r="G1591"/>
  <c r="G1590"/>
  <c r="E1589"/>
  <c r="F1589"/>
  <c r="G1586"/>
  <c r="G1585"/>
  <c r="G1584"/>
  <c r="G1583"/>
  <c r="G1582"/>
  <c r="E1581"/>
  <c r="F1581"/>
  <c r="G1578"/>
  <c r="G1577"/>
  <c r="G1576"/>
  <c r="G1575"/>
  <c r="G1574"/>
  <c r="E1573"/>
  <c r="F1573"/>
  <c r="G1570"/>
  <c r="G1569"/>
  <c r="G1568"/>
  <c r="G1567"/>
  <c r="G1566"/>
  <c r="E1565"/>
  <c r="F1565"/>
  <c r="G1562"/>
  <c r="G1561"/>
  <c r="G1560"/>
  <c r="G1559"/>
  <c r="G1558"/>
  <c r="E1557"/>
  <c r="F1557"/>
  <c r="G1554"/>
  <c r="G1553"/>
  <c r="G1552"/>
  <c r="G1551"/>
  <c r="G1550"/>
  <c r="E1549"/>
  <c r="F1549"/>
  <c r="G1546"/>
  <c r="G1545"/>
  <c r="G1544"/>
  <c r="G1543"/>
  <c r="G1542"/>
  <c r="E1541"/>
  <c r="F1541"/>
  <c r="G1538"/>
  <c r="G1537"/>
  <c r="G1536"/>
  <c r="G1535"/>
  <c r="G1534"/>
  <c r="E1533"/>
  <c r="F1533"/>
  <c r="G1530"/>
  <c r="G1529"/>
  <c r="G1528"/>
  <c r="G1527"/>
  <c r="G1526"/>
  <c r="E1525"/>
  <c r="F1525"/>
  <c r="G1522"/>
  <c r="G1521"/>
  <c r="G1520"/>
  <c r="G1519"/>
  <c r="G1518"/>
  <c r="E1517"/>
  <c r="F1517"/>
  <c r="G1486"/>
  <c r="G1485"/>
  <c r="G1484"/>
  <c r="G1483"/>
  <c r="G1471"/>
  <c r="G1470"/>
  <c r="G1469"/>
  <c r="G1468"/>
  <c r="G1467"/>
  <c r="E1466"/>
  <c r="F1466"/>
  <c r="G1463"/>
  <c r="G1462"/>
  <c r="G1461"/>
  <c r="G1460"/>
  <c r="G1459"/>
  <c r="E1458"/>
  <c r="F1458"/>
  <c r="G1429"/>
  <c r="G1428"/>
  <c r="G1427"/>
  <c r="G1426"/>
  <c r="G1425"/>
  <c r="E1424"/>
  <c r="F1424"/>
  <c r="G1421"/>
  <c r="G1420"/>
  <c r="G1419"/>
  <c r="G1418"/>
  <c r="G1417"/>
  <c r="E1416"/>
  <c r="F1416"/>
  <c r="G1413"/>
  <c r="G1412"/>
  <c r="G1411"/>
  <c r="G1410"/>
  <c r="G1409"/>
  <c r="E1408"/>
  <c r="F1408"/>
  <c r="G1361"/>
  <c r="G1360"/>
  <c r="G1359"/>
  <c r="G1358"/>
  <c r="G1357"/>
  <c r="E1356"/>
  <c r="F1356"/>
  <c r="G1353"/>
  <c r="G1352"/>
  <c r="G1351"/>
  <c r="G1350"/>
  <c r="G1349"/>
  <c r="G1345"/>
  <c r="G1344"/>
  <c r="G1343"/>
  <c r="G1342"/>
  <c r="G1341"/>
  <c r="E1340"/>
  <c r="F1340"/>
  <c r="G1337"/>
  <c r="G1336"/>
  <c r="G1335"/>
  <c r="G1334"/>
  <c r="G1333"/>
  <c r="E1332"/>
  <c r="F1332"/>
  <c r="G1332" s="1"/>
  <c r="G1329"/>
  <c r="G1328"/>
  <c r="G1327"/>
  <c r="G1326"/>
  <c r="G1325"/>
  <c r="F1324"/>
  <c r="F1322" s="1"/>
  <c r="G1320"/>
  <c r="G1319"/>
  <c r="G1318"/>
  <c r="G1317"/>
  <c r="G1316"/>
  <c r="E1315"/>
  <c r="G1315" s="1"/>
  <c r="F1315"/>
  <c r="G1278"/>
  <c r="G1277"/>
  <c r="G1276"/>
  <c r="G1275"/>
  <c r="G1274"/>
  <c r="E1273"/>
  <c r="F1273"/>
  <c r="G1246"/>
  <c r="G1245"/>
  <c r="G1244"/>
  <c r="G1243"/>
  <c r="G1242"/>
  <c r="E1241"/>
  <c r="F1241"/>
  <c r="G1237"/>
  <c r="G1236"/>
  <c r="G1235"/>
  <c r="G1234"/>
  <c r="G1233"/>
  <c r="E1232"/>
  <c r="F1232"/>
  <c r="G1227"/>
  <c r="G1226"/>
  <c r="G1225"/>
  <c r="G1224"/>
  <c r="G1223"/>
  <c r="E1222"/>
  <c r="F1222"/>
  <c r="G1200"/>
  <c r="G1199"/>
  <c r="G1198"/>
  <c r="G1197"/>
  <c r="G1196"/>
  <c r="E1195"/>
  <c r="G1192"/>
  <c r="G1191"/>
  <c r="G1190"/>
  <c r="G1189"/>
  <c r="G1188"/>
  <c r="E1187"/>
  <c r="F1187"/>
  <c r="E1161"/>
  <c r="E1159" s="1"/>
  <c r="F1161"/>
  <c r="F1159"/>
  <c r="G1166"/>
  <c r="G1165"/>
  <c r="G1164"/>
  <c r="G1163"/>
  <c r="G1162"/>
  <c r="G1157"/>
  <c r="G1156"/>
  <c r="G1155"/>
  <c r="G1154"/>
  <c r="G1153"/>
  <c r="E1152"/>
  <c r="F1152"/>
  <c r="G1141"/>
  <c r="G1140"/>
  <c r="G1139"/>
  <c r="G1138"/>
  <c r="G1137"/>
  <c r="E1136"/>
  <c r="F1136"/>
  <c r="G1133"/>
  <c r="G1132"/>
  <c r="G1131"/>
  <c r="G1130"/>
  <c r="G1129"/>
  <c r="E1128"/>
  <c r="F1128"/>
  <c r="F1126" s="1"/>
  <c r="G1124"/>
  <c r="G1123"/>
  <c r="G1122"/>
  <c r="G1121"/>
  <c r="G1120"/>
  <c r="E1119"/>
  <c r="G1098"/>
  <c r="G1097"/>
  <c r="G1096"/>
  <c r="G1095"/>
  <c r="G1094"/>
  <c r="E1093"/>
  <c r="F1093"/>
  <c r="G1074"/>
  <c r="G1073"/>
  <c r="G1072"/>
  <c r="G1071"/>
  <c r="G1070"/>
  <c r="E1069"/>
  <c r="G1069" s="1"/>
  <c r="G1066"/>
  <c r="G1065"/>
  <c r="G1064"/>
  <c r="G1063"/>
  <c r="G1062"/>
  <c r="E1061"/>
  <c r="F1061"/>
  <c r="G1058"/>
  <c r="G1057"/>
  <c r="G1056"/>
  <c r="G1055"/>
  <c r="G1054"/>
  <c r="E1053"/>
  <c r="F1053"/>
  <c r="G1050"/>
  <c r="G1049"/>
  <c r="G1048"/>
  <c r="G1047"/>
  <c r="G1046"/>
  <c r="E1045"/>
  <c r="G1045" s="1"/>
  <c r="F1045"/>
  <c r="G1042"/>
  <c r="G1041"/>
  <c r="G1040"/>
  <c r="G1039"/>
  <c r="G1038"/>
  <c r="E1037"/>
  <c r="F1037"/>
  <c r="G1034"/>
  <c r="G1033"/>
  <c r="G1032"/>
  <c r="G1031"/>
  <c r="G1030"/>
  <c r="E1029"/>
  <c r="F1029"/>
  <c r="G1026"/>
  <c r="G1022"/>
  <c r="E1021"/>
  <c r="G1021" s="1"/>
  <c r="F1021"/>
  <c r="G1018"/>
  <c r="G1017"/>
  <c r="G1016"/>
  <c r="G1015"/>
  <c r="G1014"/>
  <c r="E1013"/>
  <c r="F1013"/>
  <c r="G1013" s="1"/>
  <c r="G1010"/>
  <c r="G1009"/>
  <c r="G1008"/>
  <c r="G1007"/>
  <c r="G1006"/>
  <c r="E1005"/>
  <c r="F1005"/>
  <c r="E989"/>
  <c r="G989" s="1"/>
  <c r="F989"/>
  <c r="G1002"/>
  <c r="G1001"/>
  <c r="G1000"/>
  <c r="G999"/>
  <c r="G998"/>
  <c r="E997"/>
  <c r="F997"/>
  <c r="G994"/>
  <c r="G993"/>
  <c r="G992"/>
  <c r="G991"/>
  <c r="G990"/>
  <c r="G985"/>
  <c r="G984"/>
  <c r="G983"/>
  <c r="G982"/>
  <c r="G981"/>
  <c r="E980"/>
  <c r="F980"/>
  <c r="G980" s="1"/>
  <c r="G969"/>
  <c r="G968"/>
  <c r="G967"/>
  <c r="G966"/>
  <c r="G965"/>
  <c r="E964"/>
  <c r="F964"/>
  <c r="G964" s="1"/>
  <c r="G961"/>
  <c r="G960"/>
  <c r="G959"/>
  <c r="G958"/>
  <c r="G957"/>
  <c r="F956"/>
  <c r="G953"/>
  <c r="G952"/>
  <c r="G951"/>
  <c r="G950"/>
  <c r="G949"/>
  <c r="E948"/>
  <c r="F948"/>
  <c r="G948" s="1"/>
  <c r="G945"/>
  <c r="G944"/>
  <c r="G943"/>
  <c r="G942"/>
  <c r="G941"/>
  <c r="E940"/>
  <c r="F940"/>
  <c r="G937"/>
  <c r="G936"/>
  <c r="G935"/>
  <c r="G934"/>
  <c r="G933"/>
  <c r="E932"/>
  <c r="F932"/>
  <c r="G929"/>
  <c r="G928"/>
  <c r="G927"/>
  <c r="G926"/>
  <c r="G925"/>
  <c r="E924"/>
  <c r="F924"/>
  <c r="G921"/>
  <c r="G920"/>
  <c r="G919"/>
  <c r="G918"/>
  <c r="G917"/>
  <c r="E916"/>
  <c r="F916"/>
  <c r="G916" s="1"/>
  <c r="G913"/>
  <c r="G912"/>
  <c r="G911"/>
  <c r="G910"/>
  <c r="G909"/>
  <c r="E908"/>
  <c r="F908"/>
  <c r="G905"/>
  <c r="G904"/>
  <c r="G903"/>
  <c r="G902"/>
  <c r="G901"/>
  <c r="E900"/>
  <c r="F900"/>
  <c r="G897"/>
  <c r="G896"/>
  <c r="G895"/>
  <c r="G894"/>
  <c r="G893"/>
  <c r="E892"/>
  <c r="F892"/>
  <c r="G889"/>
  <c r="G888"/>
  <c r="G887"/>
  <c r="G886"/>
  <c r="G885"/>
  <c r="E884"/>
  <c r="F884"/>
  <c r="G884" s="1"/>
  <c r="G881"/>
  <c r="G880"/>
  <c r="G879"/>
  <c r="G878"/>
  <c r="G877"/>
  <c r="E876"/>
  <c r="F876"/>
  <c r="G873"/>
  <c r="G872"/>
  <c r="G871"/>
  <c r="G870"/>
  <c r="G869"/>
  <c r="E868"/>
  <c r="F868"/>
  <c r="G868" s="1"/>
  <c r="G865"/>
  <c r="G864"/>
  <c r="G863"/>
  <c r="G862"/>
  <c r="G861"/>
  <c r="E860"/>
  <c r="G860" s="1"/>
  <c r="F860"/>
  <c r="G857"/>
  <c r="G856"/>
  <c r="G855"/>
  <c r="G854"/>
  <c r="G853"/>
  <c r="E852"/>
  <c r="F852"/>
  <c r="G852" s="1"/>
  <c r="G840"/>
  <c r="G839"/>
  <c r="G838"/>
  <c r="G837"/>
  <c r="G836"/>
  <c r="E835"/>
  <c r="F835"/>
  <c r="G832"/>
  <c r="G831"/>
  <c r="G830"/>
  <c r="G829"/>
  <c r="G828"/>
  <c r="E827"/>
  <c r="F827"/>
  <c r="G824"/>
  <c r="G823"/>
  <c r="G822"/>
  <c r="G821"/>
  <c r="G820"/>
  <c r="E819"/>
  <c r="F819"/>
  <c r="G799"/>
  <c r="G798"/>
  <c r="G797"/>
  <c r="G796"/>
  <c r="G795"/>
  <c r="E794"/>
  <c r="E792" s="1"/>
  <c r="F792"/>
  <c r="F791" s="1"/>
  <c r="E784"/>
  <c r="E782" s="1"/>
  <c r="F784"/>
  <c r="F782" s="1"/>
  <c r="G789"/>
  <c r="G788"/>
  <c r="G787"/>
  <c r="G786"/>
  <c r="G785"/>
  <c r="G780"/>
  <c r="G779"/>
  <c r="G778"/>
  <c r="G777"/>
  <c r="G776"/>
  <c r="E775"/>
  <c r="F775"/>
  <c r="G772"/>
  <c r="G771"/>
  <c r="G770"/>
  <c r="G769"/>
  <c r="G768"/>
  <c r="F767"/>
  <c r="G767" s="1"/>
  <c r="G764"/>
  <c r="G763"/>
  <c r="G762"/>
  <c r="G761"/>
  <c r="G760"/>
  <c r="E759"/>
  <c r="F759"/>
  <c r="G756"/>
  <c r="G755"/>
  <c r="G754"/>
  <c r="G753"/>
  <c r="G752"/>
  <c r="E751"/>
  <c r="F751"/>
  <c r="G751" s="1"/>
  <c r="G748"/>
  <c r="G747"/>
  <c r="G746"/>
  <c r="G745"/>
  <c r="G744"/>
  <c r="E743"/>
  <c r="F743"/>
  <c r="G740"/>
  <c r="G739"/>
  <c r="G738"/>
  <c r="G737"/>
  <c r="G736"/>
  <c r="E735"/>
  <c r="F735"/>
  <c r="G732"/>
  <c r="G731"/>
  <c r="G730"/>
  <c r="G729"/>
  <c r="G728"/>
  <c r="E727"/>
  <c r="F727"/>
  <c r="G723"/>
  <c r="G722"/>
  <c r="G721"/>
  <c r="G720"/>
  <c r="G719"/>
  <c r="E718"/>
  <c r="F718"/>
  <c r="G707"/>
  <c r="G706"/>
  <c r="G705"/>
  <c r="G704"/>
  <c r="G703"/>
  <c r="E702"/>
  <c r="F702"/>
  <c r="G699"/>
  <c r="G698"/>
  <c r="G697"/>
  <c r="G696"/>
  <c r="G695"/>
  <c r="E694"/>
  <c r="F694"/>
  <c r="G691"/>
  <c r="G690"/>
  <c r="G689"/>
  <c r="G688"/>
  <c r="G687"/>
  <c r="E686"/>
  <c r="F686"/>
  <c r="G683"/>
  <c r="G682"/>
  <c r="G681"/>
  <c r="G680"/>
  <c r="G679"/>
  <c r="E678"/>
  <c r="F678"/>
  <c r="G675"/>
  <c r="G674"/>
  <c r="G673"/>
  <c r="G672"/>
  <c r="G671"/>
  <c r="E670"/>
  <c r="F670"/>
  <c r="G667"/>
  <c r="G666"/>
  <c r="G665"/>
  <c r="G664"/>
  <c r="G663"/>
  <c r="E662"/>
  <c r="F662"/>
  <c r="G659"/>
  <c r="G658"/>
  <c r="G657"/>
  <c r="G656"/>
  <c r="G655"/>
  <c r="E654"/>
  <c r="F654"/>
  <c r="G650"/>
  <c r="G649"/>
  <c r="G648"/>
  <c r="G647"/>
  <c r="G646"/>
  <c r="E645"/>
  <c r="E643" s="1"/>
  <c r="F645"/>
  <c r="F643" s="1"/>
  <c r="G641"/>
  <c r="G640"/>
  <c r="G639"/>
  <c r="G638"/>
  <c r="G637"/>
  <c r="E636"/>
  <c r="F636"/>
  <c r="G633"/>
  <c r="G632"/>
  <c r="G631"/>
  <c r="G630"/>
  <c r="G629"/>
  <c r="E628"/>
  <c r="F628"/>
  <c r="G625"/>
  <c r="G624"/>
  <c r="G623"/>
  <c r="G622"/>
  <c r="G621"/>
  <c r="E620"/>
  <c r="F620"/>
  <c r="G617"/>
  <c r="G616"/>
  <c r="G615"/>
  <c r="G614"/>
  <c r="G613"/>
  <c r="E612"/>
  <c r="F612"/>
  <c r="G608"/>
  <c r="G607"/>
  <c r="G606"/>
  <c r="G605"/>
  <c r="G604"/>
  <c r="E603"/>
  <c r="F603"/>
  <c r="E803"/>
  <c r="E804"/>
  <c r="G804" s="1"/>
  <c r="E805"/>
  <c r="G805" s="1"/>
  <c r="E806"/>
  <c r="E811"/>
  <c r="F811"/>
  <c r="G812"/>
  <c r="G813"/>
  <c r="G814"/>
  <c r="G815"/>
  <c r="G816"/>
  <c r="G845"/>
  <c r="F569"/>
  <c r="F559" s="1"/>
  <c r="E496"/>
  <c r="F496"/>
  <c r="G574"/>
  <c r="G573"/>
  <c r="G572"/>
  <c r="G571"/>
  <c r="G570"/>
  <c r="G557"/>
  <c r="G556"/>
  <c r="G555"/>
  <c r="G554"/>
  <c r="G553"/>
  <c r="E552"/>
  <c r="F552"/>
  <c r="G541"/>
  <c r="G540"/>
  <c r="G539"/>
  <c r="G538"/>
  <c r="G537"/>
  <c r="E536"/>
  <c r="F536"/>
  <c r="G533"/>
  <c r="G532"/>
  <c r="G531"/>
  <c r="G530"/>
  <c r="G529"/>
  <c r="E528"/>
  <c r="F528"/>
  <c r="G525"/>
  <c r="G524"/>
  <c r="G523"/>
  <c r="G522"/>
  <c r="G521"/>
  <c r="E520"/>
  <c r="F520"/>
  <c r="G517"/>
  <c r="G516"/>
  <c r="G515"/>
  <c r="G514"/>
  <c r="G513"/>
  <c r="E512"/>
  <c r="F512"/>
  <c r="G509"/>
  <c r="G508"/>
  <c r="G507"/>
  <c r="G506"/>
  <c r="G505"/>
  <c r="E504"/>
  <c r="F504"/>
  <c r="G501"/>
  <c r="G500"/>
  <c r="G499"/>
  <c r="G498"/>
  <c r="G497"/>
  <c r="G491"/>
  <c r="G490"/>
  <c r="G489"/>
  <c r="G488"/>
  <c r="G487"/>
  <c r="E486"/>
  <c r="F486"/>
  <c r="G428"/>
  <c r="G427"/>
  <c r="G426"/>
  <c r="G425"/>
  <c r="G424"/>
  <c r="E423"/>
  <c r="F423"/>
  <c r="G420"/>
  <c r="G419"/>
  <c r="G418"/>
  <c r="G417"/>
  <c r="G416"/>
  <c r="E415"/>
  <c r="F415"/>
  <c r="G412"/>
  <c r="G411"/>
  <c r="G410"/>
  <c r="G409"/>
  <c r="G408"/>
  <c r="E407"/>
  <c r="F407"/>
  <c r="G404"/>
  <c r="G403"/>
  <c r="G402"/>
  <c r="G401"/>
  <c r="G400"/>
  <c r="E399"/>
  <c r="F399"/>
  <c r="G396"/>
  <c r="G395"/>
  <c r="G394"/>
  <c r="G393"/>
  <c r="G392"/>
  <c r="E391"/>
  <c r="F391"/>
  <c r="G388"/>
  <c r="G387"/>
  <c r="G386"/>
  <c r="G385"/>
  <c r="G384"/>
  <c r="E383"/>
  <c r="F383"/>
  <c r="G380"/>
  <c r="G379"/>
  <c r="G378"/>
  <c r="G377"/>
  <c r="G376"/>
  <c r="E375"/>
  <c r="F375"/>
  <c r="G372"/>
  <c r="G371"/>
  <c r="G370"/>
  <c r="G369"/>
  <c r="G368"/>
  <c r="E367"/>
  <c r="F367"/>
  <c r="G364"/>
  <c r="G363"/>
  <c r="G362"/>
  <c r="G361"/>
  <c r="G360"/>
  <c r="E359"/>
  <c r="F359"/>
  <c r="E327"/>
  <c r="F327"/>
  <c r="G328"/>
  <c r="G329"/>
  <c r="G330"/>
  <c r="G331"/>
  <c r="G332"/>
  <c r="E351"/>
  <c r="F351"/>
  <c r="G352"/>
  <c r="G353"/>
  <c r="G354"/>
  <c r="G355"/>
  <c r="G356"/>
  <c r="G243"/>
  <c r="G242"/>
  <c r="G241"/>
  <c r="G240"/>
  <c r="G239"/>
  <c r="E238"/>
  <c r="F238"/>
  <c r="G235"/>
  <c r="G234"/>
  <c r="G233"/>
  <c r="G232"/>
  <c r="G231"/>
  <c r="E230"/>
  <c r="F230"/>
  <c r="G227"/>
  <c r="G226"/>
  <c r="G225"/>
  <c r="G224"/>
  <c r="G223"/>
  <c r="E222"/>
  <c r="F222"/>
  <c r="G219"/>
  <c r="G218"/>
  <c r="G217"/>
  <c r="G216"/>
  <c r="G215"/>
  <c r="E214"/>
  <c r="F214"/>
  <c r="G211"/>
  <c r="G210"/>
  <c r="G209"/>
  <c r="G208"/>
  <c r="G207"/>
  <c r="E206"/>
  <c r="F206"/>
  <c r="G203"/>
  <c r="G202"/>
  <c r="G201"/>
  <c r="G200"/>
  <c r="G199"/>
  <c r="E198"/>
  <c r="F198"/>
  <c r="G195"/>
  <c r="G194"/>
  <c r="G193"/>
  <c r="G192"/>
  <c r="G191"/>
  <c r="E190"/>
  <c r="F190"/>
  <c r="G187"/>
  <c r="G186"/>
  <c r="G185"/>
  <c r="G184"/>
  <c r="G183"/>
  <c r="E182"/>
  <c r="F182"/>
  <c r="G179"/>
  <c r="G178"/>
  <c r="G177"/>
  <c r="G176"/>
  <c r="G175"/>
  <c r="E174"/>
  <c r="F174"/>
  <c r="G171"/>
  <c r="G170"/>
  <c r="G169"/>
  <c r="G168"/>
  <c r="G167"/>
  <c r="E166"/>
  <c r="F166"/>
  <c r="G163"/>
  <c r="G162"/>
  <c r="G161"/>
  <c r="G160"/>
  <c r="G159"/>
  <c r="E158"/>
  <c r="F158"/>
  <c r="G155"/>
  <c r="G154"/>
  <c r="G153"/>
  <c r="G152"/>
  <c r="G151"/>
  <c r="E150"/>
  <c r="F150"/>
  <c r="G147"/>
  <c r="G146"/>
  <c r="G145"/>
  <c r="G144"/>
  <c r="G143"/>
  <c r="E142"/>
  <c r="F142"/>
  <c r="G139"/>
  <c r="G138"/>
  <c r="G137"/>
  <c r="G136"/>
  <c r="G135"/>
  <c r="E134"/>
  <c r="F134"/>
  <c r="G131"/>
  <c r="G130"/>
  <c r="G129"/>
  <c r="G128"/>
  <c r="G127"/>
  <c r="E126"/>
  <c r="F126"/>
  <c r="G81"/>
  <c r="G80"/>
  <c r="G79"/>
  <c r="G78"/>
  <c r="G77"/>
  <c r="F76"/>
  <c r="G73"/>
  <c r="G72"/>
  <c r="G71"/>
  <c r="G70"/>
  <c r="G69"/>
  <c r="E68"/>
  <c r="F68"/>
  <c r="G65"/>
  <c r="G64"/>
  <c r="G63"/>
  <c r="G62"/>
  <c r="G61"/>
  <c r="E60"/>
  <c r="G57"/>
  <c r="G56"/>
  <c r="G55"/>
  <c r="G54"/>
  <c r="G53"/>
  <c r="E52"/>
  <c r="F52"/>
  <c r="G49"/>
  <c r="G48"/>
  <c r="G47"/>
  <c r="G46"/>
  <c r="G45"/>
  <c r="F44"/>
  <c r="G44"/>
  <c r="G2355"/>
  <c r="G2354"/>
  <c r="G2353"/>
  <c r="G2352"/>
  <c r="G2351"/>
  <c r="E2350"/>
  <c r="E2348" s="1"/>
  <c r="F2350"/>
  <c r="F2348" s="1"/>
  <c r="F2347" s="1"/>
  <c r="G2345"/>
  <c r="G2343"/>
  <c r="G1735"/>
  <c r="G1734"/>
  <c r="G1733"/>
  <c r="G1732"/>
  <c r="G1731"/>
  <c r="G1514"/>
  <c r="G1513"/>
  <c r="G1512"/>
  <c r="G1511"/>
  <c r="G1510"/>
  <c r="E1509"/>
  <c r="E1507" s="1"/>
  <c r="G1507" s="1"/>
  <c r="F1509"/>
  <c r="F1507" s="1"/>
  <c r="G1503"/>
  <c r="G1501"/>
  <c r="G1455"/>
  <c r="G1454"/>
  <c r="G1453"/>
  <c r="G1452"/>
  <c r="G1451"/>
  <c r="E1450"/>
  <c r="F1450"/>
  <c r="F1448" s="1"/>
  <c r="G1445"/>
  <c r="G1444"/>
  <c r="G1443"/>
  <c r="G1442"/>
  <c r="E1440"/>
  <c r="G1405"/>
  <c r="G1404"/>
  <c r="G1403"/>
  <c r="G1402"/>
  <c r="G1401"/>
  <c r="E1400"/>
  <c r="F1400"/>
  <c r="F1398" s="1"/>
  <c r="G1395"/>
  <c r="G1394"/>
  <c r="G1393"/>
  <c r="G1392"/>
  <c r="G1285"/>
  <c r="G1283"/>
  <c r="G1218"/>
  <c r="G1217"/>
  <c r="G1216"/>
  <c r="G1215"/>
  <c r="G1214"/>
  <c r="E1213"/>
  <c r="F1213"/>
  <c r="F1211" s="1"/>
  <c r="G1207"/>
  <c r="G1205"/>
  <c r="F1203"/>
  <c r="G1184"/>
  <c r="G1183"/>
  <c r="G1182"/>
  <c r="G1181"/>
  <c r="G1180"/>
  <c r="E1179"/>
  <c r="E1177" s="1"/>
  <c r="G1174"/>
  <c r="G1173"/>
  <c r="G1172"/>
  <c r="G1171"/>
  <c r="G1116"/>
  <c r="G1115"/>
  <c r="G1114"/>
  <c r="G1113"/>
  <c r="G1112"/>
  <c r="E1111"/>
  <c r="G1106"/>
  <c r="G1105"/>
  <c r="G1104"/>
  <c r="G1103"/>
  <c r="G846"/>
  <c r="G599"/>
  <c r="G598"/>
  <c r="G597"/>
  <c r="G596"/>
  <c r="G595"/>
  <c r="E594"/>
  <c r="F594"/>
  <c r="G581"/>
  <c r="G579"/>
  <c r="G115"/>
  <c r="G114"/>
  <c r="G113"/>
  <c r="G112"/>
  <c r="G111"/>
  <c r="E110"/>
  <c r="F110"/>
  <c r="G105"/>
  <c r="G104"/>
  <c r="G103"/>
  <c r="G102"/>
  <c r="G98"/>
  <c r="G97"/>
  <c r="G96"/>
  <c r="G95"/>
  <c r="G94"/>
  <c r="E93"/>
  <c r="E91" s="1"/>
  <c r="F93"/>
  <c r="F91" s="1"/>
  <c r="F90" s="1"/>
  <c r="E88"/>
  <c r="G88" s="1"/>
  <c r="F88"/>
  <c r="E87"/>
  <c r="G87" s="1"/>
  <c r="F87"/>
  <c r="E86"/>
  <c r="G86" s="1"/>
  <c r="F86"/>
  <c r="E85"/>
  <c r="F85"/>
  <c r="E84"/>
  <c r="F84"/>
  <c r="G2464"/>
  <c r="G2463"/>
  <c r="G2462"/>
  <c r="G2461"/>
  <c r="G2460"/>
  <c r="F2459"/>
  <c r="F2457"/>
  <c r="F2456" s="1"/>
  <c r="E2459"/>
  <c r="E2457" s="1"/>
  <c r="G38"/>
  <c r="G39"/>
  <c r="G40"/>
  <c r="G41"/>
  <c r="G37"/>
  <c r="G31"/>
  <c r="F36"/>
  <c r="E36"/>
  <c r="G27"/>
  <c r="G30"/>
  <c r="G28"/>
  <c r="E1101"/>
  <c r="G1093"/>
  <c r="G1037"/>
  <c r="G1005"/>
  <c r="G924"/>
  <c r="G1721"/>
  <c r="E2340"/>
  <c r="E2532"/>
  <c r="E2568"/>
  <c r="E2892"/>
  <c r="E2891" s="1"/>
  <c r="G1161"/>
  <c r="G1136"/>
  <c r="G1119"/>
  <c r="G1356"/>
  <c r="G1324"/>
  <c r="G1482"/>
  <c r="G1458"/>
  <c r="G794"/>
  <c r="G759"/>
  <c r="G743"/>
  <c r="G727"/>
  <c r="G718"/>
  <c r="G694"/>
  <c r="G678"/>
  <c r="G654"/>
  <c r="G645"/>
  <c r="G620"/>
  <c r="F2532"/>
  <c r="F2815"/>
  <c r="G784"/>
  <c r="G577"/>
  <c r="F1177"/>
  <c r="F1176" s="1"/>
  <c r="G892"/>
  <c r="E1220"/>
  <c r="E1230"/>
  <c r="F2745"/>
  <c r="G2452"/>
  <c r="E100"/>
  <c r="G2453"/>
  <c r="E1203"/>
  <c r="E2540"/>
  <c r="E2539"/>
  <c r="E2558"/>
  <c r="E2557"/>
  <c r="E2651"/>
  <c r="E2745"/>
  <c r="E2815"/>
  <c r="G2815" s="1"/>
  <c r="E2874"/>
  <c r="E2873" s="1"/>
  <c r="F576"/>
  <c r="E576"/>
  <c r="G2390"/>
  <c r="G2374"/>
  <c r="F2550"/>
  <c r="G1597"/>
  <c r="G1581"/>
  <c r="G1565"/>
  <c r="G1549"/>
  <c r="G1533"/>
  <c r="G900"/>
  <c r="G2454"/>
  <c r="G1686"/>
  <c r="G2314"/>
  <c r="G2298"/>
  <c r="G2258"/>
  <c r="G2226"/>
  <c r="G2210"/>
  <c r="G2178"/>
  <c r="G2154"/>
  <c r="G2122"/>
  <c r="G2114"/>
  <c r="G2098"/>
  <c r="G2066"/>
  <c r="G2034"/>
  <c r="G2018"/>
  <c r="G1890"/>
  <c r="G1874"/>
  <c r="G1858"/>
  <c r="G1834"/>
  <c r="G1786"/>
  <c r="G1762"/>
  <c r="G1746"/>
  <c r="G1730"/>
  <c r="G536"/>
  <c r="G504"/>
  <c r="G423"/>
  <c r="G407"/>
  <c r="G391"/>
  <c r="G375"/>
  <c r="G359"/>
  <c r="G327"/>
  <c r="G222"/>
  <c r="G190"/>
  <c r="G158"/>
  <c r="G126"/>
  <c r="G1416"/>
  <c r="G2799"/>
  <c r="G2781"/>
  <c r="G2737"/>
  <c r="G2721"/>
  <c r="F2694"/>
  <c r="G2686"/>
  <c r="G2669"/>
  <c r="G2569"/>
  <c r="G2643"/>
  <c r="G2635"/>
  <c r="G2627"/>
  <c r="G2610"/>
  <c r="G2594"/>
  <c r="G2551"/>
  <c r="G2542"/>
  <c r="G2533"/>
  <c r="F2540"/>
  <c r="G2524"/>
  <c r="G2499"/>
  <c r="G2467"/>
  <c r="G2858"/>
  <c r="G2825"/>
  <c r="G806"/>
  <c r="G803"/>
  <c r="G1273"/>
  <c r="G1222"/>
  <c r="G496"/>
  <c r="G612"/>
  <c r="F610"/>
  <c r="G636"/>
  <c r="G908"/>
  <c r="G932"/>
  <c r="G1424"/>
  <c r="G1466"/>
  <c r="G1517"/>
  <c r="G1525"/>
  <c r="G1541"/>
  <c r="G1557"/>
  <c r="G1573"/>
  <c r="G1589"/>
  <c r="G1605"/>
  <c r="G1754"/>
  <c r="G1794"/>
  <c r="G1826"/>
  <c r="G1850"/>
  <c r="G1866"/>
  <c r="G1882"/>
  <c r="G1993"/>
  <c r="G2026"/>
  <c r="G2042"/>
  <c r="G2002"/>
  <c r="G2058"/>
  <c r="G2082"/>
  <c r="G2106"/>
  <c r="G2146"/>
  <c r="G2170"/>
  <c r="E2442"/>
  <c r="G2442" s="1"/>
  <c r="E2576"/>
  <c r="E2625"/>
  <c r="G2625" s="1"/>
  <c r="G1400"/>
  <c r="G1179"/>
  <c r="G2218"/>
  <c r="G2250"/>
  <c r="G2266"/>
  <c r="G2306"/>
  <c r="G2366"/>
  <c r="G2382"/>
  <c r="G2475"/>
  <c r="G2516"/>
  <c r="G2586"/>
  <c r="G2602"/>
  <c r="G2618"/>
  <c r="G2729"/>
  <c r="F1489"/>
  <c r="G1489" s="1"/>
  <c r="G76"/>
  <c r="G150"/>
  <c r="G182"/>
  <c r="G214"/>
  <c r="G351"/>
  <c r="G367"/>
  <c r="G383"/>
  <c r="G399"/>
  <c r="G415"/>
  <c r="G486"/>
  <c r="G528"/>
  <c r="G552"/>
  <c r="G662"/>
  <c r="G670"/>
  <c r="G686"/>
  <c r="G702"/>
  <c r="E725"/>
  <c r="G735"/>
  <c r="G775"/>
  <c r="G827"/>
  <c r="G876"/>
  <c r="G997"/>
  <c r="G1029"/>
  <c r="G1061"/>
  <c r="G1152"/>
  <c r="G1187"/>
  <c r="G1340"/>
  <c r="G2746"/>
  <c r="G2833"/>
  <c r="G2849"/>
  <c r="F2866"/>
  <c r="G2578"/>
  <c r="G802"/>
  <c r="G1500"/>
  <c r="F2763"/>
  <c r="F801"/>
  <c r="G956"/>
  <c r="G93"/>
  <c r="G1509"/>
  <c r="G2894"/>
  <c r="G2885"/>
  <c r="G1232"/>
  <c r="G1241"/>
  <c r="F2558"/>
  <c r="F2557" s="1"/>
  <c r="G2557" s="1"/>
  <c r="G2678"/>
  <c r="G2704"/>
  <c r="G2713"/>
  <c r="G2755"/>
  <c r="G2791"/>
  <c r="G1738"/>
  <c r="G2010"/>
  <c r="G569"/>
  <c r="G1712"/>
  <c r="G2399"/>
  <c r="G603"/>
  <c r="E2763"/>
  <c r="G811"/>
  <c r="G101"/>
  <c r="G2508"/>
  <c r="G1128"/>
  <c r="E2866"/>
  <c r="G2866" s="1"/>
  <c r="E2550"/>
  <c r="E34"/>
  <c r="E33" s="1"/>
  <c r="F1440"/>
  <c r="E809"/>
  <c r="E808" s="1"/>
  <c r="G819"/>
  <c r="G835"/>
  <c r="G1195"/>
  <c r="F2506"/>
  <c r="E2676"/>
  <c r="G2676" s="1"/>
  <c r="E2711"/>
  <c r="G2711" s="1"/>
  <c r="E2789"/>
  <c r="E2788" s="1"/>
  <c r="G2788" s="1"/>
  <c r="G2867"/>
  <c r="F2884"/>
  <c r="F83"/>
  <c r="G85"/>
  <c r="G2807"/>
  <c r="F2651"/>
  <c r="G2050"/>
  <c r="G1204"/>
  <c r="E2694"/>
  <c r="F1499"/>
  <c r="F2539"/>
  <c r="G1491"/>
  <c r="G1348"/>
  <c r="F26"/>
  <c r="F2449"/>
  <c r="G2451"/>
  <c r="E2449"/>
  <c r="F2789"/>
  <c r="F2788"/>
  <c r="F2568"/>
  <c r="G68"/>
  <c r="G2876"/>
  <c r="F1390"/>
  <c r="G1170"/>
  <c r="E801"/>
  <c r="G801" s="1"/>
  <c r="G843"/>
  <c r="E325"/>
  <c r="E494"/>
  <c r="G343"/>
  <c r="G439"/>
  <c r="G455"/>
  <c r="G471"/>
  <c r="E559"/>
  <c r="E1390"/>
  <c r="G118"/>
  <c r="G246"/>
  <c r="G262"/>
  <c r="G278"/>
  <c r="G294"/>
  <c r="G310"/>
  <c r="G544"/>
  <c r="E584"/>
  <c r="G52"/>
  <c r="G512"/>
  <c r="G628"/>
  <c r="G335"/>
  <c r="G431"/>
  <c r="G447"/>
  <c r="G463"/>
  <c r="G479"/>
  <c r="G110"/>
  <c r="E610"/>
  <c r="G610"/>
  <c r="F1169"/>
  <c r="G36"/>
  <c r="G84"/>
  <c r="G134"/>
  <c r="G142"/>
  <c r="G166"/>
  <c r="G174"/>
  <c r="G198"/>
  <c r="G206"/>
  <c r="G230"/>
  <c r="G238"/>
  <c r="E83"/>
  <c r="G83" s="1"/>
  <c r="G1111"/>
  <c r="F809"/>
  <c r="F808" s="1"/>
  <c r="G2560"/>
  <c r="E2884"/>
  <c r="E26"/>
  <c r="G26" s="1"/>
  <c r="G254"/>
  <c r="G270"/>
  <c r="G286"/>
  <c r="G302"/>
  <c r="G318"/>
  <c r="G2558"/>
  <c r="G1391"/>
  <c r="G1696"/>
  <c r="G1291"/>
  <c r="G1307"/>
  <c r="G1704"/>
  <c r="E1499"/>
  <c r="G1499" s="1"/>
  <c r="G1818"/>
  <c r="G1905"/>
  <c r="G1921"/>
  <c r="G1937"/>
  <c r="G1945"/>
  <c r="G1961"/>
  <c r="G1985"/>
  <c r="G2074"/>
  <c r="G520"/>
  <c r="E652"/>
  <c r="E1126"/>
  <c r="G1299"/>
  <c r="E1289"/>
  <c r="G1474"/>
  <c r="G1450"/>
  <c r="E850"/>
  <c r="F1281"/>
  <c r="G1282"/>
  <c r="E1448"/>
  <c r="E1447" s="1"/>
  <c r="E1398"/>
  <c r="E1397" s="1"/>
  <c r="G1144"/>
  <c r="G1257"/>
  <c r="E1281"/>
  <c r="G1265"/>
  <c r="G1249"/>
  <c r="E1239"/>
  <c r="E1229" s="1"/>
  <c r="E1169"/>
  <c r="G2415"/>
  <c r="E1322"/>
  <c r="E1288" s="1"/>
  <c r="F1289"/>
  <c r="F494"/>
  <c r="G494" s="1"/>
  <c r="G100"/>
  <c r="E2423"/>
  <c r="G2433"/>
  <c r="E2431"/>
  <c r="E2430" s="1"/>
  <c r="G2430" s="1"/>
  <c r="G710"/>
  <c r="G1432"/>
  <c r="G1372"/>
  <c r="G1382"/>
  <c r="G2651"/>
  <c r="G1169"/>
  <c r="G2884"/>
  <c r="G2763"/>
  <c r="E2575"/>
  <c r="G576"/>
  <c r="G2491"/>
  <c r="G2773"/>
  <c r="G2841"/>
  <c r="E493"/>
  <c r="G2745"/>
  <c r="G2532"/>
  <c r="G2459"/>
  <c r="G594"/>
  <c r="E2823"/>
  <c r="G2694"/>
  <c r="G1213"/>
  <c r="E108"/>
  <c r="E107" s="1"/>
  <c r="G1408"/>
  <c r="G1778"/>
  <c r="G586"/>
  <c r="G972"/>
  <c r="G1364"/>
  <c r="G1390"/>
  <c r="G809"/>
  <c r="G2789"/>
  <c r="G1897"/>
  <c r="G1913"/>
  <c r="G2407"/>
  <c r="G2540"/>
  <c r="E2506"/>
  <c r="G2506" s="1"/>
  <c r="G1810"/>
  <c r="G1969"/>
  <c r="G2483"/>
  <c r="G2661"/>
  <c r="G2350"/>
  <c r="G2242"/>
  <c r="G2282"/>
  <c r="G2322"/>
  <c r="G2332"/>
  <c r="E2330"/>
  <c r="E2329" s="1"/>
  <c r="G2431"/>
  <c r="F2576"/>
  <c r="G2576"/>
  <c r="F2659"/>
  <c r="F2658" s="1"/>
  <c r="F987"/>
  <c r="G2138"/>
  <c r="E1109"/>
  <c r="E1108" s="1"/>
  <c r="F1109"/>
  <c r="F1101"/>
  <c r="G1101" s="1"/>
  <c r="F584"/>
  <c r="G584" s="1"/>
  <c r="F652"/>
  <c r="G652" s="1"/>
  <c r="G60"/>
  <c r="F1220"/>
  <c r="G1220" s="1"/>
  <c r="F1239"/>
  <c r="E1211"/>
  <c r="E1210"/>
  <c r="F1230"/>
  <c r="F2330"/>
  <c r="G2130"/>
  <c r="G2194"/>
  <c r="G1977"/>
  <c r="G1440"/>
  <c r="E1380"/>
  <c r="E1379" s="1"/>
  <c r="G2568"/>
  <c r="G1239"/>
  <c r="F34"/>
  <c r="F33" s="1"/>
  <c r="F108"/>
  <c r="G108" s="1"/>
  <c r="E601"/>
  <c r="F601"/>
  <c r="G601" s="1"/>
  <c r="F2770"/>
  <c r="G2397"/>
  <c r="F2329"/>
  <c r="F1229"/>
  <c r="G1230"/>
  <c r="E20"/>
  <c r="E13" s="1"/>
  <c r="G34"/>
  <c r="F725"/>
  <c r="E2701"/>
  <c r="G2702"/>
  <c r="G1109"/>
  <c r="G1289"/>
  <c r="G1203"/>
  <c r="J1730"/>
  <c r="G2539"/>
  <c r="F2575"/>
  <c r="G2575" s="1"/>
  <c r="F2000"/>
  <c r="E2000"/>
  <c r="E1727" s="1"/>
  <c r="G1724"/>
  <c r="G2202"/>
  <c r="G1725"/>
  <c r="E1728"/>
  <c r="F1720"/>
  <c r="F1728"/>
  <c r="E1720"/>
  <c r="G1802"/>
  <c r="G2771"/>
  <c r="E2770"/>
  <c r="G2753"/>
  <c r="E2752"/>
  <c r="G2550"/>
  <c r="G2449"/>
  <c r="E22"/>
  <c r="G22" s="1"/>
  <c r="E24"/>
  <c r="F21"/>
  <c r="E23"/>
  <c r="F22"/>
  <c r="F24"/>
  <c r="F325"/>
  <c r="G325" s="1"/>
  <c r="G725"/>
  <c r="G2770"/>
  <c r="F23" l="1"/>
  <c r="G1728"/>
  <c r="F842"/>
  <c r="G940"/>
  <c r="G1053"/>
  <c r="F2891"/>
  <c r="G2891" s="1"/>
  <c r="G2892"/>
  <c r="E2443"/>
  <c r="E2445"/>
  <c r="F2446"/>
  <c r="F17" s="1"/>
  <c r="F2444"/>
  <c r="F15" s="1"/>
  <c r="E2444"/>
  <c r="G2444" s="1"/>
  <c r="E2446"/>
  <c r="G2446" s="1"/>
  <c r="F2445"/>
  <c r="F16" s="1"/>
  <c r="F2443"/>
  <c r="F14" s="1"/>
  <c r="G2423"/>
  <c r="F1727"/>
  <c r="K1720" s="1"/>
  <c r="K1721" s="1"/>
  <c r="F1506"/>
  <c r="G1684"/>
  <c r="E1506"/>
  <c r="G1506" s="1"/>
  <c r="G1448"/>
  <c r="F1447"/>
  <c r="G1447" s="1"/>
  <c r="G1379"/>
  <c r="G1281"/>
  <c r="G1229"/>
  <c r="E21"/>
  <c r="E14" s="1"/>
  <c r="G1159"/>
  <c r="G23"/>
  <c r="E842"/>
  <c r="G842" s="1"/>
  <c r="G844"/>
  <c r="F850"/>
  <c r="E987"/>
  <c r="F583"/>
  <c r="G782"/>
  <c r="F493"/>
  <c r="G493" s="1"/>
  <c r="G559"/>
  <c r="G24"/>
  <c r="G33"/>
  <c r="G1727"/>
  <c r="E2456"/>
  <c r="G2456" s="1"/>
  <c r="G2457"/>
  <c r="E1176"/>
  <c r="G1176" s="1"/>
  <c r="G1177"/>
  <c r="G1398"/>
  <c r="F1397"/>
  <c r="G1397" s="1"/>
  <c r="E791"/>
  <c r="G791" s="1"/>
  <c r="G792"/>
  <c r="F1108"/>
  <c r="G1108" s="1"/>
  <c r="G1126"/>
  <c r="E2658"/>
  <c r="G2658" s="1"/>
  <c r="G2659"/>
  <c r="F2822"/>
  <c r="G2823"/>
  <c r="G2856"/>
  <c r="E2822"/>
  <c r="G2329"/>
  <c r="J1720"/>
  <c r="J1721" s="1"/>
  <c r="E90"/>
  <c r="G90" s="1"/>
  <c r="G91"/>
  <c r="F1210"/>
  <c r="G1210" s="1"/>
  <c r="G1211"/>
  <c r="E2347"/>
  <c r="G2347" s="1"/>
  <c r="G2348"/>
  <c r="E583"/>
  <c r="G643"/>
  <c r="F1288"/>
  <c r="G1288" s="1"/>
  <c r="G1322"/>
  <c r="G1694"/>
  <c r="E1693"/>
  <c r="G1693" s="1"/>
  <c r="G2874"/>
  <c r="F2873"/>
  <c r="G2873" s="1"/>
  <c r="G2443"/>
  <c r="E16"/>
  <c r="G2341"/>
  <c r="F2340"/>
  <c r="G2340" s="1"/>
  <c r="F20"/>
  <c r="G808"/>
  <c r="F2701"/>
  <c r="G2701" s="1"/>
  <c r="G1720"/>
  <c r="G2000"/>
  <c r="F107"/>
  <c r="G107" s="1"/>
  <c r="G1380"/>
  <c r="G2330"/>
  <c r="G2822" l="1"/>
  <c r="E2441"/>
  <c r="G2445"/>
  <c r="F2441"/>
  <c r="E15"/>
  <c r="G15" s="1"/>
  <c r="G16"/>
  <c r="E17"/>
  <c r="G17" s="1"/>
  <c r="G2441"/>
  <c r="G14"/>
  <c r="G583"/>
  <c r="G21"/>
  <c r="E19"/>
  <c r="F849"/>
  <c r="G850"/>
  <c r="G987"/>
  <c r="E849"/>
  <c r="F19"/>
  <c r="F13"/>
  <c r="G20"/>
  <c r="G849" l="1"/>
  <c r="E12"/>
  <c r="G19"/>
  <c r="F12"/>
  <c r="G12" s="1"/>
  <c r="G13"/>
</calcChain>
</file>

<file path=xl/sharedStrings.xml><?xml version="1.0" encoding="utf-8"?>
<sst xmlns="http://schemas.openxmlformats.org/spreadsheetml/2006/main" count="4717" uniqueCount="748">
  <si>
    <t>Zadanie zostało zrealizowane</t>
  </si>
  <si>
    <t>zadanie zostało zrealizowane</t>
  </si>
  <si>
    <t>Zestaw do korekcji wad postawy dla Szkoły Podstawowej Nr 33, ul. Piłsudskiego 42</t>
  </si>
  <si>
    <t>Planowane wydatki po zmianach na 31.12.2011r.</t>
  </si>
  <si>
    <t>Wykonanie               na dzień  31.12.2011r.</t>
  </si>
  <si>
    <t>Wykonanie dokumentacji projektowo - kosztorysowej - adaptacja budynku przy ul. Nowowiejskiej 14 z przeznaczeniem na mieszkania chronione</t>
  </si>
  <si>
    <t>Zadania inwestycyjne roczne</t>
  </si>
  <si>
    <t>a/</t>
  </si>
  <si>
    <t>b/</t>
  </si>
  <si>
    <t>c/</t>
  </si>
  <si>
    <t>Nazwa Inwestycji</t>
  </si>
  <si>
    <t>Poz.</t>
  </si>
  <si>
    <t>Realizowane przez Urząd Miasta i podległe jednostki budżetowe</t>
  </si>
  <si>
    <t>Rozdział</t>
  </si>
  <si>
    <t>Dział</t>
  </si>
  <si>
    <t>1.</t>
  </si>
  <si>
    <t>I.</t>
  </si>
  <si>
    <t>A</t>
  </si>
  <si>
    <t>w zł</t>
  </si>
  <si>
    <t>%               6:5</t>
  </si>
  <si>
    <t>(1)</t>
  </si>
  <si>
    <t>(2)</t>
  </si>
  <si>
    <t>(3)</t>
  </si>
  <si>
    <t>(4)</t>
  </si>
  <si>
    <t>(5)</t>
  </si>
  <si>
    <t>(6)</t>
  </si>
  <si>
    <t>(7)</t>
  </si>
  <si>
    <t>(8)</t>
  </si>
  <si>
    <t>OGÓŁEM ZADANIA INWESTYCYJNE</t>
  </si>
  <si>
    <t>B</t>
  </si>
  <si>
    <t>Realizowane w ramach dotacji celowych przydzielonych z budżetu Miasta</t>
  </si>
  <si>
    <t>d/</t>
  </si>
  <si>
    <t>1.1</t>
  </si>
  <si>
    <t>dochody własne</t>
  </si>
  <si>
    <t>dotacje z budżetu państwa i j.s.t.</t>
  </si>
  <si>
    <t>kredyty i pożyczki</t>
  </si>
  <si>
    <t>środki z innych źródeł</t>
  </si>
  <si>
    <t>środki wg w art. 5 ust. 1 pkt 2 i 3 u.f.p.</t>
  </si>
  <si>
    <t>e/</t>
  </si>
  <si>
    <t>Miasto Kielce</t>
  </si>
  <si>
    <t>Uwagi</t>
  </si>
  <si>
    <t>II.</t>
  </si>
  <si>
    <t>III.</t>
  </si>
  <si>
    <t>IV.</t>
  </si>
  <si>
    <t>V.</t>
  </si>
  <si>
    <t>VI.</t>
  </si>
  <si>
    <t>VII.</t>
  </si>
  <si>
    <t>VIII.</t>
  </si>
  <si>
    <t>IX.</t>
  </si>
  <si>
    <t>X.</t>
  </si>
  <si>
    <t>XI.</t>
  </si>
  <si>
    <t>XII.</t>
  </si>
  <si>
    <t>XIII.</t>
  </si>
  <si>
    <t>XIV.</t>
  </si>
  <si>
    <t>XV.</t>
  </si>
  <si>
    <t>Wydział Realizacji Inwestycji</t>
  </si>
  <si>
    <t xml:space="preserve">Zadania Gminy </t>
  </si>
  <si>
    <t xml:space="preserve">a. </t>
  </si>
  <si>
    <t>Zadania inwestycyjne</t>
  </si>
  <si>
    <t>Budowa "witacza" przy ul. Radomskiej w Kielcach</t>
  </si>
  <si>
    <t>Wykonanie monitoringu "witacza" przy ul. Krakowskiej w Kielcach</t>
  </si>
  <si>
    <t>1.2</t>
  </si>
  <si>
    <t>1.3</t>
  </si>
  <si>
    <t>Odwodnienie budynku Świętokrzyskiego Centrum Profilaktyki i Edukacji</t>
  </si>
  <si>
    <t>Budowa sieci wodociągowo-kanalizacyjnej na oś. Dąbrowa II</t>
  </si>
  <si>
    <t>1.4</t>
  </si>
  <si>
    <t>1.5</t>
  </si>
  <si>
    <t>Opracowanie dokumentacji technicznej na nawodnienie i rekultywację płyty boiska przy ul. Piekoszowskiej w Kielcach</t>
  </si>
  <si>
    <t>1.6</t>
  </si>
  <si>
    <t>Opracowanie dokumentacji technicznej na budowę trybun i automatyczne nawadnianie boisk Miejskiego Szkolnego Ośrodka Sportowego przy ul. Prostej 57</t>
  </si>
  <si>
    <t>Wydział Spraw Obywatelskich</t>
  </si>
  <si>
    <t>a.</t>
  </si>
  <si>
    <t>Zakupy inwestycyjne</t>
  </si>
  <si>
    <t>Zakup licencji oraz kwalifikowanego podpisu elektronicznego</t>
  </si>
  <si>
    <t>Miejski Ośrodek Pomocy Rodzinie</t>
  </si>
  <si>
    <t>Wykonanie przyłącza energetycznego przy ul. Krzyżanowskiej 8 w Kielcach (budynek Gimnazjum Nr 7 w Kielcach)</t>
  </si>
  <si>
    <t>1.7</t>
  </si>
  <si>
    <t>1.8</t>
  </si>
  <si>
    <t>1.9</t>
  </si>
  <si>
    <t>1.10</t>
  </si>
  <si>
    <t>1.11</t>
  </si>
  <si>
    <t>Wykonanie projektu i przebudowa części budynku DPS przy ul. Sobieskiego 30 na potrzeby wydawalni posiłków</t>
  </si>
  <si>
    <t>Wykonanie ciągu pieszo - jezdnego w Środowiskowym Domu Samopomocy w Kielcach przy ul. Krzemionkowej 1</t>
  </si>
  <si>
    <t>Adaptacja pomieszczenia w budynku przy ul. Żeromskiego 44 z przeznaczeniem na rozszerzoną działalność Filii Klubu Seniora przy ul. Legionów 5</t>
  </si>
  <si>
    <t>Adaptacja pomieszczeń w budynku przy ul. Konopnickiej 5 z przeznaczeniem na Filię Klubu Seniora i Świetlicy "4 - Kąty"</t>
  </si>
  <si>
    <t>1.12</t>
  </si>
  <si>
    <t>1.13</t>
  </si>
  <si>
    <t>1.14</t>
  </si>
  <si>
    <t>1.15</t>
  </si>
  <si>
    <t>1.16</t>
  </si>
  <si>
    <t>1.17</t>
  </si>
  <si>
    <t>1.18</t>
  </si>
  <si>
    <t>Adaptacja pomieszczeń w budynku przy ul. Bukowej 14 na potrzeby Działu Usług Miejskiego Ośrodka Pomocy Rodzinie</t>
  </si>
  <si>
    <t>2.1</t>
  </si>
  <si>
    <t>2.2</t>
  </si>
  <si>
    <t>Zakup pralnicowirówki dla DPS ul. Tarnowska 10</t>
  </si>
  <si>
    <t>2.3</t>
  </si>
  <si>
    <t>2.4</t>
  </si>
  <si>
    <t>2.5</t>
  </si>
  <si>
    <t>2.6</t>
  </si>
  <si>
    <t>2.7</t>
  </si>
  <si>
    <t>2.8</t>
  </si>
  <si>
    <t>2.9</t>
  </si>
  <si>
    <t>2.10</t>
  </si>
  <si>
    <t>2.11</t>
  </si>
  <si>
    <t>2.12</t>
  </si>
  <si>
    <t>Zakup wraz z montażem urządzeń i sprzętu na potrzeby wydawalni posiłków w DPS przy ul. Sobieskiego 30</t>
  </si>
  <si>
    <t>Zakup klimatyzatorów wraz z montażem na potrzeby Klubu Integracji Społecznej MOPR</t>
  </si>
  <si>
    <t>Zakup samochodu przystosowanego do przewozu osób niepelnosprawnych na potrzeby środowiskowych domów samopomocy Miejskiego Ośrodka Pomocy Rodzinie</t>
  </si>
  <si>
    <t xml:space="preserve"> b.</t>
  </si>
  <si>
    <t>Zadania  Powiatu</t>
  </si>
  <si>
    <t>Zadania inwestrycyjne</t>
  </si>
  <si>
    <t>Modernizacja chodników i wjazdu do budynku Zespołu Placówek Opiek. - Wych. "Dobra Chata" w Kielcach ul. Sandomierska 126</t>
  </si>
  <si>
    <t>Wykonanie projektu na budowę drogi wewnętrznej do Placówki Opiekuńczo - Wychowawczej Nr 1 "Kamyk" ul. Toporowskiego 12</t>
  </si>
  <si>
    <t>"Wykonanie parkingu z ażurowych płyt parkingowych przed budynkiem DPS im. Antoniego Kępińskiego ul. Jagiellońska 76"</t>
  </si>
  <si>
    <t>"Przebudowa dachu na budynku administracyjnym DPS ul. Żeromskiego 4/6"</t>
  </si>
  <si>
    <t>"Wykonanie projektu i wymiana drzwi na drogach ewakuacyjnych - dostosowanie do wymogów przepisów p. pożarowych w DPS ul. Żeromskiego 4/6</t>
  </si>
  <si>
    <t>"Wykonanie oraz realizacja projektu oddymiania klatki schodowej i zamknięcia drzwiami p. pożarowymi w budynku Domu dla Matek z Małoletnimi Dziećmi i Kobiet w Ciąży przy ul. Słonecznej 9"</t>
  </si>
  <si>
    <t>"Zakup urządzeń do rehabilitacji: aparat do elektroterapii szt.1, laser szt. 1, dla DPS im. Antoniego Kępińskiego ul. Jagiellońska 76"</t>
  </si>
  <si>
    <t>Miejski Zarząd Dróg</t>
  </si>
  <si>
    <t>Zadania Gminy</t>
  </si>
  <si>
    <t>Dokumentacja przyszłościowa</t>
  </si>
  <si>
    <t>Lokalne inicjatywy inwestycyjne</t>
  </si>
  <si>
    <t>Lokalne Inicjatywy Inwestycyjne (skrzyżowanie Alei Jerzego Szajnowicza - Iwanowa z ul. Edmunda Massalskiego wraz z budową ulicy K2D oraz odcinków ulic: K3L, K1D, K6D; ul. Lisowczyków; ul. Różyckiego; ul. Złota - odc. kanalizacji deszczowej, budowa kanału deszczowego w ul. J. Szajnowicza-Iwanowa)</t>
  </si>
  <si>
    <t>Systemy odwodnienia</t>
  </si>
  <si>
    <t>3.1</t>
  </si>
  <si>
    <t>Budowa oczyszczalni wód deszczowych w rejonie ulicy Solnej</t>
  </si>
  <si>
    <t>Budowa kanału ulgi pod ul. Solną</t>
  </si>
  <si>
    <t>3.3</t>
  </si>
  <si>
    <t>Budowa oczyszczalni wód deszczowych w rejonie ul. Jaworowej</t>
  </si>
  <si>
    <t>3.4</t>
  </si>
  <si>
    <t xml:space="preserve">Wykupy gruntów </t>
  </si>
  <si>
    <t>Wykupy gruntów</t>
  </si>
  <si>
    <t>4.1</t>
  </si>
  <si>
    <t>6.1</t>
  </si>
  <si>
    <t>Ulica Gagarina i ulica Mariana Sołtysiaka "Barabasza" w Kielcach</t>
  </si>
  <si>
    <t>6.2</t>
  </si>
  <si>
    <t>Budowa drogi wewnętrznej z włączeniem do ul. Popiełuszki, na potrzeby obsługi komunikacyjnej Starowstwa Powiatowego w Kielcach</t>
  </si>
  <si>
    <t>6.3</t>
  </si>
  <si>
    <t>Przebudowa ul. Kopernika w Kielcach</t>
  </si>
  <si>
    <t>Przebudowa ul. Bąkowej w Kielcach na odcinku od ul. Wrzosowej do ul. Karskiego</t>
  </si>
  <si>
    <t>6.4</t>
  </si>
  <si>
    <t>Przebudowa ul. Maleckiego w Kielcach</t>
  </si>
  <si>
    <t>6.5</t>
  </si>
  <si>
    <t>Przebudowa ul. Wita Stwosza w Kielcach - I Etap</t>
  </si>
  <si>
    <t>6.6</t>
  </si>
  <si>
    <t>Budowa i modernizacja chodników i miejsc parkingowych w ramach robót publicznych (w tym m.in. na ulicach: Szczepaniaka od ul. Husarskiej do parkingu, Głowackiego, Żeromskiego, Helenówek, Legnicka, Kaczorowskiego, Winnicka od Al. IX Wieków Kielc do ul. Kopernika)</t>
  </si>
  <si>
    <t>Ul. Gustawa Morcinka (od ul. Sandomierskiej do ul. Świętokrzyskiej)</t>
  </si>
  <si>
    <t>Zadania  inwestycyjne oświetleniowe</t>
  </si>
  <si>
    <t>7.1</t>
  </si>
  <si>
    <t>Oświetlenie ul. Różyckiego, Kossaka</t>
  </si>
  <si>
    <t>Oświetlenie ul. Leśniówka</t>
  </si>
  <si>
    <t>Oświetlenie ul. Chorzowska-Sławkowska</t>
  </si>
  <si>
    <t>Oświetlenie ul. Głogowa od pętli autobusowej</t>
  </si>
  <si>
    <t>Oświetlenie ul. Konecka 13-15</t>
  </si>
  <si>
    <t>Oświetlenie ul. Świętojańska</t>
  </si>
  <si>
    <t>Oświetlenie ul. Leszczyńskiej od ul. Radlińskiej</t>
  </si>
  <si>
    <t>b.</t>
  </si>
  <si>
    <t>Zadania inwestycyjne drogowe</t>
  </si>
  <si>
    <t>Komenda Straży Miejskiej</t>
  </si>
  <si>
    <t>Zakup samochodu osobowego</t>
  </si>
  <si>
    <t>Zakup psów patrolowych</t>
  </si>
  <si>
    <t>Wydział Gospodarki Komunalnej</t>
  </si>
  <si>
    <t>Budowa kanału sanitarnego w ul. Dobrzyńskiej, Leszczyńskiej, Poleskiej i na terenach przyleglych</t>
  </si>
  <si>
    <t>Budowa kanału sanitarnego w ul. Jagodowej</t>
  </si>
  <si>
    <t>Budowa placu zabaw w oś. SBM "Pionier" przy ul. Kochanowskiego 5</t>
  </si>
  <si>
    <t>Budowa placu zabaw w oś. ŚSM</t>
  </si>
  <si>
    <t>Budowa placu zabaw w oś. Barwinek 12</t>
  </si>
  <si>
    <t>Budowa placu zabaw oś. SM "Domator"- Pod Dalnią</t>
  </si>
  <si>
    <t>Budowa wodociągu i kanału sanitarnego w ul. Obrzeżnej</t>
  </si>
  <si>
    <t>Budowa wodociągu w ul. Alabastrowej</t>
  </si>
  <si>
    <t>Budowa wodociągu w ul. Kadena</t>
  </si>
  <si>
    <t>Budowa wodociągu w ul. Rzecznej</t>
  </si>
  <si>
    <t>Budowa wodociągu w ul. Kordeckiego</t>
  </si>
  <si>
    <t>Budowa wodociągu w ul. Krakowskiej od ul. Grzybowej do dz. nr 773</t>
  </si>
  <si>
    <t>Budowa kanału sanitarnego i wodociągu w ul. Szajnowicza-Iwanowa i Naruszewicza</t>
  </si>
  <si>
    <t>Budowa wodociągu w ul. Janowskiej</t>
  </si>
  <si>
    <t>Budowa kanału sanitarnego i wodociągu w ul. Prochownia oraz w drodze dojazdowej.</t>
  </si>
  <si>
    <t>Budowa kanalizacji sanitarnej w ul. Wybranieckiej i Kwarcianej</t>
  </si>
  <si>
    <t>Budowa kanału sanitarnego do budynku Starostwa Powiatowego</t>
  </si>
  <si>
    <t>Budowa kanalizacji sanitarnej w ul. Wojska Polskiego od ul. Domki do ul. J. Karskiego - etap I</t>
  </si>
  <si>
    <t>Budowa siłowni zewnętrznych w Lesie Komunalnym i na Skwerze Szarych Szeregów</t>
  </si>
  <si>
    <t>Budowa wodociagu w ul. Malików</t>
  </si>
  <si>
    <t>Projekt budowlany rozbudowy Cmentarza Komunalnego w Cedzynie</t>
  </si>
  <si>
    <t>Punkt poboru energii w Lesie Komunalnym przy ul. Szczepaniaka - dokumentacja</t>
  </si>
  <si>
    <t>Punkt poboru wody wraz z pitnikiem w Lesie Komunalnym przy ul. Szczepaniaka - dokumentacja</t>
  </si>
  <si>
    <t>Budowa ossarium na Cmentarzu Komunalnym w Cedzynie</t>
  </si>
  <si>
    <t>Budowa systemu pompowni ścieków wraz z tranzytowymi rurociągami tłocznymi i grawitacyjnymi dla południowej części miasta Kielce, obejmująca rejon Dymin, Sitkówki i ul. Posłowickiej - aktualizacja dokumentacji projektowej</t>
  </si>
  <si>
    <t>Instalacja zasilania punktu energetycznego - Rynek</t>
  </si>
  <si>
    <t>Budowa kanalizacji sanitarnej wraz z przepompownią ścieków w ul. Na Ługach</t>
  </si>
  <si>
    <t>Budowa szaletu publicznego zlokalizowanego w Dolinie Silnicy</t>
  </si>
  <si>
    <t>Wydział Ochrony Środowiska</t>
  </si>
  <si>
    <t>Koncepcja ochrony przeciwpowodziowej w zlewni Bobrzy, Silnicy i Sufragańca na obszarze miasta Kielce</t>
  </si>
  <si>
    <t>Urządzenie ogrodu dydaktyczno-rekreacyjnego</t>
  </si>
  <si>
    <t>Zagospodarowanie terenu polegające między innymi na nasadzeniu drzew i krzewów wraz z pracami przygotowawczymi i małą architekturą z wykorzystaniem elementów wykonanych z recyklingu tworzyw sztucznych oraz elastycznej kostki z masy gumowej</t>
  </si>
  <si>
    <t>Budowa Miejskiego Systemu Informacji Przestrzennej GIS</t>
  </si>
  <si>
    <t>3.</t>
  </si>
  <si>
    <t xml:space="preserve"> Zakupy inwestycyjne</t>
  </si>
  <si>
    <t>Zakup pionowej turbiny wiatrowej</t>
  </si>
  <si>
    <t>Wydatki Majątkowe</t>
  </si>
  <si>
    <t>Zakup nieruchomości zabudowanych i niezabudowanych</t>
  </si>
  <si>
    <t>Zakup nieruchomości pod cmentarz</t>
  </si>
  <si>
    <t>Zakup lokali mieszkalnych</t>
  </si>
  <si>
    <t>Wykonanie projektu budowy GIS w części dotyczącej zarządzania kryzysowego</t>
  </si>
  <si>
    <t>Zadania Powiatu</t>
  </si>
  <si>
    <t>Zakup niezbędnego wyposażenia specjalistycznego</t>
  </si>
  <si>
    <t>Zakupy inwestycyjne realizowane przez Komendę Miejską Państwowej Straży Pożarnej w Kielcach</t>
  </si>
  <si>
    <t>Zakup i wymiana sprzętu oraz systemów teleinformatycznych</t>
  </si>
  <si>
    <t>Doposażenie techniczne oraz wymiana wyeksploatowanego sprzętu, wykorzystywanego podczas działań ratowniczych prowadzonych w czasie występowania klęsk żywiołowych - zakup kontenera p.gaz-p.dym.</t>
  </si>
  <si>
    <t xml:space="preserve">Zakład Obsługi i Informatyki Urzędu Miasta </t>
  </si>
  <si>
    <t>Modernizacja systemu do głosowania i nagłośnienia w Sali Konferencyjnej UM</t>
  </si>
  <si>
    <t>Zakupy z zakresu bezpieczeństwa informacji (m.in.: serwery, niszczarki, moduł w systemie OTAGO do ewidencji środków trwałych wraz z drukarką i czytnikiem kodów, oprogramowanie do elektronicznego systemu zgłaszania awarii i incydentów)</t>
  </si>
  <si>
    <t>Zakup kserokopiarek i automatycznych podajników do kserokopiarek</t>
  </si>
  <si>
    <t>Zakup oprogramowania</t>
  </si>
  <si>
    <t>Zakup taboru samochodowego</t>
  </si>
  <si>
    <t>Zakup sprzętu komputerowego (m.in.: zestawy komputerowe, drukarki A3, serwery i inne)</t>
  </si>
  <si>
    <t>Zakup sprzętu komputerowego i oprogramowania w ramach realizacji projektu wdrożenia i utrzymania systemu informacji przestrzennej /GIS/ dla Miasta Kielce</t>
  </si>
  <si>
    <t xml:space="preserve">Zarząd Transportu Miejskiego </t>
  </si>
  <si>
    <t>Zakup automatów mobilnych do sprzedaży biletów</t>
  </si>
  <si>
    <t>Zakup drukarek termotransferowych</t>
  </si>
  <si>
    <t>Zakup samochodu służbowego</t>
  </si>
  <si>
    <t>Zakup systemu karty elektronicznej</t>
  </si>
  <si>
    <t>Zakup zestawów komputerowych</t>
  </si>
  <si>
    <t>Miejski Urząd Pracy</t>
  </si>
  <si>
    <t>Modernizacja dachu i obróbek blacharskich</t>
  </si>
  <si>
    <t>Modernizacja instalacji wodno-kanalizacyjnej</t>
  </si>
  <si>
    <t>Modernizacja sali operacyjnej z wymianą posadzek</t>
  </si>
  <si>
    <t>Modernizacja chodnika, podestu oraz wejść do budynku</t>
  </si>
  <si>
    <t>Miejski Zarząd Budynków</t>
  </si>
  <si>
    <t>Wykonanie zabezpieczenia fundamentów budynku ul. 1-go Maja 140</t>
  </si>
  <si>
    <t>Modernizacja elewacji budynku ul. 1-go Maja 60 - I etap</t>
  </si>
  <si>
    <t>Wykonanie miejsc parkingowych przy budynku ul. Czarnowska 11</t>
  </si>
  <si>
    <t>Wykonanie miejsc parkingowych na terenie nieruchomości ul. Kołłątaja 4</t>
  </si>
  <si>
    <t>Modernizacja elewacji budynku ul. Św. Leonarda 8 - I etap</t>
  </si>
  <si>
    <t>Zagospodarowanie terenu nieruchomości ul. Mieszka 79</t>
  </si>
  <si>
    <t>Modernizacja systemów ogrzewania w lokalach mieszkalnych - Zasób mieszkaniowy</t>
  </si>
  <si>
    <t>Modernizacja elewacji budynku ul. Nowaka Jeziorańskiego 75</t>
  </si>
  <si>
    <t>Modernizacja elewacji budynku ul. Rynek 14</t>
  </si>
  <si>
    <t>Modernizacja elewacji budynku ul. Sienkiewicza 68 - II etap</t>
  </si>
  <si>
    <t>Wykonanie sanitariatów w mieszkaniach budynku ul. Skibińskiego 6</t>
  </si>
  <si>
    <t>Zagospodarowanie terenu nieruchomości ul. Skrzetlewska 6</t>
  </si>
  <si>
    <t>Zagospodarowanie terenu nieruchomości ul. Turystyczna 1</t>
  </si>
  <si>
    <t>Wykonanie parkingu dla najemców budynku przy ul. Kołłątaja 4 w Kielcach</t>
  </si>
  <si>
    <t>Wykonanie przyłączy kanalizacji sanitarnej i deszczowej ul. Wojska Polskiego 9A</t>
  </si>
  <si>
    <t>Wydział Edukacji, Kultury i Sportu</t>
  </si>
  <si>
    <t>Budowa boiska o nawierzchni poliuretanowej przy Zespole Szkół Ogólnokształcących Nr 16 ul. Barwinek 31</t>
  </si>
  <si>
    <t>Modernizacja budynku (I ETAP) Szkoły Podstawowej Nr 2, ul. Kościuszki 5</t>
  </si>
  <si>
    <t>Modernizacja budynku Szkoły Podstawowej Nr 8, ul. Karskiego 26</t>
  </si>
  <si>
    <t>Odwodnienie budynku Zespołu Szkół Ogólnokształcących Nr 10, ul. Gagarina 3</t>
  </si>
  <si>
    <t>Wymiana centralnego ogrzewania w Zespole Szkół Ogólnokształcących Nr 10, ul. Gagarina 3</t>
  </si>
  <si>
    <t>Wymiana pokrycia dachowego w Szkole Podstawowej Nr 28, ul. Szymanowskiego 5</t>
  </si>
  <si>
    <t>Wymiana węzła cieplnego w Szkole Podstawowej Nr 19, ul. Targowa 3</t>
  </si>
  <si>
    <t>Wymiana wymiennika ciepła w Szkole Podstawowej Nr 28, ul. Szymanowskiego 5</t>
  </si>
  <si>
    <t>Modernizacja budynku Szkoły Podstawowej Nr 1 ul. L.Staffa 7</t>
  </si>
  <si>
    <t>Modernizacja pomieszczeń węzła cieplnego w Zespole Szkół Ogólnokształcących Nr 29, ul. Zimna 16</t>
  </si>
  <si>
    <t>Modernizacja budynku Przedszkola Samorządowego Nr 31, ul. Dąbrówki 38</t>
  </si>
  <si>
    <t>Modernizacja budynku Przedszkola Samorządowego Nr 33, ul. Romualda 6</t>
  </si>
  <si>
    <t>Modernizacja budynku Gimnazjum Nr 9, ul. A.Naruszewicza 16</t>
  </si>
  <si>
    <t>Ułożenie kostki brukowej na chodnikach i placu przy budynku Żłobka Nr 13</t>
  </si>
  <si>
    <t>1.19</t>
  </si>
  <si>
    <t>1.20</t>
  </si>
  <si>
    <t>Zakup centrali telefonicznej w Szkole Podstawowej Nr 18, ul. B. Chrobrego 105</t>
  </si>
  <si>
    <t>Zakup komputera do księgowości w Szkole Podstawowej Nr 8, ul. Karskiego 26</t>
  </si>
  <si>
    <t>Zakup kserokopiarki w Szkole Podstawowej Nr 1, ul. Staffa 7</t>
  </si>
  <si>
    <t>Zakup kserokopiarki w Zespole Szkół Ogólnokształcących Nr 27, ul. Prosta 27 a</t>
  </si>
  <si>
    <t>Zakup odkurzacza basenowego w Zespole Szkół Ogólnokształcących Nr 4 Integracyjnych, ul. Jasna 20/22</t>
  </si>
  <si>
    <t>Zakup zestawu komputerowego w Szkole Podstawowej Nr 19, ul.Targowa 3</t>
  </si>
  <si>
    <t>Zakup zestawów komputerowych z drukarką w Zespole Szkół Ogólnokształcących Nr 27, ul. Prosta 27a</t>
  </si>
  <si>
    <t>Zakup wirówki do pralni w Specjalnym Ośrodku Szkolno - Wychowawczym Nr 2, ul. Kryształowa 6</t>
  </si>
  <si>
    <t>Zakup zestawu komputerowego w Przedszkolu Samorządowym Nr 5, ul. Nowaka Jeziorańskiego 67</t>
  </si>
  <si>
    <t>Zakup kotar grodzacych salę na sektory wraz z montażem w Gimnazjum Nr 7, ul. Krzyżanowskiej 8</t>
  </si>
  <si>
    <t>Zakup kserokopiarki w I Liceum Ogólnokształcącym ul. Ściegiennego 15</t>
  </si>
  <si>
    <t>Zakup komputerów do księgowości (2 zestawy) w Zespole Szkół Ponadgimnazjalnych Nr 2, Al. Legionów 4</t>
  </si>
  <si>
    <t>Zakup centrali telefonicznej w Zespole Szkół Mechanicznych, ul. Jagiellońska 32</t>
  </si>
  <si>
    <t>Zakup piecy centralnego ogrzewania wraz z montażem w Zespole Szkół Ekonomicznych im. Oskara Langego, ul. Langiewicza 18</t>
  </si>
  <si>
    <t>Zakup mebli kuchennych ze stali nierdzewnej w Przedszkolu Samorządowym Nr 9, ul. Orkana 32</t>
  </si>
  <si>
    <t>Zakup sprzętu kuchennego w Przedszkolu Samorządowym Nr 14, ul. Kalcytowa 15</t>
  </si>
  <si>
    <t>Zakup szafy przelotowej w Przedszkolu Samorządowym Nr 2, ul. Sowia 1b</t>
  </si>
  <si>
    <t>Zakup sprzętu kuchennego w Przedszkolu Samorządowym Nr 39, ul. Barwinek 31</t>
  </si>
  <si>
    <t>Zakup sprzętu kuchennego w Przedszkolu Samorządowym Nr 4, ul. Kujawska 21</t>
  </si>
  <si>
    <t>Zakup trzonu kuchennego w Przedszkolu Samorządowym Nr 19 z Oddziałami Integracyjnymi, Oś. Na Stoku 98</t>
  </si>
  <si>
    <t>Zakup klimatyzatorów zewnętrznych w Świętokrzyskim Centrum Profilaktyki i Edukacji</t>
  </si>
  <si>
    <t>zakup kuchni w Żobku nr 5</t>
  </si>
  <si>
    <t>zakup pierwszego wyposażenia Żobka Samorządowego Nr 17</t>
  </si>
  <si>
    <t>zakup pralnicy w Żobku nr 13</t>
  </si>
  <si>
    <t>Zakup tablic interaktywnych dla szkół podstawowych w ramach projektu "Indywidualizacja nauczania i wychowania klas I-III szkół podstawowych w Gminie Kielce"</t>
  </si>
  <si>
    <t>Zakup kserokopiarki dla Szkoły Podstawowej Nr 31 w Zespole Szkół Ogólnokształcących Nr 15, ul. Krzemionkowa 1</t>
  </si>
  <si>
    <t>Zakup centrali telefonicznej wraz z montażem w Miejskim Zespole Poradnii Psychologiczno - Pedagogicznych, ul. Urzędnicza 16</t>
  </si>
  <si>
    <t>Demontaż starego, zakup i montaż nowego kotła centralnego ogrzewania do mocy 300 kW</t>
  </si>
  <si>
    <t>Zakup kotłów centralnego ogrzewania wraz z montażem w Młodzieżowym Ośrodku Wychowawczym, ul. Dobromyśl 44</t>
  </si>
  <si>
    <t>2.13</t>
  </si>
  <si>
    <t>2.14</t>
  </si>
  <si>
    <t>2.15</t>
  </si>
  <si>
    <t>2.16</t>
  </si>
  <si>
    <t>2.17</t>
  </si>
  <si>
    <t>2.18</t>
  </si>
  <si>
    <t>2.19</t>
  </si>
  <si>
    <t>2.20</t>
  </si>
  <si>
    <t>2.21</t>
  </si>
  <si>
    <t>2.22</t>
  </si>
  <si>
    <t>2.23</t>
  </si>
  <si>
    <t>2.24</t>
  </si>
  <si>
    <t>2.25</t>
  </si>
  <si>
    <t>2.26</t>
  </si>
  <si>
    <t>2.27</t>
  </si>
  <si>
    <t>2.28</t>
  </si>
  <si>
    <t>2.29</t>
  </si>
  <si>
    <t>2.30</t>
  </si>
  <si>
    <t>2.31</t>
  </si>
  <si>
    <t>2.32</t>
  </si>
  <si>
    <t>2.33</t>
  </si>
  <si>
    <t>Geopark Kielce</t>
  </si>
  <si>
    <t>Geopark Kielce - budowa parkingu przy ul. Krakowskiej</t>
  </si>
  <si>
    <t>Geopark Kielce - budowa ekranów akustycznych w Amfiteatrze Kadzielnia</t>
  </si>
  <si>
    <t>Geopark Kielce- budowa kanalizacji deszczowej przy Amfiteatrze Kadzielnia</t>
  </si>
  <si>
    <t>Geopark Kielce - opracowanie projektu drogi dojazdowej do Centrum Geoedukacji - ul. Daleszycka</t>
  </si>
  <si>
    <t>Geopark Kielce- Zabudowa sceny wraz z montażem konstrukcji ruchomej pod aparaturę i scenografię</t>
  </si>
  <si>
    <t>Geopark Kielce - zakupy inwestycyjne (oprogramowanie do kosztorysowania "Norma")</t>
  </si>
  <si>
    <t>2.</t>
  </si>
  <si>
    <t>Miejski Ośrodek Sportu i Rekreacji</t>
  </si>
  <si>
    <t>Dostosowanie systemu monitoringu wizyjnego na Stadionie Piłkarskim przy ul. Ściegiennego 8 do przepisów Rozporządzenia MSWiA z dnia 10 stycznia 2011r.</t>
  </si>
  <si>
    <t>Tablica upamiętnająca 20 rocznicę lądowania Papieża Jana Pawła II w Kielcach</t>
  </si>
  <si>
    <t>Przebudowa budynku Hotelu "Maraton" związana ze zwiększeniem powierzchni istniejącego lokalu gastronomicznego wraz z zagospodarowaniem przyległego terenu</t>
  </si>
  <si>
    <t>Rozbudowa monitoringu wizyjnego oraz sieci informatycznej na obiektach MOSiR. Zakup sprzętu komputerowego i oprogramowania.</t>
  </si>
  <si>
    <t>Zakup wyposażenia Hotelu Maraton przy ul. Bocznej 15</t>
  </si>
  <si>
    <t>Rozbudowa monitoringu wizyjnego i sieci informatycznej na obiektach MOSiR. Zakup sprzętu i oprogramowania informatycznego. Budowa systemu cyrkulacji powietrza w pomieszczeniu serwerowni.</t>
  </si>
  <si>
    <t>Teatr Lalki i Aktora "Kubuś"</t>
  </si>
  <si>
    <t xml:space="preserve">b. </t>
  </si>
  <si>
    <t>Zakup reflektora profilowego</t>
  </si>
  <si>
    <t>Biuro Wystaw Artystycznych</t>
  </si>
  <si>
    <t>Zakup samochodu i dzieł sztuki do zbiorów</t>
  </si>
  <si>
    <t xml:space="preserve">Kieleckie Centrum Kultury </t>
  </si>
  <si>
    <t>Wykonanie instalacji DSO</t>
  </si>
  <si>
    <t>Modernizacja klatki schodowej</t>
  </si>
  <si>
    <t>Projekt i realizacja wymiany okładziny zewn. pudła scenicznego</t>
  </si>
  <si>
    <t>Opracowanie P. T. i wykonanie wewnetrznej, spójnej sieci informatycznej KCK</t>
  </si>
  <si>
    <t>Opracowanie P. T. i wykonanie rozdzielni zasilania czystego dla potrzeb sieci informatycznej KCK</t>
  </si>
  <si>
    <t>Projekt i realizacja wymiany istniejacej fontanny na placu przed budynkiem KCK</t>
  </si>
  <si>
    <t>Zakup 6 zestawów komputerowych wraz z oprogramowaniem</t>
  </si>
  <si>
    <t>Zakup oświetlenia scenicznego, głowic ruchomych i reflektorów SPOT i LDR Canto oraz stoboskopu Martin Atomic wraz z osprzetem i okablowaniem</t>
  </si>
  <si>
    <t>Zakup podestu aluminiowego</t>
  </si>
  <si>
    <t>Miejska Biblioteka Publiczna</t>
  </si>
  <si>
    <t>Modernizacja filii bibliotecznej nr 10 i 11</t>
  </si>
  <si>
    <t>Zakup sprzętu komputerowego do filii bibliotecznych</t>
  </si>
  <si>
    <t>Zakup wyposażenia i sprzętu komputerowgo do nowej filii bibliotecznej na Herbach</t>
  </si>
  <si>
    <t>Dom Kultury "Zameczek"</t>
  </si>
  <si>
    <t>Wykonanie instalacji klimatyzacyjnej</t>
  </si>
  <si>
    <t>Zakup komputera wraz z oprogramowaniem - OK "Białogon"</t>
  </si>
  <si>
    <t>Zakup wyposażenia sceny koncertowej - OK "Białogon"</t>
  </si>
  <si>
    <t>Zakup kamery ze statywem, kolumn aktywnych, notebooka z oprogramowaniem oraz aparatu fotograficznego lustrzanki z wyposażeniem - OK "Ziemowit"</t>
  </si>
  <si>
    <t>Kielecki Teatr Tańca</t>
  </si>
  <si>
    <t>Zakup dwóch zestawów komputerowych i laptopa</t>
  </si>
  <si>
    <t>Dom Środowisk Twórczych</t>
  </si>
  <si>
    <t>Opracowanie projektów koncepcyjno - wykonawczych dotyczących inwestycji "Budowa ośrodka myśli patriotycznej i obywatelskiej", a także koordynacja oraz nadzór autorski nad realizacją opracowanych projektów</t>
  </si>
  <si>
    <t>Zakup urządzenia systemu dźwiękowego Crossoveroring Domu Środowisk Twórczych i Domu Praczki</t>
  </si>
  <si>
    <t>Zakup miksera cyfrowego dźwięku JAMAHA LS 9 32</t>
  </si>
  <si>
    <t>Zakup oświetlenia scenicznego Led ze sterowaniem</t>
  </si>
  <si>
    <t>Muzeum Zabawek i Zabawy</t>
  </si>
  <si>
    <t>Rozbudowa instalacji przeciw gołębiom</t>
  </si>
  <si>
    <t>Projekt i wykonanie instalacji przeciwoblodzeniowej</t>
  </si>
  <si>
    <t>Projekt i wykonanie modernizacji wieży zegarowej</t>
  </si>
  <si>
    <t>Zakup komputera wraz z oprogramowaniem</t>
  </si>
  <si>
    <t xml:space="preserve">Państwowa Szkoła Muzyczna I i II Stopnia im. L. Różyckiego </t>
  </si>
  <si>
    <t>Zakup pierwszego wyposażenia Państwowej Szkoły Muzycznej I i II st. im. Ludomira Różyckiego w Kielcach</t>
  </si>
  <si>
    <t>Geopark -7 - wykonanie ścieżki wirtualnej po rezewatach przyrody Kielce wraz z oprogramowaniem</t>
  </si>
  <si>
    <t>Oprogramowanie zostało zakupione i odebrane.</t>
  </si>
  <si>
    <t>1.21</t>
  </si>
  <si>
    <t>1.22</t>
  </si>
  <si>
    <t>1.23</t>
  </si>
  <si>
    <t>1.24</t>
  </si>
  <si>
    <t>1.25</t>
  </si>
  <si>
    <t>1.26</t>
  </si>
  <si>
    <t>1.27</t>
  </si>
  <si>
    <t xml:space="preserve">Adaptacja pomieszczeń w Ośrodku Wsparcia Dziennego dla Osób z Chorobą Alzheimera w Kielcach ul. Legionów 5
</t>
  </si>
  <si>
    <t xml:space="preserve">Modernizacja i adaptacja części pomieszczeń zespołu budynków przy ul. Zbożowej 4
</t>
  </si>
  <si>
    <t xml:space="preserve">Adaptacja pomieszczeń w budynku przy ul. Urzędniczej 3 z przeznaczeniem na działalność Działu d.s. Bezdomności MOPR Kielce
</t>
  </si>
  <si>
    <t xml:space="preserve">Wykonanie zabudowy wraz z montażem urządzeń w pomieszczeniu Klubu
Muzycznego w Ośrodku Wsparcia dla Młodzieży "Baza Zbożowa" ul. Zbożowa 4
</t>
  </si>
  <si>
    <t xml:space="preserve">Wykonanie dokumentacji projektowo-kosztorysowej budynku przy ul. Olkuskiej 18 na potrzeby Schroniska dla Ofiar Przemocy Domowej PCK
</t>
  </si>
  <si>
    <t>Modernizacja pomieszczeń w budynku MOPR przy ul. Studziennej 2 w Kielcach</t>
  </si>
  <si>
    <t>Modernizacja pomieszczeń w budynku przy ul. 1-go Maja 196 w Kielcach</t>
  </si>
  <si>
    <t xml:space="preserve">Adaptacja pomieszczenia piwnicznego w budynku przy ul. Żeromskiego 4/6 w Kielcach z przeznaczeniem na archiwum na potrzeby MOPR Kielce
</t>
  </si>
  <si>
    <t xml:space="preserve">Przebudowa budynku przy ul. Żniwnej 4 z przeznaczeniem na Ośrodek
Interwencyjno Terapeutyczny dla Osób Bezdomnych
</t>
  </si>
  <si>
    <t xml:space="preserve">Wymiana dachu w budynku Warsztatów Terapii Zajęciowej przy ul. Słonecznej 9 prowadzonego przez Dom Pomocy Społecznej im. Jana Pawła II ul. Jagiellońska 76
</t>
  </si>
  <si>
    <t xml:space="preserve">Wykonanie projektu i przebudowa części budynku SP nr 19 w Kielcach przy ul. Targowej 3 na potrzeby wydawalni posiłków
</t>
  </si>
  <si>
    <t>Przebudowa części budynku SP nr 2 w Kielcach przy ul. Kościuszki 5 na potrzeby wydawalni posiłków.</t>
  </si>
  <si>
    <t>Zakup samochodu przystosowanego do przewozu żywności na potrzeby Miejskiej Kuchni Cateringowej w Kielcach ul. Piekoszowska 36a</t>
  </si>
  <si>
    <t>Zakup kotła gazowego na potrzeby grzewcze w budynku przy ul. Nowowiejskiej 14</t>
  </si>
  <si>
    <t xml:space="preserve">"Zakup szafy chłodniczej szt. 3, patelni elektrycznej szt.1, stołu chłodniczego 3-drzwiowego szt. 1, kotła warzelnego szt.1, obieraczki do ziemniaków szt.1, pralnicy szt.1, dżwigu osobowego szt.1 podnośnika mobilnego z elektryczną regulacją  dla DPS im. Jana Pawła II ul. Jagiellońska 76"
</t>
  </si>
  <si>
    <t xml:space="preserve">Zakup kabiny ugul wraz z osprzętem i elektrycznego stołu rehabilitacyjnego na potrzeby Filii Klubu Seniora przy ul. Żeromskiego 44
</t>
  </si>
  <si>
    <t xml:space="preserve">Zakup wraz z montażem wymiennika ciepła i pompy obiegowej na potrzeby Klubu Seniora przy ul. Św. St. Kostki 4
</t>
  </si>
  <si>
    <t xml:space="preserve">Zakup wraz z montażem centrali telefonicznej na potrzeby Rejonu Opiekuńczego "Białogon"
</t>
  </si>
  <si>
    <t xml:space="preserve">Zakup przyczepo - lawety do transportu urządzeń mechanicznych na potrzeby
Miejskiego Ośrodka Pomocy Rodzinie
</t>
  </si>
  <si>
    <t xml:space="preserve">Zakup wraz montażem pasów do mocowania wózków inwalidzkich w samochodzie do przewozu osób niepełnosprawnych MOPR
</t>
  </si>
  <si>
    <t xml:space="preserve">Zakup sprzętu nagłaśniajaco-oświetleniowego dla Klubu Muzycznego w Ośrodku Wsparcia dla Młodzieży "Baza Zbożowa" ul. Zbożowa 4
</t>
  </si>
  <si>
    <t xml:space="preserve">Zakup bramy wjazdowej na teren Ośrodka Wsparcia dla Młodzieży "Baza Zbożowa" ul. Zbożowa 4
</t>
  </si>
  <si>
    <t>Modernizacja instalacji centralnego ogrzewania w budynku Zespołu Placówek Opiek. - Wych. "Dobra Chata" w Kielcach ul. Sandomierska 126</t>
  </si>
  <si>
    <t xml:space="preserve">Zakup samochodu do przewozu osób na potrzeby Placówki Opiekuńczo -
Wychowawczej Nr 1 "Kamyk" ul. Toporowskiego 12
</t>
  </si>
  <si>
    <t xml:space="preserve">Dokumentacja przyszłościowa pn.: "Wykonanie map akustycznych hałasu
komunikacyjnego na drogach na terenie Miasta Kielce w roku 2011"
</t>
  </si>
  <si>
    <t>6.7</t>
  </si>
  <si>
    <t xml:space="preserve">Budowa drogi technicznej dla obsługi wiaduktu kolejowego stanowiącej
jednocześnie pętlę autobusów komunikacji miejskiej - ul. Zalesie
</t>
  </si>
  <si>
    <t>Zakup zestawów monitorujących</t>
  </si>
  <si>
    <t>Zakup serwera</t>
  </si>
  <si>
    <t>Budowa wodociągu rozdzielczego w ul. Zgórskiej</t>
  </si>
  <si>
    <t xml:space="preserve">Doprowadzenie dla potrzeb Kielc wód kopalnianych pochodzących z obszaru
zasobów  wód podziemnych Gałęzice - Bolechowice - Borków z uwzgl.
oddziałowywania górniczego ZPW Trzuskawica - dokumentacja + realizacja
</t>
  </si>
  <si>
    <t>Wykonanie 3 szt popiersi z brązu wraz z postumentami z granitu</t>
  </si>
  <si>
    <t>Opracowanie mapy akustycznej dla Miasta Kielce</t>
  </si>
  <si>
    <t>Zakup średniego samochodu ratowniczo-gaśniczego</t>
  </si>
  <si>
    <t>Zakup zbiornika wodnego o pojemności 19m sześciennych dla KMPSP w Kielcach</t>
  </si>
  <si>
    <t xml:space="preserve">Modernizacja instalacji wentylacji w pomieszczeniu poligrafii i montaż instalacji wentylacji w pomieszczeniach archiwum Urzędu Miasta ul. Rynek 1
</t>
  </si>
  <si>
    <t>Zakup kamery cyfrowej wraz z niezbędnym oprzyrządowaniem</t>
  </si>
  <si>
    <t>Wymiana ogrodzenia wraz z poszerzeniem drogi wewnętrznej</t>
  </si>
  <si>
    <t>Klimatyzator na sale operacyjną</t>
  </si>
  <si>
    <t xml:space="preserve">Modernizacja kotłowni w budynku mieszkalnym przy ul. Ściegiennego 270A w Kielcach
</t>
  </si>
  <si>
    <t xml:space="preserve">Modernizacja oświetlenia administracyjnego w budynku mieszkalnym ul. Młoda 4 - I etap
</t>
  </si>
  <si>
    <t>Przebudowa podłóg w lokalu mieszkalnym ul. Piekoszowska 41/48</t>
  </si>
  <si>
    <t>Modernizacja instalacji wod.-kan. i C.O. w lokalu mieszkalnym ul. Tartaczna 3/2</t>
  </si>
  <si>
    <t>Modernizacja dachu ul. Piekoszowska 32B</t>
  </si>
  <si>
    <t>Modernizacja dachu budynku mieszkalnego przy ul. Jagiellońskiej 26</t>
  </si>
  <si>
    <t xml:space="preserve">Wykonanie odprowadzenia wód opadowych z nieruchomości ul. Słowackiego 24 -
dokumentacja projektowa
</t>
  </si>
  <si>
    <t>Modernizacja dwóch lokali mieszkalnych w budynku przy ul. Wojska Polskiego 9A</t>
  </si>
  <si>
    <t>Podwyższenie ogrodzenia w Szkole Podstawowej Nr 8 ul. Jana Karskiego 26</t>
  </si>
  <si>
    <t xml:space="preserve">Podział korytarza za pomocą przegród z drzwiami dymoszczelnymi w budynku Zsepołu Szkół Ogólnokształcących Nr 6, ul. Leszczyńska 8
</t>
  </si>
  <si>
    <t xml:space="preserve">Modernizacja dachu w budynku sali gimnastycznej Zespołu Szkół
Ogólnokształcących nr 17 Specjalnych, ul Szkolna 29
</t>
  </si>
  <si>
    <t xml:space="preserve">Zagospodarowanie terenu przy budynku Przedszkola Samorządowego Nr 21, ul. Krakowska 15A
</t>
  </si>
  <si>
    <t xml:space="preserve">Modernizacja dachu w budynku Przedszkola Samorządowego Nr 25 ul.
Wojewódzka 12 b
</t>
  </si>
  <si>
    <t xml:space="preserve">Montaż monitoringu w części budynku dotyczącej  Przedszkola Samorządowego Nr 34 przy ul. Szajnowicza Iwanowa 15
</t>
  </si>
  <si>
    <t>Wymiana stolarki okiennej w Przedszkolu Samorządowym Nr 28, ul.Różana 12</t>
  </si>
  <si>
    <t xml:space="preserve">Budowa boiska o nawierzchni poliuretanowej przy Gimnazjum Nr 3 , ul.
Toporowskiego 40
</t>
  </si>
  <si>
    <t>Wymiana stolarki okiennej w Gimnazjum Nr 7, ul.Krzyżanowskiej 7</t>
  </si>
  <si>
    <t xml:space="preserve">Budowa wielofunkcyjnyjnych  boisk sportowych przy Zespole Szkół Ekonomicznych im. M.Kopernika, ul. Kopernika 8
</t>
  </si>
  <si>
    <t xml:space="preserve">Modernizacja świetlicy i adaptacja pomieszczenia na izbę pamięci w budynku Zespołu Szkół Elektrycznych ul. Niska 6
</t>
  </si>
  <si>
    <t xml:space="preserve">Wymiana stolarki okiennej w budynku Zespołu SzkółEkonomicznych im.
M.Kopernika, ul. Kopernika 8
</t>
  </si>
  <si>
    <t xml:space="preserve">Modernizacja kanalizacji przy budynku Świętokrzyskiego Centrum Profilaktyki i Edukacji
</t>
  </si>
  <si>
    <t>1.28</t>
  </si>
  <si>
    <t>Wykonanie parkingu przy budynku Centrum Profilaktyki i Edukacji</t>
  </si>
  <si>
    <t>1.29</t>
  </si>
  <si>
    <t>1.30</t>
  </si>
  <si>
    <t xml:space="preserve">Przebudowa łazienek dziecięcych w Żłobku Samorządowym Nr 5 w związku z
koniecznością dostosowania ich do nowych warunków technicznych i sanitarnych
</t>
  </si>
  <si>
    <t>1.31</t>
  </si>
  <si>
    <t xml:space="preserve">Montaż monitoriungu w części budynku dot. Żłobka  Samorządowego Nr 17 przy ul. Szajnowicza Iwanowa 15
</t>
  </si>
  <si>
    <t>1.32</t>
  </si>
  <si>
    <t>Wymiana okien w Żłobku Nr 13</t>
  </si>
  <si>
    <t>1.33</t>
  </si>
  <si>
    <t>1.34</t>
  </si>
  <si>
    <t xml:space="preserve">Zakup pierwszego wyposażenia w nowym budynku  Przedszkola Samorządowego Nr 34 , ul. Szajnowicza 5
</t>
  </si>
  <si>
    <t>Zakup kserokopiarki na potrzeby Gimnazjum Nr 9, ul. A.Naruszewicza 16</t>
  </si>
  <si>
    <t>Zakup serwerowni na potrzeby Zespołu Szkół Elektrycznych , ul. Niska 6</t>
  </si>
  <si>
    <t>Zakup szafy przelotowej, ul. Kujawska 21</t>
  </si>
  <si>
    <t xml:space="preserve"> Zakup pralnicy w żłobku samorządowym nr 12</t>
  </si>
  <si>
    <t>Zakup pojemnościowego wymiennika ciepła w Żłobku Samorządowym Nr 12</t>
  </si>
  <si>
    <t xml:space="preserve">Zakup zagęszczarki ciężkiej w Zespole Szkół Ponadgimnazjalnych Nr 1, ul.
Jagiellońska 90
"Indywidualizacja nauczania  i wychowania klas  I-III szkół podstawowych w Gminie
</t>
  </si>
  <si>
    <t>Zakup wiertarki wielowrzecionowej w Zespole Szkół Ponadgimnazjalnych Nr 1</t>
  </si>
  <si>
    <t>Laboratorium mody</t>
  </si>
  <si>
    <t>Geopark Kielce - Zakup odśnieżarki</t>
  </si>
  <si>
    <t>Geopark Kielce - zakupy inwestycyjne( zakup zestawu wyposażenia pracowni fotograficznej )</t>
  </si>
  <si>
    <t>Adaptacja budynku oraz ogrodzenia i oświetlenia terenu do celów sportowych boiska piłkarskiego przy ul. Kusocińskiego</t>
  </si>
  <si>
    <t>Zakup wyposażenia do filii bibliotecznej nr 10</t>
  </si>
  <si>
    <t>Zmiana systemu ogrzewania</t>
  </si>
  <si>
    <t>Projekt i wykonanie renowacji podmurówek</t>
  </si>
  <si>
    <t>Przedsięwzięcie związane z usuwaniem azbestu</t>
  </si>
  <si>
    <t>XVI.</t>
  </si>
  <si>
    <t>Kielecki Park Technologiczny</t>
  </si>
  <si>
    <t>Zakup licencji Otago</t>
  </si>
  <si>
    <t>Zadanie zrealizowano. Zamontowano urządzenia zabawowe.</t>
  </si>
  <si>
    <t xml:space="preserve">Zadanie zrealizowano. Zamontowano urządzenia zabawowe metalowe oraz wykonano ogrodzenie.  </t>
  </si>
  <si>
    <t xml:space="preserve">Zadanie zrealizowano. Zamontowano urządzenia zabawowe drewniane oraz wykonano ogrodzenie.  </t>
  </si>
  <si>
    <t>Zadanie zrealizowano. Zamontowano urządzenia zabawowe</t>
  </si>
  <si>
    <t>Zadanie zrealizowano. Wykonano kanał sanitarny z rur kamionkowych: Ø 500 mm o dł. 166,20 m, Ø 400 mm   o dł. 368,9 m oraz Ø 150 mm o dł. 6,8 m.</t>
  </si>
  <si>
    <t xml:space="preserve">Zadanie zrealizowano. Zamontowano 5 szt. urządzeń siłowni zewnętrznych.   </t>
  </si>
  <si>
    <t>Zadanie zrealizowano. Wykonano wodociąg Ø 100 mm o dł. 676,5m.</t>
  </si>
  <si>
    <t>Zadanie zrealizowano. Wykonano projekt rozbudowy Cmentarza Komunalnego w Cedzynie.</t>
  </si>
  <si>
    <t>Zadanie zrealizowano. Opracowano projekt przyłącza energetycznego do zasilania imprez okolicznościowych zlokalizowanych w Lesie Komunalnym.</t>
  </si>
  <si>
    <t>Zadanie zrealizowano. Opracowano projekt przyłącza wodociągowego do punktu czerpalnego (pitnika) zlokalizowanego w Lesie Komunalnym.</t>
  </si>
  <si>
    <t>Zadanie zrealizowano. Wykonano ossarium na Cmentarzu Komunalnym w Cedzynie.</t>
  </si>
  <si>
    <t>Zadanie zrealizowano. Dokonano zapłaty za aktualizację dokumentaji. Środki na realizację zadania pochodzą w całości z MZWiK w Kielcach.</t>
  </si>
  <si>
    <t>Zadanie zrealizowano. Wykonano punkt zasilania energetycznego.</t>
  </si>
  <si>
    <t>Zadanie niezrealizowane. W roku bieżącym nie nastąpiło zawarcie umowy przyłączeniowej z Zakładem Energetycznym do zasilenia pompowni ścieków.</t>
  </si>
  <si>
    <t>Zadanie niezrealizowane. W roku bieżącym nie nastąpiło zawarcie umowy przyłączeniowej z Zakładem Energetycznym na zasilenie szaletu.</t>
  </si>
  <si>
    <t>Środki niewygasające. Planowany termin realizacji zadania 30.06.2012r. Zadanie prowadzone przez Wodociągi Kielcekie Sp. z o.o. w Kielcach</t>
  </si>
  <si>
    <t>Zadanie niezralizowane. Nie uzyskano informacji dotyczących osób których popiersia należy wykonać.</t>
  </si>
  <si>
    <t>Inwestycja zakończona</t>
  </si>
  <si>
    <t>Inwestycja zakończona w zakresie dokumentacji projktowej. Realizacja nastąpi jako nowe zadanie roczne w roku 2012</t>
  </si>
  <si>
    <t>Wykupy gruntów: ul. Łanowa, ul. Stawki, skrzyżowanie IX Wieków Kielc i Warszawska, ul. Skrajna. W ramach tego zadania wykonywane są operaty szacunkowe dla pozostałych zadań inwestycyjnych.</t>
  </si>
  <si>
    <t>Ujęto wynagrodzenia pracowników dotyczące realizacji zadania inwestycyjnego</t>
  </si>
  <si>
    <t>Inwestycja w trakcie realizacji. Wydatki częsciowo przeniesiono na wydatki niewygasające.</t>
  </si>
  <si>
    <t>W ramach zadania zakupiono: klimatyzatory, sprzęt komputerowy, serwery, regały do archiwum z dokumentami, sprzęt labolatoryjny, mini odśnieżarkę, wiaty przystankowe</t>
  </si>
  <si>
    <t>Zadanie zrealizowano</t>
  </si>
  <si>
    <t xml:space="preserve">Zadanie zrealizowano </t>
  </si>
  <si>
    <t>Wydatkowana kwota ( w ramach wydatków niewygasających z upływem roku 2011) przeznaczona została na zakup:
1/ aplikacji Geoportal 3D umożliwiajacej prezentację trójwymiarowego modelu Miasta Kielce dostępną w internecie,
2/ aplikacji do zarządzania odpadami komunalnymi na terenie Miasta Kielce,
3/ sprzętu komputerowego realizującego funkcjonalność umożliwiającą zbieranie przez Straż Miejską informacji niezbędnych dla realizacji zadań przez inne służby miejskie oraz umożliwiających wymianę informacji między Strażą Miejską a Urzędem Miasta Kielce.</t>
  </si>
  <si>
    <t>Wydatkowana kwota  przeznaczona została na wykonanie modernizacji istniejącej wentylacji  w pomieszczeniach poligrafii  oraz wykonanie wentylacji w pomieszczeniach archiwum w budynku Urzędu Miasta przy ul. Rynek 1.</t>
  </si>
  <si>
    <t>W ramach zadania zakupiono zestawy komputerowe  (30 szt) i notebooki ( 3 szt) w celu wymiany sprzętu i tym samym spełnienia warunków z zakresu bezpieczeństwa informacji .</t>
  </si>
  <si>
    <t>Zakupiono kserokopiarki/ urządzenia wielofunkcyjne Nashuatec (3 szt) oraz podajnik do użytkowanej kserokopiarki.</t>
  </si>
  <si>
    <t xml:space="preserve">Zakupiono samochód osobowy typu BUS celem wymiany wyeksploatowanego taboru transportowego. </t>
  </si>
  <si>
    <t>Wydatki poniesiono na zakup: 
1/ sprzętu komputerowego ( serwer - 1 szt, zestawy komputerowe - 90 szt, notebooki - 2 szt, drukarki laserowe - 3 szt) - wartość 427 794,00 zł,
2/ dysków HP 60GB ( 4 szt) w celu rozbudowy pamięci serwera - wartość       15 663,66 zł,
3/ serwera ACTINA Solar w celu możliwości instalacji zakupionych aplikacji ZSI OTAGO (GRIP i PIT) - wartość 49 815,00 zł.</t>
  </si>
  <si>
    <t>Zrealizowane wydatki dotyczą:
1/ dostawy i instalacji modułów w ramach Miejskiego Systemu Informacji Przestrzennej GIS dla Miasta Kielce, tj.:
  - moduł wspomagania realizacji zadań z zakresu gospodarki odpadami,
  - moduł wspierający pracę Referatu Geodezji i Kartografii Wydziału GN i G,
  - moduł Powiatowego Inspektoratu Nadzoru Budowlanego,
  - katalog metadanych geoinformacyjnych,
  - zmodernizowany Geoportal Miejski,
2/ zakupu pamięci masowej dla serwera danych GIS - wartość 89 696,00 zł      (wydatek realizowany w ramach wydatków niewygasających z upływem roku 2011).</t>
  </si>
  <si>
    <t xml:space="preserve">Zrealizowane wydatki dotyczą zakupu  kamery cyfrowej z zapisem obrazu na kartach pamięci w formacie HD wraz z niezbędnym oprzyrządowaniem na potrzeby Internetowej Telewizji Kielce. </t>
  </si>
  <si>
    <t>Wydatki dotyczą zakupu oprogramowania interfejsu wymiany danych między modułem VEGA a programem OTAGO na potrzeby WGN i G.</t>
  </si>
  <si>
    <t>Wykonano  i odebrano parking przy ul. Krakowskiej. Uzyskano Decyzję o pozwolenie na użytkowanie.</t>
  </si>
  <si>
    <t>Wykonano  i odebrano kanalizację deszczową.</t>
  </si>
  <si>
    <t xml:space="preserve">Wykonano i odebrano dokumentację projektową. </t>
  </si>
  <si>
    <t xml:space="preserve"> Wykonano projekt i uzyskano dezyzję o pozwoleniu na budowę  polegającą na rozbudowie sceny Amfiteatru Kadzielnia o przestrzenną konstrukcję stalową na potrzeby obsługi technicznej sceny.</t>
  </si>
  <si>
    <t>Wykonano i odebrano ścieżkę witrulaną po rezerwatach przyrody.</t>
  </si>
  <si>
    <t>Odśnieżarka została zakupiona i odebrana</t>
  </si>
  <si>
    <t>Zestaw fotograficzny został zakupiony i odebrany</t>
  </si>
  <si>
    <t xml:space="preserve">Zakup planowany jest jako zadanie uzupełniające projekt "Rozwój systemu komunikacji publicznej w Kieleckim Obszarze Metropolitarnym". Kwota została zaplanowana jako wkład własny. Realizacja uzależniona jest od Instytucji Pośredniczącej PARP i władz Miasta. </t>
  </si>
  <si>
    <t>Na wydatki inwestycyjne składają się  opłaty notarialne, sądowe  oraz koszty  nabycia  nieruchomości zabudowanych i niezabudowanych  położonych w Kielcach przy ulicach:  Al. Na Stadion, Kusocińskiego (darowizna dróg od Skarbu Państwa dla miasta na prawach powiatu), Zamkowej, Kochanowskiego, Orkana (udział członkowski w lokalu mieszkalnym), Skalistej, Traugutta, Targowej, Karczówkowskiej , nieruchomość w os. Dąbrowa II, Mąchockiej, Wspólnej, Łódzkiej, Wikaryjskiej, Batalionów Chłopskich</t>
  </si>
  <si>
    <t>Wykupiono  1,2339 ha nieruchomości przeznaczonych na rozbudowę cmentarza w Cedzynie.</t>
  </si>
  <si>
    <t>Na wydatki inwestycyjne składają się opłaty notarialne, sądowe oraz koszty nabycia lokali mieszkalnych  od osób fizycznych przeznaczonych  na cele socjalne położone przy ulicach: Jana Nowaka Jeziorańskiego, Jagiellońskiej, Puscha, Okrzei, Orkana, Równej.</t>
  </si>
  <si>
    <t xml:space="preserve">Zakup komputera wraz z oprogramowaniem do CZK celem obsługi systemów „Promień-Obłok”. Pozostałe zaplanowane środki na zakup niezbędnego wyposażenia specjalistycznego nie zostały zrealizowane ze względu na złożone oferty cenowe przekraczające zabezpieczone środki na ten cel </t>
  </si>
  <si>
    <t>Zagospodarowanie terenu przy budynku Kołłątaja 4 polegające na nasadzeniu drzew i krzewów oraz wykorzystanie elementów z recyklingu tworzyw sztucznych oraz elastycznej kostki z masy gumowej - zadanie zrealizowano</t>
  </si>
  <si>
    <t>zadanie zostało zrealizowane • reflektor profilowy - 6 szt.                                                                                                                                                                      • koloryzator - 2 szt.</t>
  </si>
  <si>
    <t xml:space="preserve">• samochód Volkswagen 35 Furgon                                                                                                                       • dzieła sztuki - 17 szt. </t>
  </si>
  <si>
    <t>zadanie nie zostało zrealizowane z powodu zmiany aktualnych                    przepisów dotyczacych realizacji zadania</t>
  </si>
  <si>
    <t>• projekt budowlano-wykonawczy                                                                                                                                                                                         • specyfikacja techniczna                                                                                                                                                                                             • kosztorys inwestorski                                                                                                                                                                                                                   • przedmiar robót</t>
  </si>
  <si>
    <t>wykonano projekt sieci informatycznej - 5000 złotych (ze względu na przedłużające się procedury przetargowe zadanie nie zostało wykonane w całości.  Kwota 116.645 złotych została przeniesiona na wydatki niewygasające na 2012 rok)</t>
  </si>
  <si>
    <t>wykonano projekt zasilania czystego sieci informatycznej  3500 złotych (ze względu na przedłużające się procedury przetargowe zadanie nie zostało wykonane w całości. Kwota 36.500 złotych została przeniesiona na wydatki niewygasające na 2012 rok.)</t>
  </si>
  <si>
    <t>wykonanie projektu dokumentacji przebudowy fontanny 31500 złotych  (ze względu na przedłużające się procedury przetargowe i warunki atmosferyczne zadanie nie zostało wykonane w całości - kwota 831971 złotych przeniesiona została na wydatki niewygasające na 2012r.)</t>
  </si>
  <si>
    <t>• głowica ruchoma - 4 szt. 
• reflektor - 1 szt. 
• stroboskop - 1 szt.</t>
  </si>
  <si>
    <t>Zakup kamputera do księgowości w Świetlicy Wspierająco -Integrującej "PLUS", ul. Żeromskiego 36</t>
  </si>
  <si>
    <t>Realizacja przedsięwzięcia związanego z usuwaniem azbestu - dotacje dla spółdzielni i wspólnot mieszkaniowych</t>
  </si>
  <si>
    <t>3.2</t>
  </si>
  <si>
    <t>2.34</t>
  </si>
  <si>
    <t>2.35</t>
  </si>
  <si>
    <t>2.36</t>
  </si>
  <si>
    <t>2.37</t>
  </si>
  <si>
    <t>2.38</t>
  </si>
  <si>
    <t>2.39</t>
  </si>
  <si>
    <t>2.40</t>
  </si>
  <si>
    <t>2.41</t>
  </si>
  <si>
    <t>5.1</t>
  </si>
  <si>
    <t>5.2</t>
  </si>
  <si>
    <t>5.3</t>
  </si>
  <si>
    <t>5.4</t>
  </si>
  <si>
    <t>5.5</t>
  </si>
  <si>
    <t>5.6</t>
  </si>
  <si>
    <t>5.7</t>
  </si>
  <si>
    <t>5.8</t>
  </si>
  <si>
    <t>5.9</t>
  </si>
  <si>
    <t>Zadanie zrealizowano. Wykonano wodociąg Ø 125  o  dł. 64 m i Ø100 o dł. 205 m oraz kanał sanitarny Ø 200 o dł. 245 m.</t>
  </si>
  <si>
    <t>Opracowanie mapy akustycznej dla Miasta Kielce - zadanie niezrealizowane</t>
  </si>
  <si>
    <t>Zakup 2  zestawów komputerowych</t>
  </si>
  <si>
    <t xml:space="preserve">Zakup dodatkowych szuflad stanowiących wyposażenie kontenera ze sprzętem oddymiającym i ochrony dróg oddechowych </t>
  </si>
  <si>
    <t xml:space="preserve">Zadanie zrealizowano - zakup kontenera  p.gaz-p. dym. </t>
  </si>
  <si>
    <r>
      <t>Zadanie zrealizowano - zakupiono zbiornik o pojemności 19m</t>
    </r>
    <r>
      <rPr>
        <vertAlign val="superscript"/>
        <sz val="7"/>
        <rFont val="Arial"/>
        <family val="2"/>
        <charset val="238"/>
      </rPr>
      <t>3</t>
    </r>
  </si>
  <si>
    <t>Wykonano badania poziomu hałasu i na ich podstawie zaprojektowano rozwiązania chroniące przed hałasem. Pomimo przeprowadzenia dwukrotnie procedury przetargowej nie udało się wyłonić wykonawcy robót z uwagi na przekroczenie kwoty którą Geopark przeznaczył na sfinansowanie przedsięwzięcia.</t>
  </si>
  <si>
    <t>Do końca 2011r. zakupiono na potrzeby jednostki licencję opragramowania Zintegrowanego Systemu Zarządzania OTAGO oraz nakładkę do podsystemu płace Centrum PIT oraz GRIP</t>
  </si>
  <si>
    <t>Wykonano projekt i uzyskano pozwolenie na budowę. "Witacz" o kształcie cylindrycznego słupa o średnicy 1,8 m i wysokosci 11 m</t>
  </si>
  <si>
    <t>Wykonano monitoring służący zdalnemu ostrzeganiu o zaistniałej awarii "witacza"</t>
  </si>
  <si>
    <t>Wykonano drenaz opaskowy budynku  z rur perforowanych o łączej długosci 136,3 m</t>
  </si>
  <si>
    <t>Opracowano dokumentację techniczną.</t>
  </si>
  <si>
    <t>Wydatkowana kwota przeznaczona została na wykonanie modernizacji (dostawa terminali, aplikacji sterującej i konferncyjnej, licencji na wizualizację, zakup: mikserów dźwięku i zasilaczy UPS oraz wykonanie okablowania ) systemu wspomagania obrad Rady Miasta w Sali Konferencyjnej.</t>
  </si>
  <si>
    <t>Wydziału Gospodarki Nieruchomościami i Geodezji</t>
  </si>
  <si>
    <t xml:space="preserve">Wydział Zarządzania Kryzysowego i Bezpieczeństwa </t>
  </si>
  <si>
    <t>Zakup wraz z montażem urządzeń i sprzętu na potrzeby wydawalni posiłków w SP nr 19 przy ul. Targowej 3</t>
  </si>
  <si>
    <t xml:space="preserve">Zakup wraz z montażem urządzeń i sprzętu na potrzeby wydawalni posiłków w SP nr 2 przy ul. Kościuszki 5 ul. Zbożowa 4
</t>
  </si>
  <si>
    <t xml:space="preserve">Zakup wraz z montażem centrali telefonicznej  na potrzeby Działu d.s. Dodatków Mieszkaniowych
</t>
  </si>
  <si>
    <t xml:space="preserve">Zakup sprzętu komputerowego i oprogramowania dla Miejskiego Ośrodka Pomocy Rodzinie
</t>
  </si>
  <si>
    <t xml:space="preserve">Zakup wraz z montażem systemu telewizji przemysłowej na potrzeby Środowiskowego Domu Samopomocy przy ul. Krzemionkowej 1 oraz dla Klubu Seniora przy ul. J. Nowaka - Jeziorańskiego 75
</t>
  </si>
  <si>
    <t xml:space="preserve">Zakup 5 szt. urządzeń medycznych Cevagen - E na potrzeby Klubów Seniora MOPR
</t>
  </si>
  <si>
    <t>Zakup wraz z montażem urządzeń i sprzętu na potrzeby wydawalni posiłków w Domu Pomocy Społecznej im. Jana Pawła II ul. Jagiellońska 76 w Kielcach</t>
  </si>
  <si>
    <t xml:space="preserve">Zakup wraz z montażem centrali telefonicznej na potrzeby Rejonów Opiekuńczych Herby i Za Torami
</t>
  </si>
  <si>
    <t>Adaptacja pomieszczeń w budynku przy ul. Urzędniczej 3 z przeznaczeniem na dziełalność Filii Klubu Seniora przy ul. Al.Legionów 5</t>
  </si>
  <si>
    <t>Termomodernizacja dachu w budynku Domu dla Matek z Małoletnimi Dziećmi i Kobiet w Ciąży ul. Słoneczna 9</t>
  </si>
  <si>
    <t>Przebudowa budynku Środowiskowego Domu Samopomocy dla Osób z Autyzmem przy ul. Mieszka I - go 79 - II etap</t>
  </si>
  <si>
    <t>Modernizacja zasilania elektrycznego pralni DPS im. Jana Pawła II przy ul. Jagiellońskiej 76</t>
  </si>
  <si>
    <t>Wykonanie projektu i przebudowa części budynku Domu Pomocy Społecznej im. Jana Pawła II ul. Jagiellońska 76 w Kielcach na potrzeby wydawalni posiłków</t>
  </si>
  <si>
    <t>Modernizacja kotłowni DPS ul. Tarnowska 10</t>
  </si>
  <si>
    <t>Dostosowanie otoczenia wokół budynku do potrzeb rekreacyjno - komunikacyjnych w DPS im. Jana Pawła II przy ul. Jagiellońskiej 76 w Kielcach - w tym: modernizacja drogi pożarowej, wykonanie pochylni dla osób niepełnosprawnych, przystosowanie ogrodu do celów rekreacyjnych</t>
  </si>
  <si>
    <t>Zakup okleinarki w Zespole Szkół Ponadgimnazjalnych Nr 1</t>
  </si>
  <si>
    <t>Opracowano dokumentację techniczną na nawodnienie 2 boisk, wykonanie trybun, ciągów pieszych, parkingu, 2 zjazdów publicznych,zewnętrznej instalacji deszczowej, elektrycznej, wymiany ogrodzenia (częściowej).</t>
  </si>
  <si>
    <t>Zadanie zrealizowano - zakupiono 1  licencję i podpis elektroniczny</t>
  </si>
  <si>
    <t>Wykonano projekt budowlany na adaptację pomieszczeń z przeznaczeniem na mieszkania chronione.</t>
  </si>
  <si>
    <t>Wykonanie pochylni dla osób niepełnosprawnych, montaż balustrady pochylnej 70m/b. Wykonanie drogi pożarowej ok. 46m2. Położenie nowej kostki brukowej betonowej. Wykonanie trawników dywanowych na miejscu starych. Wykonanie parkingu postojowego na 10 miejsc i wiaty rowerowej.</t>
  </si>
  <si>
    <t>Wykonano tablicę sterowniczą, dokonano wymiany palnika olejowego na palnik olejowo - gazowy. Wymiana pomp.</t>
  </si>
  <si>
    <t>Przebudowa piwnic, dobudowa nowych pomieszczeń na magazyny i na myjnię. Wykonanie nowej instalacji elektrycznej, wodociągowej i wentylacyjnej. Budowa separatora na ścieki.</t>
  </si>
  <si>
    <t>Wykonano projekt budowlany oraz przebudowano pomieszczenia m.in. zmywalni, wydawalni, wc, łazienki, szatni, pom. porządkowego, pom. termosów o łącznej powierzchni 92,6 m². Wykonano nowe instalacje wod-kan, c.o., elektryczne, wymieniono okna i drzwi, postawiono nowe ścianki działowe, położono glazurę i terakotę, pomalowano pomieszczenia.</t>
  </si>
  <si>
    <t>Modernizacja zasilania elektrycznego od rozdzielni głównej do rozdzielni w pralni ok. 50 m/b.</t>
  </si>
  <si>
    <t>Przebudowano pomieszczenia o pow. 192 m². Uzyskano pom: pok. biurowe, łazienki, wc + dla niepełnosprawnych, pom. kinozyterapii, magazynki, pom. socjalne, pom. pomocnicze, kuchnię, sale zajęć, szatnię. Wymieniono stolarkę drzwiową i okienną, częściowo inst. sanitarną, elektryczną.</t>
  </si>
  <si>
    <t>Wykonano chodniki i drogę dojazdową do ŚDS z kostki brukowej o powierzchni 260 m².</t>
  </si>
  <si>
    <t>Wymiana ocieplenia stropodachu z wełny mineralnej. grubości 20 cm. Wykonanie wentylacji stropodachu i montaż kominków wentylacyjnych w płytach korytkowych. Wykonanie izolacji z folii paroizolacyjnej.</t>
  </si>
  <si>
    <t>Zaadoptowano pomieszczenia o pow. 27,80 m². Wydzielono nowe pomieszczenia. Wykonano nowe tynki, pomalowano ściany, ułożono glazurę i terakotę. Położono nowe podłogi (tarket, terakota). Wymieniono częściowo inst. elektryczną. Wymieniono stolarkę drzwiową i okienną.</t>
  </si>
  <si>
    <t>Zaadoptowano pomieszczenia o pow. 100  m². Wydzielono nowe pomieszczenia, wykonano nowe tynki, pomalowano ściany, ułożono glazurę i terakotę, położono nowe podłogi (tarket, terakota). Wymieniono stolarkę drzwiową i okienną, częściowo inst. sanitarną i elektryczną</t>
  </si>
  <si>
    <t>W ramach zadania wykonano:malowanie pomieszczeń, wykonanie nowych tynków, wykonanie ścianek z g-k,wykonanie  nowych posadzek, ułożono terakotę, tarket i panele podłogowe oraz glazurę o łącznej pow. 567m².</t>
  </si>
  <si>
    <t>Zaadoptowano pomieszczenia o pow.67,41  m². Wydzielono nowe pom. biurowe, wykonano nowe tynki, pomalowano ściany, ułożono glazurę i terakotę, położono nowe podłogi (tarket, terakota, panele). Wymieniono stolarkę drzwiową i okienną, częściowo inst. sanitarną i elektryczną</t>
  </si>
  <si>
    <t xml:space="preserve">Zmodernizowano pomieszczenia o pow. 204,9 m². Uzyskano pom: scenę, salę klientów, pom. porządkowe, magazyny, barek, łazienki, wc + wc niepełnosprawnych, szatnię, pom. socjalne, garderobę. Wymieniono stolarkę drzwiową i okienną, inst. sanitarną, elektryczną, gazową. </t>
  </si>
  <si>
    <t>Zakupiono i zamontowano centralę telefoniczą.</t>
  </si>
  <si>
    <t>Zaadoptowano pomieszczenia o pow. 95,00 m². Wydzielono nowe pom. biurowe. Wykonano nowe tynki, pomalowano ściany, ułożono galzure i terakotę. Położono nowe podłogi (tarket, terakota). Wymieniono częściowo inst. sanitarną i elektryczną. Wymieniono stolarkę drzwiową i okienną</t>
  </si>
  <si>
    <t>Zaadoptowano pomieszczenia o pow.99,82 m². Wydzielono nowe pom. biurowe. Wykonano nowe tynki, pomalowano ściany, ułożono galzure i terakotę. Położono nowe podłogi (tarket, terakota, panele). Wymieniono częściowo inst. sanitarną i elektryczną. Wymieniono stolarkę drzwiową i okienną.</t>
  </si>
  <si>
    <t>Wykonano zabudowę baru (blat, krzesła, stoliki , szafki) wraz z montażem zmywarki, zlewu, umywalki, lodówki.</t>
  </si>
  <si>
    <t>Wykonano projekt budowlany na potrzeby schroniska dla ofiar przemocy domowe.</t>
  </si>
  <si>
    <t>Zmodernizowano pokoje biurowe na potrzeby MOPR. Zmieniono układ pokoi, wykonano gładzie, pomalowano ściany. Ułożono nowe podłogi z paneli oraz tarketu. Wymieniono skrzydła drzwiowe.</t>
  </si>
  <si>
    <t>Zmodernizowano pomieszczenia świetlicy o pow. 227,5 m². Pomalowano ściany, wykonano gładzie, wykonano cokoliki z płytek,wymieniono drzwi.</t>
  </si>
  <si>
    <t>Zaadoptowano pomieszczenia na potrzeby archiwum o pow.70 m². Wykonano nowe tynki, pomalowano ściany, ułożono galzurę i terakotę.</t>
  </si>
  <si>
    <t>Przebudowano pomieszczenia o pow. 306,2 m². Wydzielono m.in. sale dla podopiecznych, p. biurowe, p. lekarski, p. operatora, pom. terapii, pom. socjalne, kuchnię, magazyny, wc, łazienki, poczekalnię. Wykonano nową inst. sanitarnną, elektryczną, przyzywową, alarmową. Przystosowano pomieszczenia do osób bezdomnych i nietrzeźwych. Ułożono glazurę, terakotę, pomalowano pomieszczenia, wymieniono stolarkę okienną i drzwiową, wykonano rampę podjazdową.</t>
  </si>
  <si>
    <t>Przebudowano pomieszczenia o pow. 135,06 m². Wydzielono wydawalnię, zmywalnię, pom. termosów, jadalnię, szatnię, wc, pom. porządkowe, wiatrołap, pom. separatora. Wykonano nową inst. elektryczną i sanitarną, nową stolarkę okienną i drzwiową, pomalowano pomieszczenia.</t>
  </si>
  <si>
    <t>Wykonano projekt budowlany. Przebudowano pomieszczenia o pow. 148,8 m². Wydzielono wydawalnię, zmywalnię, pom. termosów, jadalnię, szatnię, wc, pom. porządkowe, wiatrołap, pom. separatora. Wykonano nową inst. elektryczną i sanitarną, nową stolarkę okienną i drzwiową.</t>
  </si>
  <si>
    <t>Wymiana na nową nawierzchnię dachu, montaż kominów wentylacyjnych, wykonanie cokolików z płytek.</t>
  </si>
  <si>
    <t>Zakupiono samochód typu bus do przewozu żywności.</t>
  </si>
  <si>
    <t>Zakupiono i zamontowano kocioł gazowy służący do ogrzewania pomieszczeń.</t>
  </si>
  <si>
    <t>Zakupiono pralnicowirówkę.</t>
  </si>
  <si>
    <t>Zakupiono samochód typu bus do przewozu osób niepełnosprawnych.</t>
  </si>
  <si>
    <t>Zakupiono kabinę ugul i stół służące do rehabilitacji osób niepełnosprawnych.</t>
  </si>
  <si>
    <t>Zakupiono 5 szt. urządzeń medycznych służących m.in. do rehabilitacji.</t>
  </si>
  <si>
    <t>Zakupiono i zamontowano urządzenia telewizji przemysłowej m.in.. kamery, rejestrator, czujki, centralkę sterowniczą.</t>
  </si>
  <si>
    <t>Zakupiono i zamontowano wymiennik ciepła i pompę obiegową.</t>
  </si>
  <si>
    <t>Zakupiono dwukołową przyczepo-lawetę do transportu urządzeń mechanicznych.</t>
  </si>
  <si>
    <t>Zakupiono i zamontowano pasy do mocowania wózków inwalidzkich w samochodzie MOPR.</t>
  </si>
  <si>
    <t>Zakupiono sprzet nagłaśniająco-oświetleniowy m.in. głośniki, mikrofony, mikser, statywy,kable, złacza, wtyczki, lampy, reflektory</t>
  </si>
  <si>
    <t>Zakupiono i zamontowano bramę wjazdową do budynku.</t>
  </si>
  <si>
    <t>Zakupiono i zamontowano m.in.. zmywarkę, bemar, wannę chłodniczą, stoły, spryskiwacz, szafę przelotowa</t>
  </si>
  <si>
    <t>Zakupiono i zamontowano m.in.. zmywarkę, bemar, wannę chłodniczą, stoły, spryskiwacz, szafę przelotową.</t>
  </si>
  <si>
    <t>Wykonanie nowej instalacji centralnego ogrzewania. Montaż 95 szt grzejników stalowych i głowic termostatycznych oraz zamontowanie kompletnej armatury tj. (rurociągi, zawory, wymiana parapetów).</t>
  </si>
  <si>
    <t>Wykonanie projektu na budowę drogi wewnętrznej do placówki.</t>
  </si>
  <si>
    <t>Budowa 10 miejsc postojowych dla somochodów osobowych. Wykonano montaż dwóch stojaków na rowery. Ustawienie dwóch gazonów z drzewa modrzewiowego.</t>
  </si>
  <si>
    <t>Pokrycie dachu papą termozgrzewalną, wykonanie i malowanie tynków, gruntowanie podłoża, naprawa gzymsów.</t>
  </si>
  <si>
    <t>Wykonanie projektu i wymiana drzwi o odporności ogniowej zew.i wew. na drogach ewakuacyjnych z korytarza do oddziałów I, II, III. Dostosowanie do p. poż..</t>
  </si>
  <si>
    <t>Wykonano prace związane z systemem oddymiania obiektu w części zajmowanej przez podopieczne domu dla matek tj. (centralna sterownia oddymianiem i odprowadzaniem ciepła, czujniki dymu, przycisk alarmu oddymiania i przewietrzający oraz siłownik uruchamiający oddymianie). Montaż 6 szt. drzwi przeciwpożarowych.</t>
  </si>
  <si>
    <t>Zakupiono samochód do przewozu osób Volkswagen Transporter T5 7EB 122 Kombi.</t>
  </si>
  <si>
    <t>Zakupiono urządzenia do rehabilitacji mieszkańców (aparat do elektroterapii i biostymulator laserowy).</t>
  </si>
  <si>
    <t>Dokumentacje opracowane: koncepcja ul. Napękowskiej; ekspertyza obiektu mostowego w ciągu ul. Popiełuszki; pętla autobusowa przy ul. Zalesie; koncepcja połączenia drogi nr 73 z dr. nr 74. W trakcie przygotowania dokumentacja projektowa:  bus-pas wzdłuż ul. Ogrodowej, bus-pas w ul.Tarnowskiej, Źródłowej, Al. Solidarności; przebudowa ul. Grunwaldzkiej, pętle Bukówka, Sikorskiego; budowa ul. Armii Ludowej od Tarnowskiej do ronda Czwartaków; skrzyzowanie Chorzowska -Krakowska, bus pas Grunwaldzka, bus pas Olszewskiego.</t>
  </si>
  <si>
    <t>Inwestycja zkończona. Określono wartości poziomu hałasu przy drogach. Służą one dobieraniu odpowiednich zabezpieczeń przed hałasem przy istniejących i projektowanych drogach.</t>
  </si>
  <si>
    <t>Inwestycja zakończona. Wykonano: nawierzchnię z mieszanek mineralno-bitumicznych, krawęznik betonowy, chodniki z kostki betonowej,  poręcze ochronne 15 mb, oznakowanie pionowe i poziome, oświetlenie uliczne 33 szt.</t>
  </si>
  <si>
    <t>Inwestycja w trakcie realizacji. Wydatki częściowo przeniesiono na wydatki niewygasające.</t>
  </si>
  <si>
    <t>Inwestycja zakończona. Wykonano: modernizację asfaltobetonu, krawężniki betonowe, chodniki z kostki betonowej, oświetlenie 11 szt., oznakowanie poziome i pionowe, progi zwalniające 3 szt.</t>
  </si>
  <si>
    <t>Inwestycja zakończona. Wykonano: modernizację z kostki betonowej 255,96 m2, krawężniki betonowe</t>
  </si>
  <si>
    <t>Inwestycja zakończona. Wykonano: modernizację z kostki betonowej, krawężniki betonowe, chodniki z kostki betonowej, oświetlenie 5 szt.</t>
  </si>
  <si>
    <t>Inwestycja zakończona. Wykonano: słupy ocynkowane  17 szt, oprawy oświetleniowe  17 szt.</t>
  </si>
  <si>
    <t>Inwestycja zakończona - montaż oprawy oświetleniowej 16 szt.</t>
  </si>
  <si>
    <t>Inwestycja zakończona. Wykonano: oprawy oświetleniowe  5szt., ułożono przewód  148 mb, uziemienie bednarką stalową ocynkowaną 20 mb, zamontowano żerdzie  2 szt.</t>
  </si>
  <si>
    <t xml:space="preserve">Inwestycja zakończona. Wykonano: montaż oprawy oświetleniowej  2 szt., ułożono przewód dł. 67 mb, zamontowano uziemienie </t>
  </si>
  <si>
    <t>Inwestycja zakończona. Wykonano montaż słupów aluminiowych  13 szt., montaż oprawy oświetleniowej  13 szt.,montaż uziemienia</t>
  </si>
  <si>
    <t>Inwestycja zakończona. Wykonano: słupy ocynkowane  13 szt, oprawy oświetleniowe  13 szt.</t>
  </si>
  <si>
    <t>Inwestycja zakończona. Wykonano: nawierzchnię z mieszanek mineralno-bitumicznych, krawęznik betonowy, chodniki z kostki betonowej, poręcze ochronne 15 mb, oznakowanie pionowe i poziome, oświetlenie uliczne 33 szt.</t>
  </si>
  <si>
    <t xml:space="preserve">Zadanie zrealizowano - zakupiono 5 psów patrolowych </t>
  </si>
  <si>
    <t>Zadanie zrealizowano - zakupiono 2 zestawy monitorujące</t>
  </si>
  <si>
    <t>Zadanie zrealizowano. Wykonano kanał sanitarny Ø 200 o dł. 936,8 m.</t>
  </si>
  <si>
    <t>Zadanie zrealizowano. Wykonano wodociąg o dł. ok. 65,2 m oraz kanał sanitarny o dł. ok. 99,2 m.</t>
  </si>
  <si>
    <t>Zadanie zrealizowano. Wykonano wodociąg o dł. 120 m, oraz  o dł. 297 m.</t>
  </si>
  <si>
    <t xml:space="preserve">Zadanie zrealizowano. Wykonano wodociąg o dł. 79,8 m. </t>
  </si>
  <si>
    <t>Zadanie zrealizowano. Wykonano wodociąg o dł. 72,9 m.</t>
  </si>
  <si>
    <t>Zadanie zrealizowano. Wykonano wodociąg o dł. 18,7 m.</t>
  </si>
  <si>
    <t>Zadanie zrealizowano. Wykonano wodociąg  z żeliwa o dł. 6,85 m,  z rur PE o dł. 127,55 m oraz kanał sanitarny  o dł. 109,00 m.</t>
  </si>
  <si>
    <t>Zadanie zrealizowano. Wykonano wodociąg o dł. 188,7 m.</t>
  </si>
  <si>
    <t>Zadanie zrealizowano. Wykonano kanał sanitarny o dł. 440 m z wysięgnikami  o dł. 105 m.</t>
  </si>
  <si>
    <t>Zadanie zrealizowano. Wykonano wodociąg z rur żeliwnych sferoidalnych  o dł. 37,80 m oraz wodociąg o dł. 67,35 m.</t>
  </si>
  <si>
    <t>Zadanie zrealizowano. Wykonano kanał sanitarny  o dł. 810,7 m.</t>
  </si>
  <si>
    <t xml:space="preserve">Wskazanie wariantów i zabezpieczeń przeciwpowodziowych realizowane wdłuż cieków Silnicy, Bobrzy,Lubrzanki i Sufragańca - zadanie zrealizowane </t>
  </si>
  <si>
    <t>Urządzenie ogrodu dydaktyczno-rekreacyjnego przy ul Mieszka I 79 - zadanie zrealizowano</t>
  </si>
  <si>
    <t xml:space="preserve">Wykonanie zdjęć lotniczych  i skaningu laserowego oraz opracowanie na podstawie pozykaznych danych Numerycznego Modelu Terenu oraz Numerycznego Modelu Pokrycia Terenu, sporządzenie dokumentacji </t>
  </si>
  <si>
    <t xml:space="preserve">Wykonano dokumentacje - zrezygnowano z dalszej realizacji zadania </t>
  </si>
  <si>
    <t xml:space="preserve">Plan w kwocie 100.000 zł nie został zrealizowany gdyż w/w zadanie miało być zadaniem wspólnym WZKB oraz WOŚ. WOŚ nie posiadał zabezpieczenia finansowego, które pozwoliłoby zrealizować zadanie w całości. Nasza część dot. zarządzania kryzysowego bez wsparcia środków finansowych WOŚ nie miała racji bytu – zadanie musi być zsynchronizowane z głównym GIS-em UM Kielce.  </t>
  </si>
  <si>
    <t>Wydatkowana kwota ( w ramach wydatków niewygasających z upływem roku 2011) przeznaczona została na: 1/ zakup licencji ,
2/ aplikacji do prowadzenia ewidencji zabytków, wspierającą w sposób kompleksowy procedury administracyjne związane z wykonywaniem zadań w ramach procesów realizowanych przez Wydział Edukacji, Kultury i Sportu UM Kielce w zakresie ochrony zabytków oraz umożliwiającą prowadzenie Ewidencji i Rejestru Zabytków w powiązaniu z mapą.</t>
  </si>
  <si>
    <t>Wydatkowana kwota została przeznaczona na zakup licencji.
Zrezygnowano z zakupu oprogramowania ( Integra, Sigma i Ośrodek) dla potrzeb Wydziału GN i G - w związku z brakiem koncepcji na zsynchronizowanie wymiany danych między aplikacjami.
Środki w kwocie 98 000 zł  przesunięto do budżetu na 2012r.  w związku z :
1/ koniecznością zakupu  2- letniej licencji relacyjnej bazy danych ORACLE (w 2011r. kontrahent nie wywiązał się z warunków umowy i zakup tej licencji nie został sfinalizowany),
2/ przesunięciem przez MSWi A  terminu wdrożenia ZMOKU - modyfikacja systemu nowych dowodów osobistych.</t>
  </si>
  <si>
    <t xml:space="preserve">1.Obróbki murów ogniowych z blachy stalowej ocynkowanej-75,73 m2 2.Obróbki z blachy stalowej ocynkowanej koryt ze spadkiem -193,2 m2                                                                                                        3.Obróbki dachowe kalenicy papą termozgrzewalną - 239,35 mb                                                                                   4. Montaż kasetonów typ " Pruszyński" - 193,12 m2                                                                                                        5. Montaz rur spustowych okrągłych o śr.15 cm - 112,0 mb        </t>
  </si>
  <si>
    <t xml:space="preserve">1.Kamerowanie kanalizacji sanitarnej i deszczowej wraz z                                   odpiaszczeniem i odmuleniem oraz wycięciem korzeni drzew:                              - kanalizacji sanitarnej - 122,90 mb                                                                        - kanalizacji deszczowej - 328,35 mb          </t>
  </si>
  <si>
    <t xml:space="preserve"> Podkłady i posadzki z wykładzin z tworzyw sztucznych - 224,20 m2,  malowanie ścian i stolarki okiennej, wyprawy z masy tynkopodobnej - 8,84 m2,      </t>
  </si>
  <si>
    <t>1. Wykonanie koryta na całej szerokości jezdni i chodnika -6,31 m2                                                                                2.Wykonanie podkładu betonowego -0,867 m3                                                                                                                3.Wykonanie obrzeży betonowych na podsypce piaskowej-11,25 mb                                                                                                          4.Wykonanie nawierzchni z kostki betonowej gr 6 cm- 8,67 m2                                                                                       5.Okładziny schodów z płytek kamiaonkowych GRES - 3,36 m2                                                                                           6.Montaż drzwi aluminiowych dwuskrzydłowych  12,04 m2 +</t>
  </si>
  <si>
    <t xml:space="preserve">1. Zabetonowanie słupków ogrodzeniowych  - 101 szt.                                                                                                 2. Ogrodzenie z paneli systemowych -  260,00 mb                                                                                               3.Wykonanie koryta na poszerzeniach jezdni z zagęszczeniem-192 m2                                                                      4.Wykonanie placu i zatok postojowych z płyt drogowych bet.-192 m2                                                                                                5.Ułożenie krawężników betonowych - 160 mb </t>
  </si>
  <si>
    <t xml:space="preserve">Zadanie zrealizowano. Wykonano izolację przeciwwodną i cieplną fundamentów budynku, drenaż opaskowy z odprowadzeniem wód i opaskę chodnikową </t>
  </si>
  <si>
    <t>Wykonano dokumentację projektowo-kosztorysową na modernizację elewacji budynku</t>
  </si>
  <si>
    <t>Wykonano miejsca parkingowe dla samochodów osobowych z płyt ażurowych gr. 8 cm na podsypce cementowo-piaskowej o powierzchni 50 m2</t>
  </si>
  <si>
    <t xml:space="preserve">Wykonano miejsca parkingowe na terenie nieruchomości przy ul. Kołłątaja 4 - nawierzchnia z płyt ażurowych  254,07 m2, z kostki brukowej  169,81 m2 </t>
  </si>
  <si>
    <t>Wykonano modernizację elewacji budynku ul. Św. Leonarda 8 - I etap (elewacja tylna budynku głównego wraz z przejazdem bramowym bez ściany szczytowej zach i bud. oficyny)</t>
  </si>
  <si>
    <t>Wykonano nawierzchnię z kostki brukowej gr. 8 cm - 148,5 m2, krawężnik drogowy 100x30x15 cm - 10 m, obrzeża trawnikowe 20x6 cm - 58,5 m</t>
  </si>
  <si>
    <t>Wykonano modernizację systemów ogrzewania w następujących lokalach mieszkalnych: Paderewskiego 7m.4, Bodzentyńska 24/26m.9, Skrajna 25, Kozia 10m.6 i m.15, Starowapiennikowa 14m.2</t>
  </si>
  <si>
    <t>Wykonano modernizację elewacji budynku ul. Nowaka Jeziorańskiego 75:   styropian, tynk, obróbki blacharskie, gres na schodkach wejściowych, opaska z kostki brukowej, drzwi wejściowe stal.-1 szt, okna PCV - 13 szt.,  instalacja odgromowa</t>
  </si>
  <si>
    <t>Wykonano modernizację elewacji budynku ul. Rynek 14 (od strony podwórza):   styropian, tynk, gzyms styropianowy, obróbki blacharskie, okna PCV - 11 szt, gres na schodkach wejściowych</t>
  </si>
  <si>
    <t xml:space="preserve">Wykonano modernizację elewacji budynku ul. Sienkiewicza 68 II etap:  tynk, rynny, rury spustowe i obróbki blacharskie, schodki wejściowe do kl.schodowych, nawierzchnia z płytek chodnikowych </t>
  </si>
  <si>
    <t>Wykonano (m. 1, 4, 5, 6, 8) w dodatkowych pomieszczeniach bądź wydzielenio w ramach mieszkania (m. 2, 3, 7) łazienek: instalacja wod-kan z armaturą, wyposażenie łazienki: prysznic z kabiną, umywalka, wc; zlewozmywaki, wodomierze indywidualne, termy elektryczne; ścianki GK z drzwiami, izolacja p.wodna z wylewką cem, instal. elektr.z osprzętem</t>
  </si>
  <si>
    <t>Wykonano nawierzchnię z kostki brukowej - 108,88 m2, kraweżniki drogowe - 67,1 mb, obrzeża betonowe  - 18,6 mb.</t>
  </si>
  <si>
    <t>Wykonano nawierzchnię z płytek chodnikowych 35x35x5 cm - 80,28 m2,  obrzeża betonowe 30x8 cm - 66,7 mb, elementy schodów betonowych terenowych</t>
  </si>
  <si>
    <t>Wykonano parking dla najemców budynku przy ul. Kołłątaja 4 - nawierzchnia z kostki brukowej  - 516 m2, krawężnik wtopiony  - 109,8 mb</t>
  </si>
  <si>
    <t>Przystosowanio budynek do odbioru gazu ziemnego - hybrydowa instalacja wentylacyjna, doprowadzenie gazu ziemnego do  budynku, modernizacja kotłowni na gazowo-olejową.</t>
  </si>
  <si>
    <t>Wykonano podział lokalu mieszkalnego na dwa mniejsze lokale mieszkalne: mieszkanie nr 1 - 62,55 m2 - 2 pokoje w tym jeden z aneksem kuchennym, łazienka, przedpokój, wyposażenie,  mieszkanie nr 2 - 47,66 m2 - 1 pokój, kuchnia, łazienka, przedpokój, wyposażenie</t>
  </si>
  <si>
    <t xml:space="preserve">Wykonano kotłownię olejową w budynku przy ul. Zamkowej 1:  zbiorniki dwupłaszczowe 5x1000 dm3, komin ze stali kwasoodpornej dwupłaszczowy - kpl. 1, osprzęt i automatyka kotła, armatura instalacji c.o. </t>
  </si>
  <si>
    <t>Wykonano instalację oświetlenia administracyjnego w budynku mieszkalnym ul. Młoda 4:  oprawy z czujkami ruchu - 42 szt, przewód do opraw z czujkami i i do oświetlenia awaryjnego  - 1000 mb (piętra IV-IX + piwnica)</t>
  </si>
  <si>
    <t>Wykonano przebudowę podłóg w lokalu mieszkalnym ul. Piekoszowska 41m 48: likwidacja warstw podłogowych, w tym ksylamitu, wykonanie nowej izolacji i wylewki cementowej - 36,24 m2</t>
  </si>
  <si>
    <t>Wykonano modernizację instalacji wodno-kanalizacyjna i c.o. w lokalu mieszkalnym przy ul. Tartacznej 3/2: podłączenie do istn.kanalizacji, grzejniki, zbiornik odpowietrzający, podgrzewacz c.w. (bojler)</t>
  </si>
  <si>
    <t>Wykonano modernizację dachu pawilonu handlowego przy ul. Piekoszowskiej 32 B: pokrycie papą termozgrzewalną, obróbki blacharskie, rynna, rury spustowe</t>
  </si>
  <si>
    <t>Wykonano modernizację dachu budynku mieszkalnego przy ul. Jagiellońskiej 26:  pokrycie 700 m2 blachą powlekaną dachówkową, rynny - 70 mb</t>
  </si>
  <si>
    <t>Wykonano przyłącze kanalizacyjne: kanał fi 160 PVC - 7,0 m, kanał fi 200 PVC - 63,9 m, studzienki</t>
  </si>
  <si>
    <t>Wykonano dokumentację projektowo-kosztorysową na odprowadzenie wód opadowych z nieruchomości</t>
  </si>
  <si>
    <t>Wykonano modernizację dwóch lokali mieszkalnych w budynku przy ul. Wojska Polskiego 9 A:  wymiana podłóg, wykonanie izolacji p.wilgociowej, wymiana tynków z odgrzybieniem, wymiana stolarki okiennej, wymiana instalacji wod-kan i elektrycznej</t>
  </si>
  <si>
    <t>W ramach zadania inwestycyjnego wybudowano: boisko do piłki ręcznej o powierzchni 874 m2,  boisko do piłki siatkowej i koszykowej o powierzchni 840  m2, wokół boisk zamontowano piłkochwyty</t>
  </si>
  <si>
    <t xml:space="preserve">prace malarskie - elewacja budynku (1 skrzydło), sale lekcyjne,  wymiana posadzki na sali gimnastycznej i klatce schodowej, częściowa wymiana pokrycia dachowego wraz z dociepleniem stropodachu,   wymiana stolarki okiennej - 11 sztuk, wymiana drzwi w salach lekcyjnych - 11 sztuk   </t>
  </si>
  <si>
    <t xml:space="preserve">docieplenie budynku płytami styropianowymi wraz z wykonaniem nowej     elewacji budynku, uzupełnienie pokrycia dachowego blachą ocynkowaną, modernizacja schodów zewnętrznych </t>
  </si>
  <si>
    <t xml:space="preserve">wykonanie kanalizacji deszczowej z rur PCV wraz ze studzienkami </t>
  </si>
  <si>
    <t>wymiana stolarki okiennej drewnianej na nową PCV w budynku głównym oraz podpiwniczeniu (152 sztuki różnej wielkości)</t>
  </si>
  <si>
    <t>modernizacja instalacji kanalizacyjnej, elektrycznej, wentylacyjnej wykonanie nowej posadzki</t>
  </si>
  <si>
    <t>modernizacja kotłowni - wymina pieców z węglowych na gazowe (2 sztuki), modernizacja instalacji c.o. - wymiana grzejników, wymiana stolarki okiennej (28 sztuk), malowanie wszystkich pomieszczeń wewnątrz budynku</t>
  </si>
  <si>
    <t>wymiana okien, drzwi wewnętrznych i zewnętrznych w całym budynku, wymiana podłóg w całym budynku Przedszkola, modernizacja instalacji wodno-kanalizacyjnej, elektrycznej, gazowej, c.o., docieplenie budynku wraz z wykonaniem nowej elewacji, modernizacja dachu</t>
  </si>
  <si>
    <t>montaż nowych urządzeń na placu zabaw (piaskownica, huśtawki, ławki, karuzela, itp.), ułożenie chodnika przy budynku</t>
  </si>
  <si>
    <t xml:space="preserve">przebudowa dachu wraz z pokryciem go papą termozgrzewalną </t>
  </si>
  <si>
    <t>modernizacja 2 łazienek dla dzieci</t>
  </si>
  <si>
    <t>wymiana stolarki okiennej i parapetów ( 13 okien), prace malarskie wewnątrz budynku, położenie paneli podłogowych w sali dydaktycznej</t>
  </si>
  <si>
    <t>wymiana stolarki okiennej w sali dydaktycznej (6 sztuk), w szatni (4 sztuki)</t>
  </si>
  <si>
    <t>wykonanie projektu boiska wielofunkcyjnego</t>
  </si>
  <si>
    <t xml:space="preserve">wymiana pokrycia dachowego wraz z ociepleniem, termomodernizacja budynku, wymiana stolarki okiennej i drzwiowej zewnętrznej, wykonanie elewacji wschodniej budynku głównego </t>
  </si>
  <si>
    <t>wymiana 20 sztuk okien w salach dydaktycznych</t>
  </si>
  <si>
    <t>budowa wielofunkcyjnego boiska sportowego o nawierzchni poliuretanowej,  o wymiarach 35,32 m x 44,88 m</t>
  </si>
  <si>
    <t>wyłożenie posadzki terakotą,  modernizacja instalacji elektrycznej</t>
  </si>
  <si>
    <t>wymiana stolarki okiennej w górnej sali gimnastycznej</t>
  </si>
  <si>
    <t xml:space="preserve"> utwardzenie terenu i wykonanie 5 miejsc parkingowych</t>
  </si>
  <si>
    <t>zakup pierwszego wyposażenia nowego budynku Przedszkola Samorządowego Nr 34 przy ulicy Szajnowicza 5: sprzęt (regały, łóżeczka, tablice, szafki, krzesła, stoły, wieszaki, itp.), pomoce dydaktyczne - zabawki, sprzęt agd: odkurzacze, czjniki, roboty kuchenne, sokowirówki, itp., zestawy komputerowe, pralka, kosiarka, kserokopiarka</t>
  </si>
  <si>
    <t>Zakup obieraczki</t>
  </si>
  <si>
    <t>Zakup zmywarki</t>
  </si>
  <si>
    <t>Zakup mebli, wyposażenia sal zabaw, sypialni, kuchni i łazienek</t>
  </si>
  <si>
    <t>Zakup maszyn i oprogramowania umożliwiającego zaprojektowanie                           i wytworzene gotowych kolekcji.</t>
  </si>
  <si>
    <t>Projekt, dostawa oraz montaż elementów monitoringu wizyjnego obejmującego płytę stadionu oraz trybuny kibiców. Zadanie zostało zrealizowane</t>
  </si>
  <si>
    <t>Zadanie zostało zrealizowane. Tablica znajduje się na terenie Stadionu Lekkoatletycznego przy ul. Bocznej 15 w Kielcach</t>
  </si>
  <si>
    <t>Zadanie zostało zrealizowane. Zakupiono  sprzęt komputerowy i oprogramowanie.</t>
  </si>
  <si>
    <t>zakup sprzętu komputerowego i oprogramowania. Projekt monitoringu wizyjnego na Halę Legionów, budowa systemu cyrkulacji powietrza w serwerowni, okablowanie strukturalne hali sportowej przy ul. Krakowskiej 72, zakup programu do ewidencji i inwentaryzacji majątku i śr. trwalych, montaż instalacji do bezprzewodowego internetu w hotelu "Stadion'</t>
  </si>
  <si>
    <t xml:space="preserve"> projekt remontu przebudowy pomieszczeń filii nr 10, kosztorys inwestorski robót budowlanych, przedmiar robót,  wizualizacja pomieszczeń,  modernizacja pomieszczeń  wykonanie okien z PCV            </t>
  </si>
  <si>
    <t>regał aktowy- 3 szt., regał książkowy - 7 szt., szafka stojąca  - 1 szt., biurko narożne - 1 szt., blaty do stolików - 2 szt.</t>
  </si>
  <si>
    <t>zestawy komputerowe - 9 szt., serwer HP - 1 szt., skaner Epson - 2 szt., drukarka HP Officejet Pro 800 - 1 szt.</t>
  </si>
  <si>
    <t>zadanie nie zostało zrealizowane ze względu na nie zakończenie prace w lokalu</t>
  </si>
  <si>
    <t xml:space="preserve">zadanie zostało zrealizowane                       </t>
  </si>
  <si>
    <t xml:space="preserve">kolumna głośnikowa aktywna - 2 szt., mikser dźwięku - 1 szt.                                                                                                                                                                       mikrofon - 1 szt., instrument klawiszowy - 1 szt., zestaw perkusyjny - 1 szt.        </t>
  </si>
  <si>
    <t>kolumna niskotonowa aktywna - 2 szt., program graficzny - 1 szt.                                                                                                                                                                               system masteringowy - 1 szt.,  instrument klawiszowy -1 szt.</t>
  </si>
  <si>
    <t>• zestaw komputerowy                                                                                                                                                                                         • zestaw komputerowy                                                                                                                                                                                       • notebook DEL</t>
  </si>
  <si>
    <t xml:space="preserve">opracowanie projektu wykonawczego podstawowego dziedzińca/placu głównego oraz przestrzeni zewnętrznej zatytułowanego „Miejsce Pamięci” – projektu wykonawczego upamiętnienia osoby bł. ks. dr Pawłowskiego, koordynacja prac budowlanych infrastruktury dla budynku nr 4 oraz prac budowlanych dziedzińca/placu głównego przestrzeni zewnętrznej „Miejsca Pamięci”                                                                                                                                                                                               </t>
  </si>
  <si>
    <t xml:space="preserve">mapa do celów projektowych, opłata za przyłączenie do sieci gazowej wykonanie wewnętrznej instalacji gazowej niskiego ciśnienia, termomodernizacja instalacji grzewczej             </t>
  </si>
  <si>
    <t>sprzęt szkolny ( stoliki uczniowskie, szafy, krzesła, tablice, meble do sal dydaktycznych, witryny informacyjne, itp.  wyposażenie serwerowni, sprzęt komputerowy i elektroniczny, wyposażenie sali gimnastycznej,</t>
  </si>
  <si>
    <t>Zadanie zrealizowano - zakupiono 3 automaty mobilne</t>
  </si>
  <si>
    <t xml:space="preserve">Zadanie zrealizowano - zakupiono 2 drukarki </t>
  </si>
  <si>
    <t>Zadanie zrealizowano - zakupiono 8  zestawów komputerowych</t>
  </si>
  <si>
    <t>Wykonano projekt i uzyskano pozwolenie na budowę:  - wodociąg dł 590 m   - kanał sanitarny dł 434 m</t>
  </si>
  <si>
    <t xml:space="preserve">Wykonanie dodatkowych szuflad stanowiących wyposażenie kontenera ze sprzętem oddymiającym i ochrony dróg oddechowych w Komendzie Miejskiej Państwowej Straży Pożarnej w Kielcach
</t>
  </si>
  <si>
    <t xml:space="preserve">Budowa Miejskiego Systemu Informacji Przestrzennej GIS - Zakupy </t>
  </si>
  <si>
    <t>Modernizacja węzła sanitarnego w Przedszkolu Samorządowym Nr 16, ul. Nowy Świat 34</t>
  </si>
  <si>
    <t>Modernizacja budynku ( I etap) Przedszkola Samorządowego Nr 16, ul. Nowy Świat 34</t>
  </si>
  <si>
    <t>Odwodnienie budynku Miejskiego Zespołu Poradni Psychologiczno - Pedagogicznych, ul. Urzędnicza 16</t>
  </si>
  <si>
    <t>Zakup szaf przelotowych oraz okapu centralnego wraz z oprzyrządowniem  na potrzeby nowomodernizowanego budynku  Przedszkola Samorządowego Nr 33, ul. Romualda 6</t>
  </si>
  <si>
    <t>Ułożenie kostki brukowej (ciągi piesze, parkingi) oraz wykonanie podjazdu dla niepełnosprawnych, Zespół  Obiektów Sportowych przy ul. Bocznej 15</t>
  </si>
  <si>
    <t>Termomodernizacja wraz z wykonaniem tynku strukturalnego elewacji frontowej hotelu "Maraton" przy ul. Bocznej 15 w Kielcach</t>
  </si>
  <si>
    <t>Wymiana kabin prysznicowych w pokojach hotelowych, zakup nowej pościeli j oraz firan, Wynmiana telewizorów w pokojach hotelowych, instalacja telewizi satelitarnej w pokojach hotelowych</t>
  </si>
  <si>
    <t>Zakup profesjonalnego sprzętu muzycznego i programu graficznego - DK "Zameczek"</t>
  </si>
  <si>
    <t>Spółdzielnie Mieszkaniowe i Wspólnoty Mieszkaniowe</t>
  </si>
  <si>
    <t>"Termomodernizacja dachu w budynku Domu dla Matek z Małoletnimi Dziećmi i Kobiet w Ciąży ul. Słoneczna 9"</t>
  </si>
  <si>
    <t>Zakupiono sprzęt komputerowy m.in.: laptopy, monitory, komputery, myszki, pendrivy, drukarki, serwery oraz oprogramowanie (antywirusy,office), szafy informatyczne.</t>
  </si>
  <si>
    <t>Wykonano nową nawierzchnię z kostki brukowej 245 m 2. Wykonanie obrzeży betonowych ok. 160mb. Montaż korytek odpływowych i krawężników najazdowych.</t>
  </si>
  <si>
    <t>Inwestycje zakończone: Kanał deszczowy w ul. Szajnowicza Iwanowa oraz w ul. Złotej, ul. Różyckiego. Przebudowa skrzyżowania ul. Szajnowicza Iwanowa z ul. Massalskiego -etap I przewidziana do marca 2012. Przeniesiona na wydatki niewygasające</t>
  </si>
  <si>
    <t>Inwestycja zakończona na terenie Miasta Kielce, realizowana przez Zakład Robót Drogowych. Wykonano: chodniki na ulicach: Warszawska, Przemysłowa, Pakosz, Chodkiewicza, Helenówek, Niska, Szajnowicza, Szczepaniaka. Nawierzchnię z kostki betonowej łącznie 5.374,40 m2, krawężniki betonowe, obrzeża betonowe, płyty ażurowe na miejscach postojowych 1.405,03 m2.</t>
  </si>
  <si>
    <t>Zadanie zrealizowano. Wykonano wodociąg  o dł. 31,85 m.</t>
  </si>
  <si>
    <t>Podział lokalu mieszkalnego na dwa mniejsze lokale mieszkalne w budynku przy ul. Czerwonego Krzyża 3 w Kielcach</t>
  </si>
  <si>
    <t>Wykonanie przyłącza gazowego i modernizacja kotłowni w nieruchomości przy ul. Zamkowej 1 w Kielcach - I etap</t>
  </si>
  <si>
    <t>Zadanie zrealizowano. Wykonano kanał sanitarny Ø 200 o dł. 36 m.</t>
  </si>
  <si>
    <t>Tabela Nr 7</t>
  </si>
</sst>
</file>

<file path=xl/styles.xml><?xml version="1.0" encoding="utf-8"?>
<styleSheet xmlns="http://schemas.openxmlformats.org/spreadsheetml/2006/main">
  <numFmts count="1">
    <numFmt numFmtId="164" formatCode="#,##0.0"/>
  </numFmts>
  <fonts count="37">
    <font>
      <sz val="10"/>
      <name val="Arial"/>
      <charset val="238"/>
    </font>
    <font>
      <sz val="10"/>
      <name val="Arial"/>
      <family val="2"/>
    </font>
    <font>
      <b/>
      <sz val="16"/>
      <name val="Arial"/>
      <family val="2"/>
      <charset val="238"/>
    </font>
    <font>
      <b/>
      <sz val="14"/>
      <name val="Arial"/>
      <family val="2"/>
      <charset val="238"/>
    </font>
    <font>
      <sz val="11"/>
      <name val="Arial"/>
      <family val="2"/>
    </font>
    <font>
      <b/>
      <i/>
      <sz val="9"/>
      <name val="Arial"/>
      <family val="2"/>
    </font>
    <font>
      <b/>
      <i/>
      <sz val="9"/>
      <name val="Arial"/>
      <family val="2"/>
      <charset val="238"/>
    </font>
    <font>
      <sz val="8"/>
      <name val="Arial"/>
      <family val="2"/>
    </font>
    <font>
      <sz val="8"/>
      <name val="Arial"/>
      <family val="2"/>
      <charset val="238"/>
    </font>
    <font>
      <sz val="9"/>
      <name val="Arial"/>
      <family val="2"/>
    </font>
    <font>
      <sz val="10"/>
      <name val="Arial"/>
      <family val="2"/>
      <charset val="238"/>
    </font>
    <font>
      <sz val="9"/>
      <name val="Arial"/>
      <family val="2"/>
      <charset val="238"/>
    </font>
    <font>
      <sz val="9"/>
      <color indexed="8"/>
      <name val="Arial"/>
      <family val="2"/>
      <charset val="238"/>
    </font>
    <font>
      <sz val="7"/>
      <name val="Arial"/>
      <family val="2"/>
    </font>
    <font>
      <i/>
      <sz val="11"/>
      <name val="Arial"/>
      <family val="2"/>
      <charset val="238"/>
    </font>
    <font>
      <i/>
      <sz val="10"/>
      <name val="Arial"/>
      <family val="2"/>
      <charset val="238"/>
    </font>
    <font>
      <i/>
      <sz val="9"/>
      <name val="Arial"/>
      <family val="2"/>
      <charset val="238"/>
    </font>
    <font>
      <b/>
      <i/>
      <sz val="12"/>
      <name val="Arial"/>
      <family val="2"/>
      <charset val="238"/>
    </font>
    <font>
      <b/>
      <i/>
      <sz val="11"/>
      <name val="Arial"/>
      <family val="2"/>
      <charset val="238"/>
    </font>
    <font>
      <b/>
      <sz val="10"/>
      <name val="Arial"/>
      <family val="2"/>
      <charset val="238"/>
    </font>
    <font>
      <u/>
      <sz val="10"/>
      <name val="Arial"/>
      <family val="2"/>
      <charset val="238"/>
    </font>
    <font>
      <i/>
      <sz val="9"/>
      <color indexed="8"/>
      <name val="Arial"/>
      <family val="2"/>
      <charset val="238"/>
    </font>
    <font>
      <i/>
      <sz val="7"/>
      <name val="Arial"/>
      <family val="2"/>
      <charset val="238"/>
    </font>
    <font>
      <b/>
      <i/>
      <sz val="13"/>
      <name val="Arial"/>
      <family val="2"/>
      <charset val="238"/>
    </font>
    <font>
      <b/>
      <i/>
      <sz val="13"/>
      <color indexed="8"/>
      <name val="Arial"/>
      <family val="2"/>
      <charset val="238"/>
    </font>
    <font>
      <b/>
      <i/>
      <sz val="12"/>
      <color indexed="8"/>
      <name val="Arial"/>
      <family val="2"/>
      <charset val="238"/>
    </font>
    <font>
      <b/>
      <i/>
      <sz val="11"/>
      <color indexed="8"/>
      <name val="Arial"/>
      <family val="2"/>
      <charset val="238"/>
    </font>
    <font>
      <b/>
      <u/>
      <sz val="11"/>
      <name val="Arial"/>
      <family val="2"/>
    </font>
    <font>
      <i/>
      <sz val="11"/>
      <name val="Arial"/>
      <family val="2"/>
    </font>
    <font>
      <b/>
      <i/>
      <u/>
      <sz val="10"/>
      <name val="Arial"/>
      <family val="2"/>
      <charset val="238"/>
    </font>
    <font>
      <b/>
      <i/>
      <sz val="10"/>
      <name val="Arial"/>
      <family val="2"/>
      <charset val="238"/>
    </font>
    <font>
      <b/>
      <i/>
      <sz val="10"/>
      <color indexed="8"/>
      <name val="Arial"/>
      <family val="2"/>
      <charset val="238"/>
    </font>
    <font>
      <b/>
      <sz val="10"/>
      <name val="Arial"/>
      <family val="2"/>
    </font>
    <font>
      <i/>
      <sz val="11"/>
      <color indexed="8"/>
      <name val="Arial"/>
      <family val="2"/>
      <charset val="238"/>
    </font>
    <font>
      <i/>
      <sz val="10"/>
      <color indexed="8"/>
      <name val="Arial"/>
      <family val="2"/>
      <charset val="238"/>
    </font>
    <font>
      <b/>
      <sz val="8"/>
      <name val="Arial"/>
      <family val="2"/>
      <charset val="238"/>
    </font>
    <font>
      <vertAlign val="superscript"/>
      <sz val="7"/>
      <name val="Arial"/>
      <family val="2"/>
      <charset val="23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223">
    <xf numFmtId="0" fontId="0" fillId="0" borderId="0" xfId="0"/>
    <xf numFmtId="0" fontId="1" fillId="0" borderId="0" xfId="0" applyFont="1" applyFill="1" applyAlignment="1">
      <alignment vertical="center"/>
    </xf>
    <xf numFmtId="0" fontId="0" fillId="0" borderId="0" xfId="0"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0" fontId="7" fillId="0" borderId="0" xfId="0" applyFont="1" applyAlignment="1">
      <alignment vertical="center"/>
    </xf>
    <xf numFmtId="4" fontId="1" fillId="0" borderId="0" xfId="0" applyNumberFormat="1" applyFont="1" applyFill="1" applyAlignment="1">
      <alignment vertical="center"/>
    </xf>
    <xf numFmtId="4" fontId="7" fillId="0" borderId="1" xfId="0" applyNumberFormat="1" applyFont="1" applyFill="1" applyBorder="1" applyAlignment="1">
      <alignment horizontal="center" vertical="center"/>
    </xf>
    <xf numFmtId="4" fontId="0" fillId="0" borderId="0" xfId="0" applyNumberFormat="1"/>
    <xf numFmtId="0" fontId="4" fillId="0" borderId="0" xfId="0" applyFont="1" applyFill="1" applyAlignment="1">
      <alignment horizontal="right" vertical="center"/>
    </xf>
    <xf numFmtId="0" fontId="20" fillId="0" borderId="1" xfId="0" applyFont="1" applyFill="1" applyBorder="1" applyAlignment="1">
      <alignment horizontal="center" vertical="center"/>
    </xf>
    <xf numFmtId="0" fontId="20" fillId="0" borderId="1" xfId="0" applyFont="1" applyFill="1" applyBorder="1" applyAlignment="1">
      <alignment vertical="center"/>
    </xf>
    <xf numFmtId="4" fontId="20" fillId="0" borderId="1" xfId="0" applyNumberFormat="1" applyFont="1" applyFill="1" applyBorder="1" applyAlignment="1">
      <alignment horizontal="right" vertical="center"/>
    </xf>
    <xf numFmtId="164" fontId="20" fillId="0" borderId="1" xfId="0" applyNumberFormat="1" applyFont="1" applyFill="1" applyBorder="1" applyAlignment="1">
      <alignment horizontal="center" vertical="center"/>
    </xf>
    <xf numFmtId="0" fontId="20" fillId="0" borderId="0" xfId="0" applyFont="1" applyFill="1" applyAlignment="1">
      <alignment vertical="center"/>
    </xf>
    <xf numFmtId="0" fontId="15" fillId="0" borderId="0" xfId="0" applyFont="1" applyAlignment="1">
      <alignment vertical="center"/>
    </xf>
    <xf numFmtId="0" fontId="23" fillId="2" borderId="0" xfId="0" applyFont="1" applyFill="1" applyAlignment="1">
      <alignment vertical="center"/>
    </xf>
    <xf numFmtId="0" fontId="23" fillId="2" borderId="3" xfId="0" applyFont="1" applyFill="1" applyBorder="1" applyAlignment="1">
      <alignment horizontal="center" vertical="center" wrapText="1"/>
    </xf>
    <xf numFmtId="0" fontId="23" fillId="2" borderId="3" xfId="0" applyFont="1" applyFill="1" applyBorder="1" applyAlignment="1">
      <alignment horizontal="left" vertical="center" wrapText="1" indent="1"/>
    </xf>
    <xf numFmtId="0" fontId="23" fillId="2" borderId="3" xfId="0" applyFont="1" applyFill="1" applyBorder="1" applyAlignment="1">
      <alignment horizontal="center" vertical="center"/>
    </xf>
    <xf numFmtId="4" fontId="23" fillId="2" borderId="3" xfId="0" applyNumberFormat="1" applyFont="1" applyFill="1" applyBorder="1" applyAlignment="1">
      <alignment horizontal="right" vertical="center"/>
    </xf>
    <xf numFmtId="164" fontId="24" fillId="2" borderId="3" xfId="0" applyNumberFormat="1" applyFont="1" applyFill="1" applyBorder="1" applyAlignment="1">
      <alignment horizontal="center" vertical="center"/>
    </xf>
    <xf numFmtId="0" fontId="23" fillId="2" borderId="3" xfId="0" applyFont="1" applyFill="1" applyBorder="1" applyAlignment="1">
      <alignment vertical="center" wrapText="1"/>
    </xf>
    <xf numFmtId="0" fontId="17" fillId="3" borderId="0" xfId="0" applyFont="1" applyFill="1" applyAlignment="1">
      <alignment vertical="center"/>
    </xf>
    <xf numFmtId="0" fontId="17" fillId="3" borderId="3" xfId="0" applyFont="1" applyFill="1" applyBorder="1" applyAlignment="1">
      <alignment horizontal="center" vertical="center" wrapText="1"/>
    </xf>
    <xf numFmtId="0" fontId="17" fillId="3" borderId="3" xfId="0" applyFont="1" applyFill="1" applyBorder="1" applyAlignment="1">
      <alignment horizontal="left" vertical="center" wrapText="1" indent="1"/>
    </xf>
    <xf numFmtId="0" fontId="17" fillId="3" borderId="3" xfId="0" applyFont="1" applyFill="1" applyBorder="1" applyAlignment="1">
      <alignment horizontal="center" vertical="center"/>
    </xf>
    <xf numFmtId="4" fontId="17" fillId="3" borderId="3" xfId="0" applyNumberFormat="1" applyFont="1" applyFill="1" applyBorder="1" applyAlignment="1">
      <alignment horizontal="right" vertical="center"/>
    </xf>
    <xf numFmtId="164" fontId="25" fillId="3" borderId="3" xfId="0" applyNumberFormat="1" applyFont="1" applyFill="1" applyBorder="1" applyAlignment="1">
      <alignment horizontal="center" vertical="center"/>
    </xf>
    <xf numFmtId="0" fontId="17" fillId="3" borderId="3" xfId="0" applyFont="1" applyFill="1" applyBorder="1" applyAlignment="1">
      <alignment vertical="center" wrapText="1"/>
    </xf>
    <xf numFmtId="0" fontId="18" fillId="4" borderId="0" xfId="0" applyFont="1" applyFill="1" applyAlignment="1">
      <alignment vertical="center"/>
    </xf>
    <xf numFmtId="0" fontId="18" fillId="4" borderId="3" xfId="0" applyFont="1" applyFill="1" applyBorder="1" applyAlignment="1">
      <alignment horizontal="center" vertical="center" wrapText="1"/>
    </xf>
    <xf numFmtId="0" fontId="18" fillId="4" borderId="3" xfId="0" applyFont="1" applyFill="1" applyBorder="1" applyAlignment="1">
      <alignment horizontal="left" vertical="center" wrapText="1" indent="1"/>
    </xf>
    <xf numFmtId="0" fontId="18" fillId="4" borderId="3" xfId="0" applyFont="1" applyFill="1" applyBorder="1" applyAlignment="1">
      <alignment horizontal="center" vertical="center"/>
    </xf>
    <xf numFmtId="4" fontId="18" fillId="4" borderId="3" xfId="0" applyNumberFormat="1" applyFont="1" applyFill="1" applyBorder="1" applyAlignment="1">
      <alignment horizontal="right" vertical="center"/>
    </xf>
    <xf numFmtId="164" fontId="26" fillId="4" borderId="3" xfId="0" applyNumberFormat="1" applyFont="1" applyFill="1" applyBorder="1" applyAlignment="1">
      <alignment horizontal="center" vertical="center"/>
    </xf>
    <xf numFmtId="0" fontId="18" fillId="4" borderId="3" xfId="0" applyFont="1" applyFill="1" applyBorder="1" applyAlignment="1">
      <alignment vertical="center" wrapText="1"/>
    </xf>
    <xf numFmtId="0" fontId="16" fillId="0" borderId="4" xfId="0" applyFont="1" applyFill="1" applyBorder="1" applyAlignment="1">
      <alignment horizontal="center" vertical="center" wrapText="1"/>
    </xf>
    <xf numFmtId="0" fontId="16" fillId="0" borderId="4" xfId="0" applyFont="1" applyFill="1" applyBorder="1" applyAlignment="1">
      <alignment horizontal="left" vertical="center" wrapText="1" indent="1"/>
    </xf>
    <xf numFmtId="4" fontId="16" fillId="0" borderId="4" xfId="0" applyNumberFormat="1" applyFont="1" applyFill="1" applyBorder="1" applyAlignment="1">
      <alignment horizontal="right" vertical="center"/>
    </xf>
    <xf numFmtId="164" fontId="21" fillId="0" borderId="4" xfId="0" applyNumberFormat="1" applyFont="1" applyBorder="1" applyAlignment="1">
      <alignment horizontal="center" vertical="center"/>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wrapText="1" indent="1"/>
    </xf>
    <xf numFmtId="0" fontId="16" fillId="0" borderId="3" xfId="0" applyFont="1" applyFill="1" applyBorder="1" applyAlignment="1">
      <alignment horizontal="center" vertical="center"/>
    </xf>
    <xf numFmtId="0" fontId="16" fillId="0" borderId="3" xfId="0" applyFont="1" applyBorder="1" applyAlignment="1">
      <alignment horizontal="center" vertical="center" wrapText="1"/>
    </xf>
    <xf numFmtId="4" fontId="16" fillId="0" borderId="3" xfId="0" applyNumberFormat="1" applyFont="1" applyFill="1" applyBorder="1" applyAlignment="1">
      <alignment horizontal="right" vertical="center"/>
    </xf>
    <xf numFmtId="164" fontId="21" fillId="0" borderId="3" xfId="0" applyNumberFormat="1" applyFont="1" applyBorder="1" applyAlignment="1">
      <alignment horizontal="center" vertical="center"/>
    </xf>
    <xf numFmtId="0" fontId="22" fillId="0" borderId="3" xfId="0" applyFont="1" applyBorder="1" applyAlignment="1">
      <alignment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4" fontId="11" fillId="0" borderId="4" xfId="0" applyNumberFormat="1" applyFont="1" applyFill="1" applyBorder="1" applyAlignment="1">
      <alignment horizontal="right" vertical="center"/>
    </xf>
    <xf numFmtId="164" fontId="12" fillId="0" borderId="4" xfId="0" applyNumberFormat="1" applyFont="1" applyBorder="1" applyAlignment="1">
      <alignment horizontal="center" vertical="center"/>
    </xf>
    <xf numFmtId="0" fontId="27" fillId="2" borderId="4" xfId="0" applyFont="1" applyFill="1" applyBorder="1" applyAlignment="1">
      <alignment horizontal="center" vertical="center"/>
    </xf>
    <xf numFmtId="0" fontId="27" fillId="2" borderId="4" xfId="0" applyFont="1" applyFill="1" applyBorder="1" applyAlignment="1">
      <alignment vertical="center" wrapText="1"/>
    </xf>
    <xf numFmtId="0" fontId="28" fillId="2" borderId="4" xfId="0" applyFont="1" applyFill="1" applyBorder="1" applyAlignment="1">
      <alignment horizontal="center" vertical="center"/>
    </xf>
    <xf numFmtId="4" fontId="27" fillId="2" borderId="4" xfId="0" applyNumberFormat="1" applyFont="1" applyFill="1" applyBorder="1" applyAlignment="1">
      <alignment horizontal="right" vertical="center"/>
    </xf>
    <xf numFmtId="164" fontId="27" fillId="2" borderId="4" xfId="0" applyNumberFormat="1" applyFont="1" applyFill="1" applyBorder="1" applyAlignment="1">
      <alignment horizontal="center" vertical="center"/>
    </xf>
    <xf numFmtId="0" fontId="4" fillId="2" borderId="4" xfId="0" applyFont="1" applyFill="1" applyBorder="1" applyAlignment="1">
      <alignment vertical="center"/>
    </xf>
    <xf numFmtId="0" fontId="4" fillId="2" borderId="0" xfId="0" applyFont="1" applyFill="1" applyAlignment="1">
      <alignment vertical="center"/>
    </xf>
    <xf numFmtId="0" fontId="29" fillId="3" borderId="4" xfId="0" applyFont="1" applyFill="1" applyBorder="1" applyAlignment="1">
      <alignment horizontal="center" vertical="center"/>
    </xf>
    <xf numFmtId="0" fontId="29" fillId="3" borderId="4" xfId="0" applyFont="1" applyFill="1" applyBorder="1" applyAlignment="1">
      <alignment vertical="center" wrapText="1"/>
    </xf>
    <xf numFmtId="0" fontId="15" fillId="3" borderId="4" xfId="0" applyFont="1" applyFill="1" applyBorder="1" applyAlignment="1">
      <alignment horizontal="center" vertical="center"/>
    </xf>
    <xf numFmtId="4" fontId="29" fillId="3" borderId="4" xfId="0" applyNumberFormat="1" applyFont="1" applyFill="1" applyBorder="1" applyAlignment="1">
      <alignment horizontal="right" vertical="center"/>
    </xf>
    <xf numFmtId="164" fontId="29" fillId="3" borderId="4" xfId="0" applyNumberFormat="1" applyFont="1" applyFill="1" applyBorder="1" applyAlignment="1">
      <alignment horizontal="center" vertical="center"/>
    </xf>
    <xf numFmtId="0" fontId="10" fillId="3" borderId="4" xfId="0" applyFont="1" applyFill="1" applyBorder="1" applyAlignment="1">
      <alignment vertical="center"/>
    </xf>
    <xf numFmtId="0" fontId="10" fillId="3" borderId="0" xfId="0" applyFont="1" applyFill="1" applyAlignment="1">
      <alignment vertical="center"/>
    </xf>
    <xf numFmtId="0" fontId="15" fillId="3" borderId="0" xfId="0" applyFont="1" applyFill="1" applyAlignment="1">
      <alignment vertical="center"/>
    </xf>
    <xf numFmtId="0" fontId="30" fillId="3" borderId="0" xfId="0" applyFont="1" applyFill="1" applyAlignment="1">
      <alignment vertical="center"/>
    </xf>
    <xf numFmtId="0" fontId="32" fillId="4" borderId="4" xfId="0" applyFont="1" applyFill="1" applyBorder="1" applyAlignment="1">
      <alignment horizontal="center" vertical="center"/>
    </xf>
    <xf numFmtId="0" fontId="32" fillId="5" borderId="4" xfId="0" applyFont="1" applyFill="1" applyBorder="1" applyAlignment="1">
      <alignment vertical="center"/>
    </xf>
    <xf numFmtId="0" fontId="32" fillId="5" borderId="4" xfId="0" applyFont="1" applyFill="1" applyBorder="1" applyAlignment="1">
      <alignment horizontal="center" vertical="center"/>
    </xf>
    <xf numFmtId="4" fontId="32" fillId="5" borderId="4" xfId="0" applyNumberFormat="1" applyFont="1" applyFill="1" applyBorder="1" applyAlignment="1">
      <alignment horizontal="right" vertical="center"/>
    </xf>
    <xf numFmtId="164" fontId="32" fillId="5" borderId="4" xfId="0" applyNumberFormat="1" applyFont="1" applyFill="1" applyBorder="1" applyAlignment="1">
      <alignment horizontal="center" vertical="center"/>
    </xf>
    <xf numFmtId="0" fontId="1" fillId="5" borderId="4" xfId="0" applyFont="1" applyFill="1" applyBorder="1" applyAlignment="1">
      <alignment vertical="center"/>
    </xf>
    <xf numFmtId="0" fontId="1" fillId="5" borderId="0" xfId="0" applyFont="1" applyFill="1" applyAlignment="1">
      <alignment vertical="center"/>
    </xf>
    <xf numFmtId="0" fontId="32" fillId="5" borderId="0" xfId="0" applyFont="1" applyFill="1" applyAlignment="1">
      <alignment vertical="center"/>
    </xf>
    <xf numFmtId="0" fontId="30" fillId="0" borderId="1" xfId="0" applyFont="1" applyFill="1" applyBorder="1" applyAlignment="1">
      <alignment horizontal="center" vertical="center"/>
    </xf>
    <xf numFmtId="0" fontId="30" fillId="0" borderId="1" xfId="0" applyFont="1" applyFill="1" applyBorder="1" applyAlignment="1">
      <alignment vertical="center"/>
    </xf>
    <xf numFmtId="4" fontId="30" fillId="0" borderId="1" xfId="0" applyNumberFormat="1" applyFont="1" applyFill="1" applyBorder="1" applyAlignment="1">
      <alignment horizontal="right" vertical="center"/>
    </xf>
    <xf numFmtId="164" fontId="30" fillId="0" borderId="1" xfId="0" applyNumberFormat="1" applyFont="1" applyFill="1" applyBorder="1" applyAlignment="1">
      <alignment horizontal="center" vertical="center"/>
    </xf>
    <xf numFmtId="0" fontId="30" fillId="0" borderId="0" xfId="0" applyFont="1" applyFill="1" applyAlignment="1">
      <alignment vertical="center"/>
    </xf>
    <xf numFmtId="0" fontId="30" fillId="3" borderId="3" xfId="0" applyFont="1" applyFill="1" applyBorder="1" applyAlignment="1">
      <alignment horizontal="center" vertical="center" wrapText="1"/>
    </xf>
    <xf numFmtId="0" fontId="30" fillId="3" borderId="3" xfId="0" applyFont="1" applyFill="1" applyBorder="1" applyAlignment="1">
      <alignment horizontal="left" vertical="center" wrapText="1" indent="1"/>
    </xf>
    <xf numFmtId="0" fontId="30" fillId="3" borderId="3" xfId="0" applyFont="1" applyFill="1" applyBorder="1" applyAlignment="1">
      <alignment horizontal="center" vertical="center"/>
    </xf>
    <xf numFmtId="4" fontId="30" fillId="3" borderId="3" xfId="0" applyNumberFormat="1" applyFont="1" applyFill="1" applyBorder="1" applyAlignment="1">
      <alignment horizontal="right" vertical="center"/>
    </xf>
    <xf numFmtId="164" fontId="31" fillId="3" borderId="3" xfId="0" applyNumberFormat="1" applyFont="1" applyFill="1" applyBorder="1" applyAlignment="1">
      <alignment horizontal="center" vertical="center"/>
    </xf>
    <xf numFmtId="0" fontId="30" fillId="3" borderId="3" xfId="0" applyFont="1" applyFill="1" applyBorder="1" applyAlignment="1">
      <alignment vertical="center" wrapText="1"/>
    </xf>
    <xf numFmtId="0" fontId="19" fillId="4" borderId="4" xfId="0" applyFont="1" applyFill="1" applyBorder="1" applyAlignment="1">
      <alignment horizontal="center" vertical="center"/>
    </xf>
    <xf numFmtId="0" fontId="19" fillId="5" borderId="4" xfId="0" applyFont="1" applyFill="1" applyBorder="1" applyAlignment="1">
      <alignment vertical="center"/>
    </xf>
    <xf numFmtId="0" fontId="19" fillId="5" borderId="4" xfId="0" applyFont="1" applyFill="1" applyBorder="1" applyAlignment="1">
      <alignment horizontal="center" vertical="center"/>
    </xf>
    <xf numFmtId="4" fontId="19" fillId="5" borderId="4" xfId="0" applyNumberFormat="1" applyFont="1" applyFill="1" applyBorder="1" applyAlignment="1">
      <alignment horizontal="right" vertical="center"/>
    </xf>
    <xf numFmtId="164" fontId="19" fillId="5" borderId="4" xfId="0" applyNumberFormat="1" applyFont="1" applyFill="1" applyBorder="1" applyAlignment="1">
      <alignment horizontal="center" vertical="center"/>
    </xf>
    <xf numFmtId="0" fontId="10" fillId="5" borderId="4" xfId="0" applyFont="1" applyFill="1" applyBorder="1" applyAlignment="1">
      <alignment vertical="center"/>
    </xf>
    <xf numFmtId="0" fontId="10" fillId="5" borderId="0" xfId="0" applyFont="1" applyFill="1" applyAlignment="1">
      <alignment vertical="center"/>
    </xf>
    <xf numFmtId="0" fontId="19" fillId="5" borderId="0" xfId="0" applyFont="1" applyFill="1" applyAlignment="1">
      <alignment vertical="center"/>
    </xf>
    <xf numFmtId="164" fontId="31" fillId="4" borderId="4" xfId="0" applyNumberFormat="1" applyFont="1" applyFill="1" applyBorder="1" applyAlignment="1">
      <alignment horizontal="center" vertical="center"/>
    </xf>
    <xf numFmtId="0" fontId="30" fillId="4" borderId="0" xfId="0" applyFont="1" applyFill="1" applyAlignment="1">
      <alignment vertical="center"/>
    </xf>
    <xf numFmtId="0" fontId="30" fillId="4" borderId="3" xfId="0" applyFont="1" applyFill="1" applyBorder="1" applyAlignment="1">
      <alignment horizontal="center" vertical="center" wrapText="1"/>
    </xf>
    <xf numFmtId="0" fontId="30" fillId="4" borderId="3" xfId="0" applyFont="1" applyFill="1" applyBorder="1" applyAlignment="1">
      <alignment horizontal="left" vertical="center" wrapText="1" indent="1"/>
    </xf>
    <xf numFmtId="0" fontId="30" fillId="4" borderId="3" xfId="0" applyFont="1" applyFill="1" applyBorder="1" applyAlignment="1">
      <alignment horizontal="center" vertical="center"/>
    </xf>
    <xf numFmtId="4" fontId="30" fillId="4" borderId="3" xfId="0" applyNumberFormat="1" applyFont="1" applyFill="1" applyBorder="1" applyAlignment="1">
      <alignment horizontal="right" vertical="center"/>
    </xf>
    <xf numFmtId="164" fontId="31" fillId="4" borderId="3" xfId="0" applyNumberFormat="1" applyFont="1" applyFill="1" applyBorder="1" applyAlignment="1">
      <alignment horizontal="center" vertical="center"/>
    </xf>
    <xf numFmtId="0" fontId="30" fillId="4" borderId="3" xfId="0" applyFont="1" applyFill="1" applyBorder="1" applyAlignment="1">
      <alignment vertical="center" wrapText="1"/>
    </xf>
    <xf numFmtId="0" fontId="2" fillId="0" borderId="0" xfId="0" applyFont="1"/>
    <xf numFmtId="4" fontId="2" fillId="0" borderId="0" xfId="0" applyNumberFormat="1" applyFont="1"/>
    <xf numFmtId="0" fontId="10" fillId="0" borderId="0" xfId="0" applyFont="1" applyAlignment="1">
      <alignment horizontal="right"/>
    </xf>
    <xf numFmtId="0" fontId="14" fillId="2" borderId="4"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4" xfId="0" applyFont="1" applyFill="1" applyBorder="1" applyAlignment="1">
      <alignment horizontal="center" vertical="center"/>
    </xf>
    <xf numFmtId="4" fontId="14" fillId="2" borderId="4" xfId="0" applyNumberFormat="1" applyFont="1" applyFill="1" applyBorder="1" applyAlignment="1">
      <alignment horizontal="right" vertical="center"/>
    </xf>
    <xf numFmtId="164" fontId="33" fillId="2" borderId="4" xfId="0" applyNumberFormat="1" applyFont="1" applyFill="1" applyBorder="1" applyAlignment="1">
      <alignment horizontal="center" vertical="center"/>
    </xf>
    <xf numFmtId="0" fontId="14" fillId="2" borderId="4" xfId="0" applyFont="1" applyFill="1" applyBorder="1" applyAlignment="1">
      <alignment vertical="center" wrapText="1"/>
    </xf>
    <xf numFmtId="0" fontId="14" fillId="2" borderId="0" xfId="0" applyFont="1" applyFill="1" applyAlignment="1">
      <alignment vertical="center"/>
    </xf>
    <xf numFmtId="0" fontId="15" fillId="3" borderId="4" xfId="0" applyFont="1" applyFill="1" applyBorder="1" applyAlignment="1">
      <alignment horizontal="center" vertical="center" wrapText="1"/>
    </xf>
    <xf numFmtId="0" fontId="15" fillId="3" borderId="4" xfId="0" applyFont="1" applyFill="1" applyBorder="1" applyAlignment="1">
      <alignment horizontal="left" vertical="center" wrapText="1" indent="1"/>
    </xf>
    <xf numFmtId="4" fontId="15" fillId="3" borderId="4" xfId="0" applyNumberFormat="1" applyFont="1" applyFill="1" applyBorder="1" applyAlignment="1">
      <alignment horizontal="right" vertical="center"/>
    </xf>
    <xf numFmtId="164" fontId="34" fillId="3" borderId="4" xfId="0" applyNumberFormat="1" applyFont="1" applyFill="1" applyBorder="1" applyAlignment="1">
      <alignment horizontal="center" vertical="center"/>
    </xf>
    <xf numFmtId="0" fontId="15" fillId="3" borderId="4" xfId="0" applyFont="1" applyFill="1" applyBorder="1" applyAlignment="1">
      <alignment vertical="center" wrapText="1"/>
    </xf>
    <xf numFmtId="0" fontId="15" fillId="4" borderId="4" xfId="0" applyFont="1" applyFill="1" applyBorder="1" applyAlignment="1">
      <alignment horizontal="center" vertical="center" wrapText="1"/>
    </xf>
    <xf numFmtId="0" fontId="15" fillId="4" borderId="4" xfId="0" applyFont="1" applyFill="1" applyBorder="1" applyAlignment="1">
      <alignment horizontal="left" vertical="center" wrapText="1" indent="1"/>
    </xf>
    <xf numFmtId="0" fontId="15" fillId="4" borderId="4" xfId="0" applyFont="1" applyFill="1" applyBorder="1" applyAlignment="1">
      <alignment horizontal="center" vertical="center"/>
    </xf>
    <xf numFmtId="4" fontId="15" fillId="4" borderId="4" xfId="0" applyNumberFormat="1" applyFont="1" applyFill="1" applyBorder="1" applyAlignment="1">
      <alignment horizontal="right" vertical="center"/>
    </xf>
    <xf numFmtId="164" fontId="34" fillId="4" borderId="4" xfId="0" applyNumberFormat="1" applyFont="1" applyFill="1" applyBorder="1" applyAlignment="1">
      <alignment horizontal="center" vertical="center"/>
    </xf>
    <xf numFmtId="0" fontId="15" fillId="4" borderId="4" xfId="0" applyFont="1" applyFill="1" applyBorder="1" applyAlignment="1">
      <alignment vertical="center" wrapText="1"/>
    </xf>
    <xf numFmtId="0" fontId="15" fillId="4" borderId="0" xfId="0" applyFont="1" applyFill="1" applyAlignment="1">
      <alignment vertical="center"/>
    </xf>
    <xf numFmtId="0" fontId="19" fillId="0" borderId="0" xfId="0" applyFont="1"/>
    <xf numFmtId="0" fontId="35" fillId="0" borderId="0" xfId="0" applyFont="1"/>
    <xf numFmtId="0" fontId="11" fillId="0" borderId="4" xfId="0" applyFont="1" applyFill="1" applyBorder="1" applyAlignment="1">
      <alignment horizontal="center" vertical="center"/>
    </xf>
    <xf numFmtId="0" fontId="9" fillId="0" borderId="4" xfId="0" applyFont="1" applyBorder="1" applyAlignment="1">
      <alignment horizontal="center" vertical="center" wrapText="1"/>
    </xf>
    <xf numFmtId="0" fontId="13" fillId="0" borderId="4" xfId="0" applyFont="1" applyBorder="1" applyAlignment="1">
      <alignment vertical="center" wrapText="1"/>
    </xf>
    <xf numFmtId="0" fontId="15" fillId="0" borderId="5" xfId="0" applyFont="1" applyBorder="1" applyAlignment="1">
      <alignment vertical="center"/>
    </xf>
    <xf numFmtId="0" fontId="20" fillId="0" borderId="1" xfId="0" applyFont="1" applyFill="1" applyBorder="1" applyAlignment="1">
      <alignment vertical="center" wrapText="1"/>
    </xf>
    <xf numFmtId="0" fontId="9" fillId="0" borderId="3" xfId="0" applyFont="1" applyBorder="1" applyAlignment="1">
      <alignment horizontal="center" vertical="center" wrapText="1"/>
    </xf>
    <xf numFmtId="0" fontId="13" fillId="0" borderId="3" xfId="0" applyFont="1" applyBorder="1" applyAlignment="1">
      <alignment vertical="center" wrapText="1"/>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6" xfId="0" applyFont="1" applyBorder="1" applyAlignment="1">
      <alignment horizontal="center" vertical="center" wrapText="1"/>
    </xf>
    <xf numFmtId="0" fontId="13" fillId="0" borderId="6" xfId="0" applyFont="1" applyBorder="1" applyAlignment="1">
      <alignment vertical="center" wrapText="1"/>
    </xf>
    <xf numFmtId="0" fontId="13" fillId="0" borderId="6" xfId="0" applyFont="1" applyFill="1" applyBorder="1" applyAlignment="1">
      <alignment vertical="center" wrapText="1"/>
    </xf>
    <xf numFmtId="0" fontId="15" fillId="0" borderId="0" xfId="0" applyFont="1" applyBorder="1" applyAlignment="1">
      <alignment vertical="center"/>
    </xf>
    <xf numFmtId="0" fontId="20" fillId="0" borderId="6" xfId="0" applyFont="1" applyFill="1" applyBorder="1" applyAlignment="1">
      <alignment horizontal="center" vertical="center"/>
    </xf>
    <xf numFmtId="0" fontId="20" fillId="0" borderId="6" xfId="0" applyFont="1" applyFill="1" applyBorder="1" applyAlignment="1">
      <alignment vertical="center"/>
    </xf>
    <xf numFmtId="4" fontId="20" fillId="0" borderId="6" xfId="0" applyNumberFormat="1" applyFont="1" applyFill="1" applyBorder="1" applyAlignment="1">
      <alignment horizontal="right" vertical="center"/>
    </xf>
    <xf numFmtId="164" fontId="20" fillId="0" borderId="6" xfId="0" applyNumberFormat="1"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6" xfId="0" applyFont="1" applyFill="1" applyBorder="1" applyAlignment="1">
      <alignment horizontal="left" vertical="center" wrapText="1" indent="1"/>
    </xf>
    <xf numFmtId="4" fontId="16" fillId="0" borderId="6" xfId="0" applyNumberFormat="1" applyFont="1" applyFill="1" applyBorder="1" applyAlignment="1">
      <alignment horizontal="right" vertical="center"/>
    </xf>
    <xf numFmtId="164" fontId="21" fillId="0" borderId="6" xfId="0" applyNumberFormat="1" applyFont="1" applyBorder="1" applyAlignment="1">
      <alignment horizontal="center" vertical="center"/>
    </xf>
    <xf numFmtId="0" fontId="11" fillId="0" borderId="3" xfId="0" applyFont="1" applyFill="1" applyBorder="1" applyAlignment="1">
      <alignment vertical="center"/>
    </xf>
    <xf numFmtId="0" fontId="7" fillId="0" borderId="6" xfId="0" applyFont="1" applyBorder="1" applyAlignment="1">
      <alignment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13" fillId="0" borderId="3" xfId="0" applyFont="1" applyFill="1" applyBorder="1" applyAlignment="1">
      <alignment vertical="center" wrapText="1"/>
    </xf>
    <xf numFmtId="0" fontId="32" fillId="4" borderId="4" xfId="0" applyFont="1" applyFill="1" applyBorder="1" applyAlignment="1">
      <alignment vertical="center"/>
    </xf>
    <xf numFmtId="0" fontId="16" fillId="4" borderId="4" xfId="0" applyFont="1" applyFill="1" applyBorder="1" applyAlignment="1">
      <alignment horizontal="center" vertical="center" wrapText="1"/>
    </xf>
    <xf numFmtId="0" fontId="16" fillId="4" borderId="4" xfId="0" applyFont="1" applyFill="1" applyBorder="1" applyAlignment="1">
      <alignment horizontal="left" vertical="center" wrapText="1" indent="1"/>
    </xf>
    <xf numFmtId="0" fontId="11" fillId="4" borderId="4" xfId="0" applyFont="1" applyFill="1" applyBorder="1" applyAlignment="1">
      <alignment horizontal="center" vertical="center"/>
    </xf>
    <xf numFmtId="0" fontId="9" fillId="4" borderId="4" xfId="0" applyFont="1" applyFill="1" applyBorder="1" applyAlignment="1">
      <alignment horizontal="center" vertical="center" wrapText="1"/>
    </xf>
    <xf numFmtId="4" fontId="16" fillId="4" borderId="4" xfId="0" applyNumberFormat="1" applyFont="1" applyFill="1" applyBorder="1" applyAlignment="1">
      <alignment horizontal="right" vertical="center"/>
    </xf>
    <xf numFmtId="164" fontId="21" fillId="4" borderId="4" xfId="0" applyNumberFormat="1" applyFont="1" applyFill="1" applyBorder="1" applyAlignment="1">
      <alignment horizontal="center" vertical="center"/>
    </xf>
    <xf numFmtId="0" fontId="13" fillId="4" borderId="4" xfId="0" applyFont="1" applyFill="1" applyBorder="1" applyAlignment="1">
      <alignment vertical="center" wrapText="1"/>
    </xf>
    <xf numFmtId="0" fontId="20" fillId="0" borderId="6" xfId="0" applyFont="1" applyFill="1" applyBorder="1" applyAlignment="1">
      <alignment vertical="center" wrapText="1"/>
    </xf>
    <xf numFmtId="0" fontId="0" fillId="4" borderId="4" xfId="0" applyFill="1" applyBorder="1" applyAlignment="1">
      <alignment horizontal="center" vertical="center"/>
    </xf>
    <xf numFmtId="0" fontId="0" fillId="4" borderId="4" xfId="0" applyFill="1" applyBorder="1" applyAlignment="1">
      <alignment horizontal="center" vertical="center" wrapText="1"/>
    </xf>
    <xf numFmtId="0" fontId="0" fillId="0" borderId="6" xfId="0" applyBorder="1" applyAlignment="1">
      <alignment vertical="center" wrapText="1"/>
    </xf>
    <xf numFmtId="0" fontId="16" fillId="4" borderId="4" xfId="0" applyFont="1" applyFill="1" applyBorder="1" applyAlignment="1">
      <alignment horizontal="center" vertical="center"/>
    </xf>
    <xf numFmtId="0" fontId="22" fillId="4" borderId="4" xfId="0" applyFont="1" applyFill="1" applyBorder="1" applyAlignment="1">
      <alignment vertical="center" wrapText="1"/>
    </xf>
    <xf numFmtId="0" fontId="16" fillId="3" borderId="4" xfId="0" applyFont="1" applyFill="1" applyBorder="1" applyAlignment="1">
      <alignment horizontal="center" vertical="center" wrapText="1"/>
    </xf>
    <xf numFmtId="0" fontId="16" fillId="3" borderId="4" xfId="0" applyFont="1" applyFill="1" applyBorder="1" applyAlignment="1">
      <alignment horizontal="left" vertical="center" wrapText="1" indent="1"/>
    </xf>
    <xf numFmtId="0" fontId="16" fillId="3" borderId="4" xfId="0" applyFont="1" applyFill="1" applyBorder="1" applyAlignment="1">
      <alignment horizontal="center" vertical="center"/>
    </xf>
    <xf numFmtId="4" fontId="16" fillId="3" borderId="4" xfId="0" applyNumberFormat="1" applyFont="1" applyFill="1" applyBorder="1" applyAlignment="1">
      <alignment horizontal="right" vertical="center"/>
    </xf>
    <xf numFmtId="164" fontId="21" fillId="3" borderId="4" xfId="0" applyNumberFormat="1" applyFont="1" applyFill="1" applyBorder="1" applyAlignment="1">
      <alignment horizontal="center" vertical="center"/>
    </xf>
    <xf numFmtId="0" fontId="22" fillId="3" borderId="4" xfId="0" applyFont="1" applyFill="1" applyBorder="1" applyAlignment="1">
      <alignment vertical="center" wrapText="1"/>
    </xf>
    <xf numFmtId="0" fontId="30" fillId="4" borderId="4" xfId="0" applyFont="1" applyFill="1" applyBorder="1" applyAlignment="1">
      <alignment horizontal="center" vertical="center" wrapText="1"/>
    </xf>
    <xf numFmtId="0" fontId="30" fillId="4" borderId="4" xfId="0" applyFont="1" applyFill="1" applyBorder="1" applyAlignment="1">
      <alignment horizontal="left" vertical="center" wrapText="1" indent="1"/>
    </xf>
    <xf numFmtId="0" fontId="30" fillId="4" borderId="4" xfId="0" applyFont="1" applyFill="1" applyBorder="1" applyAlignment="1">
      <alignment horizontal="center" vertical="center"/>
    </xf>
    <xf numFmtId="4" fontId="30" fillId="4" borderId="4" xfId="0" applyNumberFormat="1" applyFont="1" applyFill="1" applyBorder="1" applyAlignment="1">
      <alignment horizontal="right" vertical="center"/>
    </xf>
    <xf numFmtId="0" fontId="30" fillId="4" borderId="4" xfId="0" applyFont="1" applyFill="1" applyBorder="1" applyAlignment="1">
      <alignment vertical="center" wrapText="1"/>
    </xf>
    <xf numFmtId="0" fontId="16" fillId="4" borderId="6" xfId="0" applyFont="1" applyFill="1" applyBorder="1" applyAlignment="1">
      <alignment horizontal="center" vertical="center" wrapText="1"/>
    </xf>
    <xf numFmtId="0" fontId="16" fillId="4" borderId="6" xfId="0" applyFont="1" applyFill="1" applyBorder="1" applyAlignment="1">
      <alignment horizontal="left" vertical="center" wrapText="1" indent="1"/>
    </xf>
    <xf numFmtId="0" fontId="11" fillId="4" borderId="6" xfId="0" applyFont="1" applyFill="1" applyBorder="1" applyAlignment="1">
      <alignment horizontal="center" vertical="center"/>
    </xf>
    <xf numFmtId="0" fontId="9" fillId="4" borderId="6" xfId="0" applyFont="1" applyFill="1" applyBorder="1" applyAlignment="1">
      <alignment horizontal="center" vertical="center" wrapText="1"/>
    </xf>
    <xf numFmtId="4" fontId="16" fillId="4" borderId="6" xfId="0" applyNumberFormat="1" applyFont="1" applyFill="1" applyBorder="1" applyAlignment="1">
      <alignment horizontal="right" vertical="center"/>
    </xf>
    <xf numFmtId="164" fontId="21" fillId="4" borderId="6" xfId="0" applyNumberFormat="1" applyFont="1" applyFill="1" applyBorder="1" applyAlignment="1">
      <alignment horizontal="center" vertical="center"/>
    </xf>
    <xf numFmtId="0" fontId="13" fillId="4" borderId="6" xfId="0" applyFont="1" applyFill="1" applyBorder="1" applyAlignment="1">
      <alignment vertical="center" wrapText="1"/>
    </xf>
    <xf numFmtId="0" fontId="0" fillId="0" borderId="3" xfId="0" applyBorder="1"/>
    <xf numFmtId="4" fontId="0" fillId="0" borderId="3" xfId="0" applyNumberFormat="1" applyBorder="1"/>
    <xf numFmtId="0" fontId="13" fillId="0" borderId="1" xfId="0" applyFont="1" applyFill="1" applyBorder="1" applyAlignment="1">
      <alignment vertical="center" wrapText="1"/>
    </xf>
    <xf numFmtId="164" fontId="12" fillId="0" borderId="4" xfId="0" applyNumberFormat="1" applyFont="1" applyFill="1" applyBorder="1" applyAlignment="1">
      <alignment horizontal="center" vertical="center"/>
    </xf>
    <xf numFmtId="164" fontId="21" fillId="0" borderId="4" xfId="0" applyNumberFormat="1" applyFont="1" applyFill="1" applyBorder="1" applyAlignment="1">
      <alignment horizontal="center" vertical="center"/>
    </xf>
    <xf numFmtId="4" fontId="32" fillId="5" borderId="0" xfId="0" applyNumberFormat="1" applyFont="1" applyFill="1" applyAlignment="1">
      <alignment vertical="center"/>
    </xf>
    <xf numFmtId="4" fontId="15" fillId="4" borderId="0" xfId="0" applyNumberFormat="1" applyFont="1" applyFill="1" applyAlignment="1">
      <alignment vertical="center"/>
    </xf>
    <xf numFmtId="4" fontId="0" fillId="0" borderId="0" xfId="0" applyNumberFormat="1" applyAlignment="1">
      <alignment vertical="center"/>
    </xf>
    <xf numFmtId="0" fontId="13" fillId="0" borderId="4"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vertical="center" wrapText="1"/>
    </xf>
    <xf numFmtId="0" fontId="13" fillId="0" borderId="4" xfId="0" applyFont="1" applyFill="1" applyBorder="1" applyAlignment="1">
      <alignment vertical="center" wrapText="1"/>
    </xf>
    <xf numFmtId="0" fontId="13" fillId="0" borderId="3" xfId="0" applyFont="1" applyFill="1" applyBorder="1" applyAlignment="1">
      <alignmen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1" fillId="0" borderId="4" xfId="0" applyFont="1" applyFill="1" applyBorder="1" applyAlignment="1">
      <alignment horizontal="center" vertical="center"/>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6" fillId="0" borderId="7"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4" fontId="6" fillId="0" borderId="9"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4" xfId="0" applyFill="1" applyBorder="1" applyAlignment="1">
      <alignment vertical="center"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900"/>
  <sheetViews>
    <sheetView tabSelected="1" zoomScaleNormal="100" zoomScaleSheetLayoutView="100" workbookViewId="0">
      <selection activeCell="J6" sqref="J6"/>
    </sheetView>
  </sheetViews>
  <sheetFormatPr defaultRowHeight="12.75" outlineLevelRow="2"/>
  <cols>
    <col min="1" max="1" width="6.7109375" customWidth="1"/>
    <col min="2" max="2" width="60.140625" customWidth="1"/>
    <col min="3" max="3" width="5.28515625" customWidth="1"/>
    <col min="4" max="4" width="8.7109375" customWidth="1"/>
    <col min="5" max="6" width="16.7109375" style="12" customWidth="1"/>
    <col min="7" max="7" width="6.7109375" customWidth="1"/>
    <col min="8" max="8" width="46" customWidth="1"/>
    <col min="10" max="11" width="11.7109375" bestFit="1" customWidth="1"/>
  </cols>
  <sheetData>
    <row r="1" spans="1:9" s="107" customFormat="1" ht="12.75" customHeight="1">
      <c r="E1" s="108"/>
      <c r="F1" s="108"/>
      <c r="H1" s="130"/>
    </row>
    <row r="2" spans="1:9" s="107" customFormat="1" ht="12.75" customHeight="1">
      <c r="E2" s="108"/>
      <c r="F2" s="108"/>
      <c r="H2" s="130"/>
    </row>
    <row r="3" spans="1:9">
      <c r="H3" s="130" t="s">
        <v>747</v>
      </c>
    </row>
    <row r="4" spans="1:9">
      <c r="A4" s="129" t="s">
        <v>39</v>
      </c>
      <c r="H4" s="109"/>
    </row>
    <row r="6" spans="1:9" s="2" customFormat="1" ht="18">
      <c r="A6" s="209" t="s">
        <v>6</v>
      </c>
      <c r="B6" s="209"/>
      <c r="C6" s="209"/>
      <c r="D6" s="209"/>
      <c r="E6" s="209"/>
      <c r="F6" s="209"/>
      <c r="G6" s="209"/>
      <c r="H6" s="209"/>
    </row>
    <row r="7" spans="1:9" s="2" customFormat="1" ht="14.25">
      <c r="A7" s="1"/>
      <c r="B7" s="3"/>
      <c r="C7" s="1"/>
      <c r="D7" s="1"/>
      <c r="E7" s="10"/>
      <c r="F7" s="10"/>
      <c r="G7" s="4"/>
      <c r="H7" s="13" t="s">
        <v>18</v>
      </c>
      <c r="I7" s="1"/>
    </row>
    <row r="8" spans="1:9" s="2" customFormat="1" ht="18" customHeight="1">
      <c r="A8" s="210" t="s">
        <v>11</v>
      </c>
      <c r="B8" s="211" t="s">
        <v>10</v>
      </c>
      <c r="C8" s="210" t="s">
        <v>14</v>
      </c>
      <c r="D8" s="211" t="s">
        <v>13</v>
      </c>
      <c r="E8" s="212" t="s">
        <v>3</v>
      </c>
      <c r="F8" s="213" t="s">
        <v>4</v>
      </c>
      <c r="G8" s="216" t="s">
        <v>19</v>
      </c>
      <c r="H8" s="219" t="s">
        <v>40</v>
      </c>
    </row>
    <row r="9" spans="1:9" s="2" customFormat="1" ht="18" customHeight="1">
      <c r="A9" s="210"/>
      <c r="B9" s="211"/>
      <c r="C9" s="210"/>
      <c r="D9" s="211"/>
      <c r="E9" s="212"/>
      <c r="F9" s="214"/>
      <c r="G9" s="217"/>
      <c r="H9" s="220"/>
    </row>
    <row r="10" spans="1:9" s="2" customFormat="1" ht="18" customHeight="1">
      <c r="A10" s="210"/>
      <c r="B10" s="211"/>
      <c r="C10" s="210"/>
      <c r="D10" s="211"/>
      <c r="E10" s="212"/>
      <c r="F10" s="215"/>
      <c r="G10" s="218"/>
      <c r="H10" s="221"/>
    </row>
    <row r="11" spans="1:9" s="9" customFormat="1" ht="15" customHeight="1">
      <c r="A11" s="5" t="s">
        <v>20</v>
      </c>
      <c r="B11" s="6" t="s">
        <v>21</v>
      </c>
      <c r="C11" s="5" t="s">
        <v>22</v>
      </c>
      <c r="D11" s="5" t="s">
        <v>23</v>
      </c>
      <c r="E11" s="11" t="s">
        <v>24</v>
      </c>
      <c r="F11" s="11" t="s">
        <v>25</v>
      </c>
      <c r="G11" s="7" t="s">
        <v>26</v>
      </c>
      <c r="H11" s="8" t="s">
        <v>27</v>
      </c>
    </row>
    <row r="12" spans="1:9" s="62" customFormat="1" ht="24.95" customHeight="1">
      <c r="A12" s="56"/>
      <c r="B12" s="57" t="s">
        <v>28</v>
      </c>
      <c r="C12" s="58"/>
      <c r="D12" s="58"/>
      <c r="E12" s="59">
        <f>SUM(E13:E17)</f>
        <v>56818013</v>
      </c>
      <c r="F12" s="59">
        <f>SUM(F13:F17)</f>
        <v>52208564.236000001</v>
      </c>
      <c r="G12" s="60">
        <f t="shared" ref="G12:G17" si="0">IF(E12&gt;0,F12/E12*100,"-")</f>
        <v>91.887346071042657</v>
      </c>
      <c r="H12" s="61"/>
    </row>
    <row r="13" spans="1:9" s="116" customFormat="1" ht="15" customHeight="1">
      <c r="A13" s="110" t="s">
        <v>7</v>
      </c>
      <c r="B13" s="111" t="s">
        <v>33</v>
      </c>
      <c r="C13" s="112"/>
      <c r="D13" s="110"/>
      <c r="E13" s="113">
        <f t="shared" ref="E13:F17" si="1">E20+E2442</f>
        <v>54088249</v>
      </c>
      <c r="F13" s="113">
        <f t="shared" si="1"/>
        <v>49568102.94600001</v>
      </c>
      <c r="G13" s="114">
        <f t="shared" si="0"/>
        <v>91.643016482193772</v>
      </c>
      <c r="H13" s="115"/>
    </row>
    <row r="14" spans="1:9" s="116" customFormat="1" ht="15" customHeight="1">
      <c r="A14" s="110" t="s">
        <v>8</v>
      </c>
      <c r="B14" s="111" t="s">
        <v>34</v>
      </c>
      <c r="C14" s="112"/>
      <c r="D14" s="110"/>
      <c r="E14" s="113">
        <f t="shared" si="1"/>
        <v>1671064</v>
      </c>
      <c r="F14" s="113">
        <f t="shared" si="1"/>
        <v>1670779.98</v>
      </c>
      <c r="G14" s="114">
        <f t="shared" si="0"/>
        <v>99.9830036431878</v>
      </c>
      <c r="H14" s="115"/>
    </row>
    <row r="15" spans="1:9" s="116" customFormat="1" ht="15" customHeight="1">
      <c r="A15" s="110" t="s">
        <v>9</v>
      </c>
      <c r="B15" s="111" t="s">
        <v>35</v>
      </c>
      <c r="C15" s="112"/>
      <c r="D15" s="110"/>
      <c r="E15" s="113">
        <f t="shared" si="1"/>
        <v>0</v>
      </c>
      <c r="F15" s="113">
        <f t="shared" si="1"/>
        <v>0</v>
      </c>
      <c r="G15" s="114" t="str">
        <f t="shared" si="0"/>
        <v>-</v>
      </c>
      <c r="H15" s="115"/>
    </row>
    <row r="16" spans="1:9" s="116" customFormat="1" ht="15" customHeight="1">
      <c r="A16" s="110" t="s">
        <v>31</v>
      </c>
      <c r="B16" s="111" t="s">
        <v>36</v>
      </c>
      <c r="C16" s="112"/>
      <c r="D16" s="110"/>
      <c r="E16" s="113">
        <f t="shared" si="1"/>
        <v>1009658</v>
      </c>
      <c r="F16" s="113">
        <f t="shared" si="1"/>
        <v>936128.15</v>
      </c>
      <c r="G16" s="114">
        <f t="shared" si="0"/>
        <v>92.717350825725148</v>
      </c>
      <c r="H16" s="115"/>
    </row>
    <row r="17" spans="1:9" s="116" customFormat="1" ht="15" customHeight="1">
      <c r="A17" s="110" t="s">
        <v>38</v>
      </c>
      <c r="B17" s="111" t="s">
        <v>37</v>
      </c>
      <c r="C17" s="112"/>
      <c r="D17" s="110"/>
      <c r="E17" s="113">
        <f t="shared" si="1"/>
        <v>49042</v>
      </c>
      <c r="F17" s="113">
        <f t="shared" si="1"/>
        <v>33553.160000000003</v>
      </c>
      <c r="G17" s="114">
        <f t="shared" si="0"/>
        <v>68.417193426042985</v>
      </c>
      <c r="H17" s="115"/>
    </row>
    <row r="18" spans="1:9" s="20" customFormat="1" ht="5.0999999999999996" customHeight="1">
      <c r="A18" s="21"/>
      <c r="B18" s="22"/>
      <c r="C18" s="23"/>
      <c r="D18" s="21"/>
      <c r="E18" s="24"/>
      <c r="F18" s="24"/>
      <c r="G18" s="25"/>
      <c r="H18" s="26"/>
    </row>
    <row r="19" spans="1:9" s="70" customFormat="1" ht="21" customHeight="1">
      <c r="A19" s="63" t="s">
        <v>17</v>
      </c>
      <c r="B19" s="64" t="s">
        <v>12</v>
      </c>
      <c r="C19" s="65"/>
      <c r="D19" s="65"/>
      <c r="E19" s="66">
        <f>SUM(E20:E24)</f>
        <v>51095983</v>
      </c>
      <c r="F19" s="66">
        <f>SUM(F20:F24)</f>
        <v>47089081.925999999</v>
      </c>
      <c r="G19" s="67">
        <f t="shared" ref="G19:G24" si="2">IF(E19&gt;0,F19/E19*100,"-")</f>
        <v>92.158089856104723</v>
      </c>
      <c r="H19" s="68"/>
      <c r="I19" s="69"/>
    </row>
    <row r="20" spans="1:9" s="70" customFormat="1" ht="14.25" customHeight="1">
      <c r="A20" s="117" t="s">
        <v>7</v>
      </c>
      <c r="B20" s="118" t="s">
        <v>33</v>
      </c>
      <c r="C20" s="65"/>
      <c r="D20" s="117"/>
      <c r="E20" s="119">
        <f t="shared" ref="E20:F24" si="3">E27+E84+E101+E577+E802+E843+E1102+E1170+E1204+E1282+E1391+E1441+E1500+E1721+E2341+E2424</f>
        <v>48465016</v>
      </c>
      <c r="F20" s="119">
        <f t="shared" si="3"/>
        <v>44476620.636000007</v>
      </c>
      <c r="G20" s="120">
        <f t="shared" si="2"/>
        <v>91.770568353882325</v>
      </c>
      <c r="H20" s="121"/>
    </row>
    <row r="21" spans="1:9" s="70" customFormat="1" ht="14.25" customHeight="1">
      <c r="A21" s="117" t="s">
        <v>8</v>
      </c>
      <c r="B21" s="118" t="s">
        <v>34</v>
      </c>
      <c r="C21" s="65"/>
      <c r="D21" s="117"/>
      <c r="E21" s="119">
        <f t="shared" si="3"/>
        <v>1671064</v>
      </c>
      <c r="F21" s="119">
        <f t="shared" si="3"/>
        <v>1670779.98</v>
      </c>
      <c r="G21" s="120">
        <f t="shared" si="2"/>
        <v>99.9830036431878</v>
      </c>
      <c r="H21" s="121"/>
    </row>
    <row r="22" spans="1:9" s="70" customFormat="1" ht="14.25" customHeight="1">
      <c r="A22" s="117" t="s">
        <v>9</v>
      </c>
      <c r="B22" s="118" t="s">
        <v>35</v>
      </c>
      <c r="C22" s="65"/>
      <c r="D22" s="117"/>
      <c r="E22" s="119">
        <f t="shared" si="3"/>
        <v>0</v>
      </c>
      <c r="F22" s="119">
        <f t="shared" si="3"/>
        <v>0</v>
      </c>
      <c r="G22" s="120" t="str">
        <f t="shared" si="2"/>
        <v>-</v>
      </c>
      <c r="H22" s="121"/>
    </row>
    <row r="23" spans="1:9" s="70" customFormat="1" ht="14.25" customHeight="1">
      <c r="A23" s="117" t="s">
        <v>31</v>
      </c>
      <c r="B23" s="118" t="s">
        <v>36</v>
      </c>
      <c r="C23" s="65"/>
      <c r="D23" s="117"/>
      <c r="E23" s="119">
        <f t="shared" si="3"/>
        <v>910861</v>
      </c>
      <c r="F23" s="119">
        <f t="shared" si="3"/>
        <v>908128.15</v>
      </c>
      <c r="G23" s="120">
        <f t="shared" si="2"/>
        <v>99.699970687075208</v>
      </c>
      <c r="H23" s="121"/>
    </row>
    <row r="24" spans="1:9" s="70" customFormat="1" ht="14.25" customHeight="1">
      <c r="A24" s="117" t="s">
        <v>38</v>
      </c>
      <c r="B24" s="118" t="s">
        <v>37</v>
      </c>
      <c r="C24" s="65"/>
      <c r="D24" s="117"/>
      <c r="E24" s="119">
        <f t="shared" si="3"/>
        <v>49042</v>
      </c>
      <c r="F24" s="119">
        <f t="shared" si="3"/>
        <v>33553.160000000003</v>
      </c>
      <c r="G24" s="120">
        <f t="shared" si="2"/>
        <v>68.417193426042985</v>
      </c>
      <c r="H24" s="121"/>
    </row>
    <row r="25" spans="1:9" s="27" customFormat="1" ht="5.25" customHeight="1">
      <c r="A25" s="28"/>
      <c r="B25" s="29"/>
      <c r="C25" s="30"/>
      <c r="D25" s="28"/>
      <c r="E25" s="31"/>
      <c r="F25" s="31"/>
      <c r="G25" s="32"/>
      <c r="H25" s="33"/>
    </row>
    <row r="26" spans="1:9" s="79" customFormat="1" ht="18" customHeight="1">
      <c r="A26" s="72" t="s">
        <v>16</v>
      </c>
      <c r="B26" s="73" t="s">
        <v>55</v>
      </c>
      <c r="C26" s="74"/>
      <c r="D26" s="74"/>
      <c r="E26" s="75">
        <f>SUM(E27:E31)</f>
        <v>311962</v>
      </c>
      <c r="F26" s="75">
        <f>SUM(F27:F31)</f>
        <v>307030.25</v>
      </c>
      <c r="G26" s="76">
        <f t="shared" ref="G26:G31" si="4">IF(E26&gt;0,F26/E26*100,"-")</f>
        <v>98.419118354158513</v>
      </c>
      <c r="H26" s="77"/>
      <c r="I26" s="78"/>
    </row>
    <row r="27" spans="1:9" s="128" customFormat="1" ht="14.25" customHeight="1">
      <c r="A27" s="122" t="s">
        <v>7</v>
      </c>
      <c r="B27" s="123" t="s">
        <v>33</v>
      </c>
      <c r="C27" s="124"/>
      <c r="D27" s="122"/>
      <c r="E27" s="125">
        <f t="shared" ref="E27:F31" si="5">E37+E45+E53+E61+E69+E77</f>
        <v>311962</v>
      </c>
      <c r="F27" s="125">
        <f t="shared" si="5"/>
        <v>307030.25</v>
      </c>
      <c r="G27" s="126">
        <f t="shared" si="4"/>
        <v>98.419118354158513</v>
      </c>
      <c r="H27" s="127"/>
    </row>
    <row r="28" spans="1:9" s="128" customFormat="1" ht="14.25" hidden="1" customHeight="1" outlineLevel="1">
      <c r="A28" s="122" t="s">
        <v>8</v>
      </c>
      <c r="B28" s="123" t="s">
        <v>34</v>
      </c>
      <c r="C28" s="124"/>
      <c r="D28" s="122"/>
      <c r="E28" s="125">
        <f t="shared" si="5"/>
        <v>0</v>
      </c>
      <c r="F28" s="125">
        <f t="shared" si="5"/>
        <v>0</v>
      </c>
      <c r="G28" s="126" t="str">
        <f t="shared" si="4"/>
        <v>-</v>
      </c>
      <c r="H28" s="127"/>
    </row>
    <row r="29" spans="1:9" s="128" customFormat="1" ht="14.25" hidden="1" customHeight="1" outlineLevel="1">
      <c r="A29" s="122" t="s">
        <v>9</v>
      </c>
      <c r="B29" s="123" t="s">
        <v>35</v>
      </c>
      <c r="C29" s="124"/>
      <c r="D29" s="122"/>
      <c r="E29" s="125">
        <f t="shared" si="5"/>
        <v>0</v>
      </c>
      <c r="F29" s="125">
        <f t="shared" si="5"/>
        <v>0</v>
      </c>
      <c r="G29" s="126" t="str">
        <f t="shared" si="4"/>
        <v>-</v>
      </c>
      <c r="H29" s="127"/>
    </row>
    <row r="30" spans="1:9" s="128" customFormat="1" ht="14.25" hidden="1" customHeight="1" outlineLevel="1">
      <c r="A30" s="122" t="s">
        <v>31</v>
      </c>
      <c r="B30" s="123" t="s">
        <v>36</v>
      </c>
      <c r="C30" s="124"/>
      <c r="D30" s="122"/>
      <c r="E30" s="125">
        <f t="shared" si="5"/>
        <v>0</v>
      </c>
      <c r="F30" s="125">
        <f t="shared" si="5"/>
        <v>0</v>
      </c>
      <c r="G30" s="126" t="str">
        <f t="shared" si="4"/>
        <v>-</v>
      </c>
      <c r="H30" s="127"/>
    </row>
    <row r="31" spans="1:9" s="128" customFormat="1" ht="14.25" hidden="1" customHeight="1" outlineLevel="1">
      <c r="A31" s="122" t="s">
        <v>38</v>
      </c>
      <c r="B31" s="123" t="s">
        <v>37</v>
      </c>
      <c r="C31" s="124"/>
      <c r="D31" s="122"/>
      <c r="E31" s="125">
        <f t="shared" si="5"/>
        <v>0</v>
      </c>
      <c r="F31" s="125">
        <f t="shared" si="5"/>
        <v>0</v>
      </c>
      <c r="G31" s="126" t="str">
        <f t="shared" si="4"/>
        <v>-</v>
      </c>
      <c r="H31" s="127"/>
    </row>
    <row r="32" spans="1:9" s="34" customFormat="1" ht="5.0999999999999996" customHeight="1" collapsed="1">
      <c r="A32" s="35"/>
      <c r="B32" s="36"/>
      <c r="C32" s="37"/>
      <c r="D32" s="35"/>
      <c r="E32" s="38"/>
      <c r="F32" s="38"/>
      <c r="G32" s="39"/>
      <c r="H32" s="40"/>
    </row>
    <row r="33" spans="1:8" s="84" customFormat="1" ht="21" customHeight="1" outlineLevel="1">
      <c r="A33" s="80" t="s">
        <v>57</v>
      </c>
      <c r="B33" s="81" t="s">
        <v>56</v>
      </c>
      <c r="C33" s="80"/>
      <c r="D33" s="80"/>
      <c r="E33" s="82">
        <f>E34</f>
        <v>311962</v>
      </c>
      <c r="F33" s="82">
        <f>F34</f>
        <v>307030.25</v>
      </c>
      <c r="G33" s="83">
        <f t="shared" ref="G33:G41" si="6">IF(E33&gt;0,F33/E33*100,"-")</f>
        <v>98.419118354158513</v>
      </c>
      <c r="H33" s="81"/>
    </row>
    <row r="34" spans="1:8" s="18" customFormat="1" ht="18" customHeight="1" outlineLevel="1">
      <c r="A34" s="14" t="s">
        <v>15</v>
      </c>
      <c r="B34" s="15" t="s">
        <v>58</v>
      </c>
      <c r="C34" s="14"/>
      <c r="D34" s="14"/>
      <c r="E34" s="16">
        <f>E36+E44+E52+E60+E68+E76</f>
        <v>311962</v>
      </c>
      <c r="F34" s="16">
        <f>F36+F44+F52+F60+F68+F76</f>
        <v>307030.25</v>
      </c>
      <c r="G34" s="17">
        <f t="shared" si="6"/>
        <v>98.419118354158513</v>
      </c>
      <c r="H34" s="15"/>
    </row>
    <row r="35" spans="1:8" s="18" customFormat="1" ht="3.95" customHeight="1" outlineLevel="1">
      <c r="A35" s="144"/>
      <c r="B35" s="145"/>
      <c r="C35" s="144"/>
      <c r="D35" s="144"/>
      <c r="E35" s="146"/>
      <c r="F35" s="146"/>
      <c r="G35" s="147"/>
      <c r="H35" s="145"/>
    </row>
    <row r="36" spans="1:8" s="2" customFormat="1" ht="14.25" customHeight="1" outlineLevel="1">
      <c r="A36" s="52" t="s">
        <v>32</v>
      </c>
      <c r="B36" s="53" t="s">
        <v>59</v>
      </c>
      <c r="C36" s="204">
        <v>750</v>
      </c>
      <c r="D36" s="205">
        <v>75075</v>
      </c>
      <c r="E36" s="54">
        <f>SUM(E37:E41)</f>
        <v>28330</v>
      </c>
      <c r="F36" s="54">
        <f>SUM(F37:F41)</f>
        <v>24888</v>
      </c>
      <c r="G36" s="55">
        <f t="shared" si="6"/>
        <v>87.850335333568651</v>
      </c>
      <c r="H36" s="198" t="s">
        <v>546</v>
      </c>
    </row>
    <row r="37" spans="1:8" s="19" customFormat="1" ht="13.5" customHeight="1" outlineLevel="1">
      <c r="A37" s="41" t="s">
        <v>7</v>
      </c>
      <c r="B37" s="42" t="s">
        <v>33</v>
      </c>
      <c r="C37" s="204"/>
      <c r="D37" s="205"/>
      <c r="E37" s="43">
        <v>28330</v>
      </c>
      <c r="F37" s="43">
        <v>24888</v>
      </c>
      <c r="G37" s="44">
        <f t="shared" si="6"/>
        <v>87.850335333568651</v>
      </c>
      <c r="H37" s="198"/>
    </row>
    <row r="38" spans="1:8" s="19" customFormat="1" ht="13.5" hidden="1" customHeight="1" outlineLevel="2">
      <c r="A38" s="41" t="s">
        <v>8</v>
      </c>
      <c r="B38" s="42" t="s">
        <v>34</v>
      </c>
      <c r="C38" s="204"/>
      <c r="D38" s="205"/>
      <c r="E38" s="43">
        <v>0</v>
      </c>
      <c r="F38" s="43">
        <v>0</v>
      </c>
      <c r="G38" s="44" t="str">
        <f t="shared" si="6"/>
        <v>-</v>
      </c>
      <c r="H38" s="198"/>
    </row>
    <row r="39" spans="1:8" s="19" customFormat="1" ht="13.5" hidden="1" customHeight="1" outlineLevel="2">
      <c r="A39" s="41" t="s">
        <v>9</v>
      </c>
      <c r="B39" s="42" t="s">
        <v>35</v>
      </c>
      <c r="C39" s="204"/>
      <c r="D39" s="205"/>
      <c r="E39" s="43">
        <v>0</v>
      </c>
      <c r="F39" s="43">
        <v>0</v>
      </c>
      <c r="G39" s="44" t="str">
        <f t="shared" si="6"/>
        <v>-</v>
      </c>
      <c r="H39" s="198"/>
    </row>
    <row r="40" spans="1:8" s="19" customFormat="1" ht="13.5" hidden="1" customHeight="1" outlineLevel="2">
      <c r="A40" s="41" t="s">
        <v>31</v>
      </c>
      <c r="B40" s="42" t="s">
        <v>36</v>
      </c>
      <c r="C40" s="204"/>
      <c r="D40" s="205"/>
      <c r="E40" s="43">
        <v>0</v>
      </c>
      <c r="F40" s="43">
        <v>0</v>
      </c>
      <c r="G40" s="44" t="str">
        <f t="shared" si="6"/>
        <v>-</v>
      </c>
      <c r="H40" s="198"/>
    </row>
    <row r="41" spans="1:8" s="134" customFormat="1" ht="13.5" hidden="1" customHeight="1" outlineLevel="2">
      <c r="A41" s="41" t="s">
        <v>38</v>
      </c>
      <c r="B41" s="42" t="s">
        <v>37</v>
      </c>
      <c r="C41" s="204"/>
      <c r="D41" s="205"/>
      <c r="E41" s="43">
        <v>0</v>
      </c>
      <c r="F41" s="43">
        <v>0</v>
      </c>
      <c r="G41" s="44" t="str">
        <f t="shared" si="6"/>
        <v>-</v>
      </c>
      <c r="H41" s="198"/>
    </row>
    <row r="42" spans="1:8" s="143" customFormat="1" ht="3.95" customHeight="1" outlineLevel="1" collapsed="1">
      <c r="A42" s="45"/>
      <c r="B42" s="46"/>
      <c r="C42" s="138"/>
      <c r="D42" s="136"/>
      <c r="E42" s="49"/>
      <c r="F42" s="49"/>
      <c r="G42" s="50"/>
      <c r="H42" s="137"/>
    </row>
    <row r="43" spans="1:8" s="143" customFormat="1" ht="3.95" customHeight="1" outlineLevel="1">
      <c r="A43" s="148"/>
      <c r="B43" s="149"/>
      <c r="C43" s="139"/>
      <c r="D43" s="140"/>
      <c r="E43" s="150"/>
      <c r="F43" s="150"/>
      <c r="G43" s="151"/>
      <c r="H43" s="141"/>
    </row>
    <row r="44" spans="1:8" s="2" customFormat="1" ht="14.25" customHeight="1" outlineLevel="1">
      <c r="A44" s="52" t="s">
        <v>61</v>
      </c>
      <c r="B44" s="53" t="s">
        <v>60</v>
      </c>
      <c r="C44" s="204">
        <v>750</v>
      </c>
      <c r="D44" s="205">
        <v>75075</v>
      </c>
      <c r="E44" s="54">
        <f>SUM(E45:E49)</f>
        <v>4210</v>
      </c>
      <c r="F44" s="54">
        <f>SUM(F45:F49)</f>
        <v>4200.45</v>
      </c>
      <c r="G44" s="55">
        <f t="shared" ref="G44:G65" si="7">IF(E44&gt;0,F44/E44*100,"-")</f>
        <v>99.773159144893114</v>
      </c>
      <c r="H44" s="198" t="s">
        <v>547</v>
      </c>
    </row>
    <row r="45" spans="1:8" s="19" customFormat="1" ht="13.5" customHeight="1" outlineLevel="1">
      <c r="A45" s="41" t="s">
        <v>7</v>
      </c>
      <c r="B45" s="42" t="s">
        <v>33</v>
      </c>
      <c r="C45" s="204"/>
      <c r="D45" s="205"/>
      <c r="E45" s="43">
        <v>4210</v>
      </c>
      <c r="F45" s="43">
        <v>4200.45</v>
      </c>
      <c r="G45" s="44">
        <f t="shared" si="7"/>
        <v>99.773159144893114</v>
      </c>
      <c r="H45" s="198"/>
    </row>
    <row r="46" spans="1:8" s="19" customFormat="1" ht="13.5" hidden="1" customHeight="1" outlineLevel="2">
      <c r="A46" s="41" t="s">
        <v>8</v>
      </c>
      <c r="B46" s="42" t="s">
        <v>34</v>
      </c>
      <c r="C46" s="204"/>
      <c r="D46" s="205"/>
      <c r="E46" s="43">
        <v>0</v>
      </c>
      <c r="F46" s="43">
        <v>0</v>
      </c>
      <c r="G46" s="44" t="str">
        <f t="shared" si="7"/>
        <v>-</v>
      </c>
      <c r="H46" s="198"/>
    </row>
    <row r="47" spans="1:8" s="19" customFormat="1" ht="13.5" hidden="1" customHeight="1" outlineLevel="2">
      <c r="A47" s="41" t="s">
        <v>9</v>
      </c>
      <c r="B47" s="42" t="s">
        <v>35</v>
      </c>
      <c r="C47" s="204"/>
      <c r="D47" s="205"/>
      <c r="E47" s="43">
        <v>0</v>
      </c>
      <c r="F47" s="43">
        <v>0</v>
      </c>
      <c r="G47" s="44" t="str">
        <f t="shared" si="7"/>
        <v>-</v>
      </c>
      <c r="H47" s="198"/>
    </row>
    <row r="48" spans="1:8" s="19" customFormat="1" ht="13.5" hidden="1" customHeight="1" outlineLevel="2">
      <c r="A48" s="41" t="s">
        <v>31</v>
      </c>
      <c r="B48" s="42" t="s">
        <v>36</v>
      </c>
      <c r="C48" s="204"/>
      <c r="D48" s="205"/>
      <c r="E48" s="43">
        <v>0</v>
      </c>
      <c r="F48" s="43">
        <v>0</v>
      </c>
      <c r="G48" s="44" t="str">
        <f t="shared" si="7"/>
        <v>-</v>
      </c>
      <c r="H48" s="198"/>
    </row>
    <row r="49" spans="1:8" s="134" customFormat="1" ht="13.5" hidden="1" customHeight="1" outlineLevel="2">
      <c r="A49" s="41" t="s">
        <v>38</v>
      </c>
      <c r="B49" s="42" t="s">
        <v>37</v>
      </c>
      <c r="C49" s="204"/>
      <c r="D49" s="205"/>
      <c r="E49" s="43">
        <v>0</v>
      </c>
      <c r="F49" s="43">
        <v>0</v>
      </c>
      <c r="G49" s="44" t="str">
        <f t="shared" si="7"/>
        <v>-</v>
      </c>
      <c r="H49" s="198"/>
    </row>
    <row r="50" spans="1:8" s="143" customFormat="1" ht="3.95" customHeight="1" outlineLevel="1" collapsed="1">
      <c r="A50" s="45"/>
      <c r="B50" s="46"/>
      <c r="C50" s="138"/>
      <c r="D50" s="136"/>
      <c r="E50" s="49"/>
      <c r="F50" s="49"/>
      <c r="G50" s="50"/>
      <c r="H50" s="137"/>
    </row>
    <row r="51" spans="1:8" s="143" customFormat="1" ht="3.95" customHeight="1" outlineLevel="1">
      <c r="A51" s="148"/>
      <c r="B51" s="149"/>
      <c r="C51" s="139"/>
      <c r="D51" s="140"/>
      <c r="E51" s="150"/>
      <c r="F51" s="150"/>
      <c r="G51" s="151"/>
      <c r="H51" s="141"/>
    </row>
    <row r="52" spans="1:8" s="2" customFormat="1" ht="14.25" customHeight="1" outlineLevel="1">
      <c r="A52" s="52" t="s">
        <v>62</v>
      </c>
      <c r="B52" s="53" t="s">
        <v>63</v>
      </c>
      <c r="C52" s="204">
        <v>851</v>
      </c>
      <c r="D52" s="205">
        <v>85154</v>
      </c>
      <c r="E52" s="54">
        <f>SUM(E53:E57)</f>
        <v>148060</v>
      </c>
      <c r="F52" s="54">
        <f>SUM(F53:F57)</f>
        <v>146584.79999999999</v>
      </c>
      <c r="G52" s="55">
        <f t="shared" si="7"/>
        <v>99.003647170066174</v>
      </c>
      <c r="H52" s="198" t="s">
        <v>548</v>
      </c>
    </row>
    <row r="53" spans="1:8" s="19" customFormat="1" ht="13.5" customHeight="1" outlineLevel="1">
      <c r="A53" s="41" t="s">
        <v>7</v>
      </c>
      <c r="B53" s="42" t="s">
        <v>33</v>
      </c>
      <c r="C53" s="204"/>
      <c r="D53" s="205"/>
      <c r="E53" s="43">
        <v>148060</v>
      </c>
      <c r="F53" s="43">
        <v>146584.79999999999</v>
      </c>
      <c r="G53" s="44">
        <f t="shared" si="7"/>
        <v>99.003647170066174</v>
      </c>
      <c r="H53" s="198"/>
    </row>
    <row r="54" spans="1:8" s="19" customFormat="1" ht="13.5" hidden="1" customHeight="1" outlineLevel="2">
      <c r="A54" s="41" t="s">
        <v>8</v>
      </c>
      <c r="B54" s="42" t="s">
        <v>34</v>
      </c>
      <c r="C54" s="204"/>
      <c r="D54" s="205"/>
      <c r="E54" s="43">
        <v>0</v>
      </c>
      <c r="F54" s="43">
        <v>0</v>
      </c>
      <c r="G54" s="44" t="str">
        <f t="shared" si="7"/>
        <v>-</v>
      </c>
      <c r="H54" s="198"/>
    </row>
    <row r="55" spans="1:8" s="19" customFormat="1" ht="13.5" hidden="1" customHeight="1" outlineLevel="2">
      <c r="A55" s="41" t="s">
        <v>9</v>
      </c>
      <c r="B55" s="42" t="s">
        <v>35</v>
      </c>
      <c r="C55" s="204"/>
      <c r="D55" s="205"/>
      <c r="E55" s="43">
        <v>0</v>
      </c>
      <c r="F55" s="43">
        <v>0</v>
      </c>
      <c r="G55" s="44" t="str">
        <f t="shared" si="7"/>
        <v>-</v>
      </c>
      <c r="H55" s="198"/>
    </row>
    <row r="56" spans="1:8" s="19" customFormat="1" ht="13.5" hidden="1" customHeight="1" outlineLevel="2">
      <c r="A56" s="41" t="s">
        <v>31</v>
      </c>
      <c r="B56" s="42" t="s">
        <v>36</v>
      </c>
      <c r="C56" s="204"/>
      <c r="D56" s="205"/>
      <c r="E56" s="43">
        <v>0</v>
      </c>
      <c r="F56" s="43">
        <v>0</v>
      </c>
      <c r="G56" s="44" t="str">
        <f t="shared" si="7"/>
        <v>-</v>
      </c>
      <c r="H56" s="198"/>
    </row>
    <row r="57" spans="1:8" s="134" customFormat="1" ht="13.5" hidden="1" customHeight="1" outlineLevel="2">
      <c r="A57" s="41" t="s">
        <v>38</v>
      </c>
      <c r="B57" s="42" t="s">
        <v>37</v>
      </c>
      <c r="C57" s="204"/>
      <c r="D57" s="205"/>
      <c r="E57" s="43">
        <v>0</v>
      </c>
      <c r="F57" s="43">
        <v>0</v>
      </c>
      <c r="G57" s="44" t="str">
        <f t="shared" si="7"/>
        <v>-</v>
      </c>
      <c r="H57" s="198"/>
    </row>
    <row r="58" spans="1:8" s="143" customFormat="1" ht="3.95" customHeight="1" outlineLevel="1" collapsed="1">
      <c r="A58" s="45"/>
      <c r="B58" s="46"/>
      <c r="C58" s="138"/>
      <c r="D58" s="136"/>
      <c r="E58" s="49"/>
      <c r="F58" s="49"/>
      <c r="G58" s="50"/>
      <c r="H58" s="137"/>
    </row>
    <row r="59" spans="1:8" s="143" customFormat="1" ht="3.95" customHeight="1" outlineLevel="1">
      <c r="A59" s="148"/>
      <c r="B59" s="149"/>
      <c r="C59" s="139"/>
      <c r="D59" s="140"/>
      <c r="E59" s="150"/>
      <c r="F59" s="150"/>
      <c r="G59" s="151"/>
      <c r="H59" s="141"/>
    </row>
    <row r="60" spans="1:8" s="2" customFormat="1" ht="14.25" customHeight="1" outlineLevel="1">
      <c r="A60" s="52" t="s">
        <v>65</v>
      </c>
      <c r="B60" s="53" t="s">
        <v>64</v>
      </c>
      <c r="C60" s="204">
        <v>900</v>
      </c>
      <c r="D60" s="205">
        <v>90095</v>
      </c>
      <c r="E60" s="54">
        <f>SUM(E61:E65)</f>
        <v>15000</v>
      </c>
      <c r="F60" s="54">
        <f>SUM(F61:F65)</f>
        <v>15000</v>
      </c>
      <c r="G60" s="55">
        <f t="shared" si="7"/>
        <v>100</v>
      </c>
      <c r="H60" s="198" t="s">
        <v>726</v>
      </c>
    </row>
    <row r="61" spans="1:8" s="19" customFormat="1" ht="13.5" customHeight="1" outlineLevel="1">
      <c r="A61" s="41" t="s">
        <v>7</v>
      </c>
      <c r="B61" s="42" t="s">
        <v>33</v>
      </c>
      <c r="C61" s="204"/>
      <c r="D61" s="205"/>
      <c r="E61" s="43">
        <v>15000</v>
      </c>
      <c r="F61" s="43">
        <v>15000</v>
      </c>
      <c r="G61" s="44">
        <f t="shared" si="7"/>
        <v>100</v>
      </c>
      <c r="H61" s="198"/>
    </row>
    <row r="62" spans="1:8" s="19" customFormat="1" ht="13.5" hidden="1" customHeight="1" outlineLevel="2">
      <c r="A62" s="41" t="s">
        <v>8</v>
      </c>
      <c r="B62" s="42" t="s">
        <v>34</v>
      </c>
      <c r="C62" s="204"/>
      <c r="D62" s="205"/>
      <c r="E62" s="43">
        <v>0</v>
      </c>
      <c r="F62" s="43">
        <v>0</v>
      </c>
      <c r="G62" s="44" t="str">
        <f t="shared" si="7"/>
        <v>-</v>
      </c>
      <c r="H62" s="198"/>
    </row>
    <row r="63" spans="1:8" s="19" customFormat="1" ht="13.5" hidden="1" customHeight="1" outlineLevel="2">
      <c r="A63" s="41" t="s">
        <v>9</v>
      </c>
      <c r="B63" s="42" t="s">
        <v>35</v>
      </c>
      <c r="C63" s="204"/>
      <c r="D63" s="205"/>
      <c r="E63" s="43">
        <v>0</v>
      </c>
      <c r="F63" s="43">
        <v>0</v>
      </c>
      <c r="G63" s="44" t="str">
        <f t="shared" si="7"/>
        <v>-</v>
      </c>
      <c r="H63" s="198"/>
    </row>
    <row r="64" spans="1:8" s="19" customFormat="1" ht="13.5" hidden="1" customHeight="1" outlineLevel="2">
      <c r="A64" s="41" t="s">
        <v>31</v>
      </c>
      <c r="B64" s="42" t="s">
        <v>36</v>
      </c>
      <c r="C64" s="204"/>
      <c r="D64" s="205"/>
      <c r="E64" s="43">
        <v>0</v>
      </c>
      <c r="F64" s="43">
        <v>0</v>
      </c>
      <c r="G64" s="44" t="str">
        <f t="shared" si="7"/>
        <v>-</v>
      </c>
      <c r="H64" s="198"/>
    </row>
    <row r="65" spans="1:8" s="134" customFormat="1" ht="13.5" hidden="1" customHeight="1" outlineLevel="2">
      <c r="A65" s="41" t="s">
        <v>38</v>
      </c>
      <c r="B65" s="42" t="s">
        <v>37</v>
      </c>
      <c r="C65" s="204"/>
      <c r="D65" s="205"/>
      <c r="E65" s="43">
        <v>0</v>
      </c>
      <c r="F65" s="43">
        <v>0</v>
      </c>
      <c r="G65" s="44" t="str">
        <f t="shared" si="7"/>
        <v>-</v>
      </c>
      <c r="H65" s="198"/>
    </row>
    <row r="66" spans="1:8" s="143" customFormat="1" ht="3.95" customHeight="1" outlineLevel="1" collapsed="1">
      <c r="A66" s="45"/>
      <c r="B66" s="46"/>
      <c r="C66" s="138"/>
      <c r="D66" s="136"/>
      <c r="E66" s="49"/>
      <c r="F66" s="49"/>
      <c r="G66" s="50"/>
      <c r="H66" s="137"/>
    </row>
    <row r="67" spans="1:8" s="143" customFormat="1" ht="3.95" customHeight="1" outlineLevel="1">
      <c r="A67" s="148"/>
      <c r="B67" s="149"/>
      <c r="C67" s="139"/>
      <c r="D67" s="140"/>
      <c r="E67" s="150"/>
      <c r="F67" s="150"/>
      <c r="G67" s="151"/>
      <c r="H67" s="141"/>
    </row>
    <row r="68" spans="1:8" s="2" customFormat="1" ht="27" customHeight="1" outlineLevel="1">
      <c r="A68" s="52" t="s">
        <v>66</v>
      </c>
      <c r="B68" s="53" t="s">
        <v>67</v>
      </c>
      <c r="C68" s="204">
        <v>926</v>
      </c>
      <c r="D68" s="205">
        <v>92601</v>
      </c>
      <c r="E68" s="54">
        <f>SUM(E69:E73)</f>
        <v>39011</v>
      </c>
      <c r="F68" s="54">
        <f>SUM(F69:F73)</f>
        <v>39006</v>
      </c>
      <c r="G68" s="55">
        <f t="shared" ref="G68:G81" si="8">IF(E68&gt;0,F68/E68*100,"-")</f>
        <v>99.987183102201939</v>
      </c>
      <c r="H68" s="198" t="s">
        <v>549</v>
      </c>
    </row>
    <row r="69" spans="1:8" s="19" customFormat="1" ht="13.5" customHeight="1" outlineLevel="1">
      <c r="A69" s="41" t="s">
        <v>7</v>
      </c>
      <c r="B69" s="42" t="s">
        <v>33</v>
      </c>
      <c r="C69" s="204"/>
      <c r="D69" s="205"/>
      <c r="E69" s="43">
        <v>39011</v>
      </c>
      <c r="F69" s="43">
        <v>39006</v>
      </c>
      <c r="G69" s="44">
        <f t="shared" si="8"/>
        <v>99.987183102201939</v>
      </c>
      <c r="H69" s="198"/>
    </row>
    <row r="70" spans="1:8" s="19" customFormat="1" ht="13.5" hidden="1" customHeight="1" outlineLevel="2">
      <c r="A70" s="41" t="s">
        <v>8</v>
      </c>
      <c r="B70" s="42" t="s">
        <v>34</v>
      </c>
      <c r="C70" s="204"/>
      <c r="D70" s="205"/>
      <c r="E70" s="43">
        <v>0</v>
      </c>
      <c r="F70" s="43">
        <v>0</v>
      </c>
      <c r="G70" s="44" t="str">
        <f t="shared" si="8"/>
        <v>-</v>
      </c>
      <c r="H70" s="198"/>
    </row>
    <row r="71" spans="1:8" s="19" customFormat="1" ht="13.5" hidden="1" customHeight="1" outlineLevel="2">
      <c r="A71" s="41" t="s">
        <v>9</v>
      </c>
      <c r="B71" s="42" t="s">
        <v>35</v>
      </c>
      <c r="C71" s="204"/>
      <c r="D71" s="205"/>
      <c r="E71" s="43">
        <v>0</v>
      </c>
      <c r="F71" s="43">
        <v>0</v>
      </c>
      <c r="G71" s="44" t="str">
        <f t="shared" si="8"/>
        <v>-</v>
      </c>
      <c r="H71" s="198"/>
    </row>
    <row r="72" spans="1:8" s="19" customFormat="1" ht="13.5" hidden="1" customHeight="1" outlineLevel="2">
      <c r="A72" s="41" t="s">
        <v>31</v>
      </c>
      <c r="B72" s="42" t="s">
        <v>36</v>
      </c>
      <c r="C72" s="204"/>
      <c r="D72" s="205"/>
      <c r="E72" s="43">
        <v>0</v>
      </c>
      <c r="F72" s="43">
        <v>0</v>
      </c>
      <c r="G72" s="44" t="str">
        <f t="shared" si="8"/>
        <v>-</v>
      </c>
      <c r="H72" s="198"/>
    </row>
    <row r="73" spans="1:8" s="134" customFormat="1" ht="13.5" hidden="1" customHeight="1" outlineLevel="2">
      <c r="A73" s="41" t="s">
        <v>38</v>
      </c>
      <c r="B73" s="42" t="s">
        <v>37</v>
      </c>
      <c r="C73" s="204"/>
      <c r="D73" s="205"/>
      <c r="E73" s="43">
        <v>0</v>
      </c>
      <c r="F73" s="43">
        <v>0</v>
      </c>
      <c r="G73" s="44" t="str">
        <f t="shared" si="8"/>
        <v>-</v>
      </c>
      <c r="H73" s="198"/>
    </row>
    <row r="74" spans="1:8" s="143" customFormat="1" ht="3.95" customHeight="1" outlineLevel="1" collapsed="1">
      <c r="A74" s="45"/>
      <c r="B74" s="46"/>
      <c r="C74" s="138"/>
      <c r="D74" s="136"/>
      <c r="E74" s="49"/>
      <c r="F74" s="49"/>
      <c r="G74" s="50"/>
      <c r="H74" s="137"/>
    </row>
    <row r="75" spans="1:8" s="143" customFormat="1" ht="3.95" customHeight="1" outlineLevel="1">
      <c r="A75" s="148"/>
      <c r="B75" s="149"/>
      <c r="C75" s="139"/>
      <c r="D75" s="140"/>
      <c r="E75" s="150"/>
      <c r="F75" s="150"/>
      <c r="G75" s="151"/>
      <c r="H75" s="141"/>
    </row>
    <row r="76" spans="1:8" s="2" customFormat="1" ht="39" customHeight="1" outlineLevel="1">
      <c r="A76" s="52" t="s">
        <v>68</v>
      </c>
      <c r="B76" s="53" t="s">
        <v>69</v>
      </c>
      <c r="C76" s="204">
        <v>926</v>
      </c>
      <c r="D76" s="205">
        <v>92601</v>
      </c>
      <c r="E76" s="54">
        <f>SUM(E77:E81)</f>
        <v>77351</v>
      </c>
      <c r="F76" s="54">
        <f>SUM(F77:F81)</f>
        <v>77351</v>
      </c>
      <c r="G76" s="55">
        <f t="shared" si="8"/>
        <v>100</v>
      </c>
      <c r="H76" s="198" t="s">
        <v>569</v>
      </c>
    </row>
    <row r="77" spans="1:8" s="19" customFormat="1" ht="13.5" customHeight="1" outlineLevel="1">
      <c r="A77" s="41" t="s">
        <v>7</v>
      </c>
      <c r="B77" s="42" t="s">
        <v>33</v>
      </c>
      <c r="C77" s="204"/>
      <c r="D77" s="205"/>
      <c r="E77" s="43">
        <v>77351</v>
      </c>
      <c r="F77" s="43">
        <v>77351</v>
      </c>
      <c r="G77" s="44">
        <f t="shared" si="8"/>
        <v>100</v>
      </c>
      <c r="H77" s="198"/>
    </row>
    <row r="78" spans="1:8" s="19" customFormat="1" ht="13.5" hidden="1" customHeight="1" outlineLevel="2">
      <c r="A78" s="41" t="s">
        <v>8</v>
      </c>
      <c r="B78" s="42" t="s">
        <v>34</v>
      </c>
      <c r="C78" s="204"/>
      <c r="D78" s="205"/>
      <c r="E78" s="43">
        <v>0</v>
      </c>
      <c r="F78" s="43">
        <v>0</v>
      </c>
      <c r="G78" s="44" t="str">
        <f t="shared" si="8"/>
        <v>-</v>
      </c>
      <c r="H78" s="198"/>
    </row>
    <row r="79" spans="1:8" s="19" customFormat="1" ht="13.5" hidden="1" customHeight="1" outlineLevel="2">
      <c r="A79" s="41" t="s">
        <v>9</v>
      </c>
      <c r="B79" s="42" t="s">
        <v>35</v>
      </c>
      <c r="C79" s="204"/>
      <c r="D79" s="205"/>
      <c r="E79" s="43">
        <v>0</v>
      </c>
      <c r="F79" s="43">
        <v>0</v>
      </c>
      <c r="G79" s="44" t="str">
        <f t="shared" si="8"/>
        <v>-</v>
      </c>
      <c r="H79" s="198"/>
    </row>
    <row r="80" spans="1:8" s="19" customFormat="1" ht="13.5" hidden="1" customHeight="1" outlineLevel="2">
      <c r="A80" s="41" t="s">
        <v>31</v>
      </c>
      <c r="B80" s="42" t="s">
        <v>36</v>
      </c>
      <c r="C80" s="204"/>
      <c r="D80" s="205"/>
      <c r="E80" s="43">
        <v>0</v>
      </c>
      <c r="F80" s="43">
        <v>0</v>
      </c>
      <c r="G80" s="44" t="str">
        <f t="shared" si="8"/>
        <v>-</v>
      </c>
      <c r="H80" s="198"/>
    </row>
    <row r="81" spans="1:9" s="134" customFormat="1" ht="13.5" hidden="1" customHeight="1" outlineLevel="2">
      <c r="A81" s="41" t="s">
        <v>38</v>
      </c>
      <c r="B81" s="42" t="s">
        <v>37</v>
      </c>
      <c r="C81" s="204"/>
      <c r="D81" s="205"/>
      <c r="E81" s="43">
        <v>0</v>
      </c>
      <c r="F81" s="43">
        <v>0</v>
      </c>
      <c r="G81" s="44" t="str">
        <f t="shared" si="8"/>
        <v>-</v>
      </c>
      <c r="H81" s="198"/>
    </row>
    <row r="82" spans="1:9" s="143" customFormat="1" ht="3.95" customHeight="1" outlineLevel="1" collapsed="1">
      <c r="A82" s="45"/>
      <c r="B82" s="46"/>
      <c r="C82" s="152"/>
      <c r="D82" s="136"/>
      <c r="E82" s="49"/>
      <c r="F82" s="49"/>
      <c r="G82" s="50"/>
      <c r="H82" s="137"/>
    </row>
    <row r="83" spans="1:9" s="79" customFormat="1" ht="18" customHeight="1">
      <c r="A83" s="72" t="s">
        <v>41</v>
      </c>
      <c r="B83" s="73" t="s">
        <v>70</v>
      </c>
      <c r="C83" s="74"/>
      <c r="D83" s="74"/>
      <c r="E83" s="75">
        <f>SUM(E84:E88)</f>
        <v>10000</v>
      </c>
      <c r="F83" s="75">
        <f>SUM(F84:F88)</f>
        <v>9714.5400000000009</v>
      </c>
      <c r="G83" s="76">
        <f t="shared" ref="G83:G88" si="9">IF(E83&gt;0,F83/E83*100,"-")</f>
        <v>97.145400000000009</v>
      </c>
      <c r="H83" s="77"/>
      <c r="I83" s="78"/>
    </row>
    <row r="84" spans="1:9" s="128" customFormat="1" ht="14.25" customHeight="1">
      <c r="A84" s="122" t="s">
        <v>7</v>
      </c>
      <c r="B84" s="123" t="s">
        <v>33</v>
      </c>
      <c r="C84" s="124"/>
      <c r="D84" s="122"/>
      <c r="E84" s="125">
        <f t="shared" ref="E84:F88" si="10">E94</f>
        <v>10000</v>
      </c>
      <c r="F84" s="125">
        <f t="shared" si="10"/>
        <v>9714.5400000000009</v>
      </c>
      <c r="G84" s="126">
        <f t="shared" si="9"/>
        <v>97.145400000000009</v>
      </c>
      <c r="H84" s="127"/>
    </row>
    <row r="85" spans="1:9" s="128" customFormat="1" ht="14.25" hidden="1" customHeight="1" outlineLevel="1">
      <c r="A85" s="122" t="s">
        <v>8</v>
      </c>
      <c r="B85" s="123" t="s">
        <v>34</v>
      </c>
      <c r="C85" s="124"/>
      <c r="D85" s="122"/>
      <c r="E85" s="125">
        <f t="shared" si="10"/>
        <v>0</v>
      </c>
      <c r="F85" s="125">
        <f t="shared" si="10"/>
        <v>0</v>
      </c>
      <c r="G85" s="126" t="str">
        <f t="shared" si="9"/>
        <v>-</v>
      </c>
      <c r="H85" s="127"/>
    </row>
    <row r="86" spans="1:9" s="128" customFormat="1" ht="14.25" hidden="1" customHeight="1" outlineLevel="1">
      <c r="A86" s="122" t="s">
        <v>9</v>
      </c>
      <c r="B86" s="123" t="s">
        <v>35</v>
      </c>
      <c r="C86" s="124"/>
      <c r="D86" s="122"/>
      <c r="E86" s="125">
        <f t="shared" si="10"/>
        <v>0</v>
      </c>
      <c r="F86" s="125">
        <f t="shared" si="10"/>
        <v>0</v>
      </c>
      <c r="G86" s="126" t="str">
        <f t="shared" si="9"/>
        <v>-</v>
      </c>
      <c r="H86" s="127"/>
    </row>
    <row r="87" spans="1:9" s="128" customFormat="1" ht="14.25" hidden="1" customHeight="1" outlineLevel="1">
      <c r="A87" s="122" t="s">
        <v>31</v>
      </c>
      <c r="B87" s="123" t="s">
        <v>36</v>
      </c>
      <c r="C87" s="124"/>
      <c r="D87" s="122"/>
      <c r="E87" s="125">
        <f t="shared" si="10"/>
        <v>0</v>
      </c>
      <c r="F87" s="125">
        <f t="shared" si="10"/>
        <v>0</v>
      </c>
      <c r="G87" s="126" t="str">
        <f t="shared" si="9"/>
        <v>-</v>
      </c>
      <c r="H87" s="127"/>
    </row>
    <row r="88" spans="1:9" s="128" customFormat="1" ht="14.25" hidden="1" customHeight="1" outlineLevel="1">
      <c r="A88" s="122" t="s">
        <v>38</v>
      </c>
      <c r="B88" s="123" t="s">
        <v>37</v>
      </c>
      <c r="C88" s="124"/>
      <c r="D88" s="122"/>
      <c r="E88" s="125">
        <f t="shared" si="10"/>
        <v>0</v>
      </c>
      <c r="F88" s="125">
        <f t="shared" si="10"/>
        <v>0</v>
      </c>
      <c r="G88" s="126" t="str">
        <f t="shared" si="9"/>
        <v>-</v>
      </c>
      <c r="H88" s="127"/>
    </row>
    <row r="89" spans="1:9" s="34" customFormat="1" ht="5.0999999999999996" customHeight="1" collapsed="1">
      <c r="A89" s="35"/>
      <c r="B89" s="36"/>
      <c r="C89" s="37"/>
      <c r="D89" s="35"/>
      <c r="E89" s="38"/>
      <c r="F89" s="38"/>
      <c r="G89" s="39"/>
      <c r="H89" s="40"/>
    </row>
    <row r="90" spans="1:9" s="84" customFormat="1" ht="21" customHeight="1" outlineLevel="1">
      <c r="A90" s="80" t="s">
        <v>71</v>
      </c>
      <c r="B90" s="81" t="s">
        <v>56</v>
      </c>
      <c r="C90" s="80"/>
      <c r="D90" s="80"/>
      <c r="E90" s="82">
        <f>E91</f>
        <v>10000</v>
      </c>
      <c r="F90" s="82">
        <f>F91</f>
        <v>9714.5400000000009</v>
      </c>
      <c r="G90" s="83">
        <f t="shared" ref="G90:G98" si="11">IF(E90&gt;0,F90/E90*100,"-")</f>
        <v>97.145400000000009</v>
      </c>
      <c r="H90" s="81"/>
    </row>
    <row r="91" spans="1:9" s="18" customFormat="1" ht="18" customHeight="1" outlineLevel="1">
      <c r="A91" s="14" t="s">
        <v>15</v>
      </c>
      <c r="B91" s="15" t="s">
        <v>72</v>
      </c>
      <c r="C91" s="14"/>
      <c r="D91" s="14"/>
      <c r="E91" s="16">
        <f>E93</f>
        <v>10000</v>
      </c>
      <c r="F91" s="16">
        <f>F93</f>
        <v>9714.5400000000009</v>
      </c>
      <c r="G91" s="17">
        <f t="shared" si="11"/>
        <v>97.145400000000009</v>
      </c>
      <c r="H91" s="15"/>
    </row>
    <row r="92" spans="1:9" s="18" customFormat="1" ht="3.95" customHeight="1" outlineLevel="1">
      <c r="A92" s="144"/>
      <c r="B92" s="145"/>
      <c r="C92" s="144"/>
      <c r="D92" s="144"/>
      <c r="E92" s="146"/>
      <c r="F92" s="146"/>
      <c r="G92" s="147"/>
      <c r="H92" s="145"/>
    </row>
    <row r="93" spans="1:9" s="2" customFormat="1" ht="15" customHeight="1" outlineLevel="1">
      <c r="A93" s="52" t="s">
        <v>32</v>
      </c>
      <c r="B93" s="53" t="s">
        <v>73</v>
      </c>
      <c r="C93" s="204">
        <v>750</v>
      </c>
      <c r="D93" s="205">
        <v>75095</v>
      </c>
      <c r="E93" s="54">
        <f>SUM(E94:E98)</f>
        <v>10000</v>
      </c>
      <c r="F93" s="54">
        <f>SUM(F94:F98)</f>
        <v>9714.5400000000009</v>
      </c>
      <c r="G93" s="55">
        <f t="shared" si="11"/>
        <v>97.145400000000009</v>
      </c>
      <c r="H93" s="200" t="s">
        <v>570</v>
      </c>
    </row>
    <row r="94" spans="1:9" s="19" customFormat="1" ht="13.5" customHeight="1" outlineLevel="1">
      <c r="A94" s="41" t="s">
        <v>7</v>
      </c>
      <c r="B94" s="42" t="s">
        <v>33</v>
      </c>
      <c r="C94" s="204"/>
      <c r="D94" s="205"/>
      <c r="E94" s="43">
        <v>10000</v>
      </c>
      <c r="F94" s="43">
        <v>9714.5400000000009</v>
      </c>
      <c r="G94" s="44">
        <f t="shared" si="11"/>
        <v>97.145400000000009</v>
      </c>
      <c r="H94" s="200"/>
    </row>
    <row r="95" spans="1:9" s="19" customFormat="1" ht="13.5" hidden="1" customHeight="1" outlineLevel="2">
      <c r="A95" s="41" t="s">
        <v>8</v>
      </c>
      <c r="B95" s="42" t="s">
        <v>34</v>
      </c>
      <c r="C95" s="204"/>
      <c r="D95" s="205"/>
      <c r="E95" s="43">
        <v>0</v>
      </c>
      <c r="F95" s="43">
        <v>0</v>
      </c>
      <c r="G95" s="44" t="str">
        <f t="shared" si="11"/>
        <v>-</v>
      </c>
      <c r="H95" s="200"/>
    </row>
    <row r="96" spans="1:9" s="19" customFormat="1" ht="13.5" hidden="1" customHeight="1" outlineLevel="2">
      <c r="A96" s="41" t="s">
        <v>9</v>
      </c>
      <c r="B96" s="42" t="s">
        <v>35</v>
      </c>
      <c r="C96" s="204"/>
      <c r="D96" s="205"/>
      <c r="E96" s="43">
        <v>0</v>
      </c>
      <c r="F96" s="43">
        <v>0</v>
      </c>
      <c r="G96" s="44" t="str">
        <f t="shared" si="11"/>
        <v>-</v>
      </c>
      <c r="H96" s="200"/>
    </row>
    <row r="97" spans="1:9" s="19" customFormat="1" ht="13.5" hidden="1" customHeight="1" outlineLevel="2">
      <c r="A97" s="41" t="s">
        <v>31</v>
      </c>
      <c r="B97" s="42" t="s">
        <v>36</v>
      </c>
      <c r="C97" s="204"/>
      <c r="D97" s="205"/>
      <c r="E97" s="43">
        <v>0</v>
      </c>
      <c r="F97" s="43">
        <v>0</v>
      </c>
      <c r="G97" s="44" t="str">
        <f t="shared" si="11"/>
        <v>-</v>
      </c>
      <c r="H97" s="200"/>
    </row>
    <row r="98" spans="1:9" s="19" customFormat="1" ht="13.5" hidden="1" customHeight="1" outlineLevel="2">
      <c r="A98" s="41" t="s">
        <v>38</v>
      </c>
      <c r="B98" s="42" t="s">
        <v>37</v>
      </c>
      <c r="C98" s="204"/>
      <c r="D98" s="205"/>
      <c r="E98" s="43">
        <v>0</v>
      </c>
      <c r="F98" s="43">
        <v>0</v>
      </c>
      <c r="G98" s="44" t="str">
        <f t="shared" si="11"/>
        <v>-</v>
      </c>
      <c r="H98" s="200"/>
    </row>
    <row r="99" spans="1:9" s="19" customFormat="1" ht="5.0999999999999996" customHeight="1" outlineLevel="1" collapsed="1">
      <c r="A99" s="45"/>
      <c r="B99" s="46"/>
      <c r="C99" s="47"/>
      <c r="D99" s="48"/>
      <c r="E99" s="49"/>
      <c r="F99" s="49"/>
      <c r="G99" s="50"/>
      <c r="H99" s="51"/>
    </row>
    <row r="100" spans="1:9" s="79" customFormat="1" ht="18" customHeight="1">
      <c r="A100" s="72" t="s">
        <v>42</v>
      </c>
      <c r="B100" s="73" t="s">
        <v>74</v>
      </c>
      <c r="C100" s="74"/>
      <c r="D100" s="74"/>
      <c r="E100" s="75">
        <f>SUM(E101:E105)</f>
        <v>4569342</v>
      </c>
      <c r="F100" s="75">
        <f>SUM(F101:F105)</f>
        <v>4562975.1360000018</v>
      </c>
      <c r="G100" s="76">
        <f t="shared" ref="G100:G105" si="12">IF(E100&gt;0,F100/E100*100,"-")</f>
        <v>99.860661250569592</v>
      </c>
      <c r="H100" s="77"/>
      <c r="I100" s="78"/>
    </row>
    <row r="101" spans="1:9" s="128" customFormat="1" ht="14.25" customHeight="1">
      <c r="A101" s="122" t="s">
        <v>7</v>
      </c>
      <c r="B101" s="123" t="s">
        <v>33</v>
      </c>
      <c r="C101" s="124"/>
      <c r="D101" s="122"/>
      <c r="E101" s="125">
        <f t="shared" ref="E101:F105" si="13">E111+E119+E127+E135+E143+E151+E159+E167+E175+E183+E191+E199+E207+E215+E223+E231+E239+E247+E255+E263+E271+E279+E287+E295+E303+E311+E319+E328+E352+E360+E368+E376+E384+E392+E400+E408+E416+E424+E487+E497+E505+E513+E521+E529+E537+E553+E570+E336+E344+E432+E440+E448+E456+E464+E472+E480+E545+E562</f>
        <v>4569342</v>
      </c>
      <c r="F101" s="125">
        <f t="shared" si="13"/>
        <v>4562975.1360000018</v>
      </c>
      <c r="G101" s="126">
        <f t="shared" si="12"/>
        <v>99.860661250569592</v>
      </c>
      <c r="H101" s="127"/>
    </row>
    <row r="102" spans="1:9" s="128" customFormat="1" ht="14.25" hidden="1" customHeight="1" outlineLevel="1">
      <c r="A102" s="122" t="s">
        <v>8</v>
      </c>
      <c r="B102" s="123" t="s">
        <v>34</v>
      </c>
      <c r="C102" s="124"/>
      <c r="D102" s="122"/>
      <c r="E102" s="125">
        <f t="shared" si="13"/>
        <v>0</v>
      </c>
      <c r="F102" s="125">
        <f t="shared" si="13"/>
        <v>0</v>
      </c>
      <c r="G102" s="126" t="str">
        <f t="shared" si="12"/>
        <v>-</v>
      </c>
      <c r="H102" s="127"/>
    </row>
    <row r="103" spans="1:9" s="128" customFormat="1" ht="14.25" hidden="1" customHeight="1" outlineLevel="1">
      <c r="A103" s="122" t="s">
        <v>9</v>
      </c>
      <c r="B103" s="123" t="s">
        <v>35</v>
      </c>
      <c r="C103" s="124"/>
      <c r="D103" s="122"/>
      <c r="E103" s="125">
        <f t="shared" si="13"/>
        <v>0</v>
      </c>
      <c r="F103" s="125">
        <f t="shared" si="13"/>
        <v>0</v>
      </c>
      <c r="G103" s="126" t="str">
        <f t="shared" si="12"/>
        <v>-</v>
      </c>
      <c r="H103" s="127"/>
    </row>
    <row r="104" spans="1:9" s="128" customFormat="1" ht="14.25" hidden="1" customHeight="1" outlineLevel="1">
      <c r="A104" s="122" t="s">
        <v>31</v>
      </c>
      <c r="B104" s="123" t="s">
        <v>36</v>
      </c>
      <c r="C104" s="124"/>
      <c r="D104" s="122"/>
      <c r="E104" s="125">
        <f t="shared" si="13"/>
        <v>0</v>
      </c>
      <c r="F104" s="125">
        <f t="shared" si="13"/>
        <v>0</v>
      </c>
      <c r="G104" s="126" t="str">
        <f t="shared" si="12"/>
        <v>-</v>
      </c>
      <c r="H104" s="127"/>
    </row>
    <row r="105" spans="1:9" s="128" customFormat="1" ht="14.25" hidden="1" customHeight="1" outlineLevel="1">
      <c r="A105" s="122" t="s">
        <v>38</v>
      </c>
      <c r="B105" s="123" t="s">
        <v>37</v>
      </c>
      <c r="C105" s="124"/>
      <c r="D105" s="122"/>
      <c r="E105" s="125">
        <f t="shared" si="13"/>
        <v>0</v>
      </c>
      <c r="F105" s="125">
        <f t="shared" si="13"/>
        <v>0</v>
      </c>
      <c r="G105" s="126" t="str">
        <f t="shared" si="12"/>
        <v>-</v>
      </c>
      <c r="H105" s="127"/>
    </row>
    <row r="106" spans="1:9" s="34" customFormat="1" ht="5.0999999999999996" customHeight="1" collapsed="1">
      <c r="A106" s="35"/>
      <c r="B106" s="36"/>
      <c r="C106" s="37"/>
      <c r="D106" s="35"/>
      <c r="E106" s="38"/>
      <c r="F106" s="38"/>
      <c r="G106" s="39"/>
      <c r="H106" s="40"/>
    </row>
    <row r="107" spans="1:9" s="84" customFormat="1" ht="21" customHeight="1" outlineLevel="1">
      <c r="A107" s="80" t="s">
        <v>57</v>
      </c>
      <c r="B107" s="81" t="s">
        <v>56</v>
      </c>
      <c r="C107" s="80"/>
      <c r="D107" s="80"/>
      <c r="E107" s="82">
        <f>E108+E325</f>
        <v>3966342</v>
      </c>
      <c r="F107" s="82">
        <f>F108+F325</f>
        <v>3962306.9860000005</v>
      </c>
      <c r="G107" s="83">
        <f t="shared" ref="G107:G115" si="14">IF(E107&gt;0,F107/E107*100,"-")</f>
        <v>99.898268631398921</v>
      </c>
      <c r="H107" s="81"/>
    </row>
    <row r="108" spans="1:9" s="18" customFormat="1" ht="18" customHeight="1" outlineLevel="1">
      <c r="A108" s="14" t="s">
        <v>15</v>
      </c>
      <c r="B108" s="15" t="s">
        <v>58</v>
      </c>
      <c r="C108" s="14"/>
      <c r="D108" s="14"/>
      <c r="E108" s="16">
        <f>E110+E126+E134+E142+E150+E158+E166+E174+E182+E190+E198+E206+E214+E222+E230+E118+E238+E246+E254+E262+E270+E278+E286+E294+E302+E310+E318</f>
        <v>3131559</v>
      </c>
      <c r="F108" s="16">
        <f>F110+F126+F134+F142+F150+F158+F166+F174+F182+F190+F198+F206+F214+F222+F230+F118+F238+F246+F254+F262+F270+F278+F286+F294+F302+F310+F318</f>
        <v>3129941.7960000006</v>
      </c>
      <c r="G108" s="17">
        <f t="shared" si="14"/>
        <v>99.94835786264926</v>
      </c>
      <c r="H108" s="15"/>
    </row>
    <row r="109" spans="1:9" s="18" customFormat="1" ht="3.75" customHeight="1" outlineLevel="1">
      <c r="A109" s="144"/>
      <c r="B109" s="145"/>
      <c r="C109" s="144"/>
      <c r="D109" s="144"/>
      <c r="E109" s="146"/>
      <c r="F109" s="146"/>
      <c r="G109" s="147"/>
      <c r="H109" s="145"/>
    </row>
    <row r="110" spans="1:9" s="2" customFormat="1" ht="27" customHeight="1" outlineLevel="1">
      <c r="A110" s="52" t="s">
        <v>32</v>
      </c>
      <c r="B110" s="53" t="s">
        <v>75</v>
      </c>
      <c r="C110" s="204">
        <v>710</v>
      </c>
      <c r="D110" s="205">
        <v>71095</v>
      </c>
      <c r="E110" s="54">
        <f>SUM(E111:E115)</f>
        <v>34780</v>
      </c>
      <c r="F110" s="54">
        <f>SUM(F111:F115)</f>
        <v>34779.555999999997</v>
      </c>
      <c r="G110" s="55">
        <f t="shared" si="14"/>
        <v>99.998723404255301</v>
      </c>
      <c r="H110" s="198" t="s">
        <v>486</v>
      </c>
    </row>
    <row r="111" spans="1:9" s="19" customFormat="1" ht="13.5" customHeight="1" outlineLevel="1">
      <c r="A111" s="41" t="s">
        <v>7</v>
      </c>
      <c r="B111" s="42" t="s">
        <v>33</v>
      </c>
      <c r="C111" s="204"/>
      <c r="D111" s="205"/>
      <c r="E111" s="43">
        <v>34780</v>
      </c>
      <c r="F111" s="43">
        <v>34779.555999999997</v>
      </c>
      <c r="G111" s="44">
        <f t="shared" si="14"/>
        <v>99.998723404255301</v>
      </c>
      <c r="H111" s="198"/>
    </row>
    <row r="112" spans="1:9" s="19" customFormat="1" ht="13.5" hidden="1" customHeight="1" outlineLevel="2">
      <c r="A112" s="41" t="s">
        <v>8</v>
      </c>
      <c r="B112" s="42" t="s">
        <v>34</v>
      </c>
      <c r="C112" s="204"/>
      <c r="D112" s="205"/>
      <c r="E112" s="43">
        <v>0</v>
      </c>
      <c r="F112" s="43">
        <v>0</v>
      </c>
      <c r="G112" s="44" t="str">
        <f t="shared" si="14"/>
        <v>-</v>
      </c>
      <c r="H112" s="198"/>
    </row>
    <row r="113" spans="1:8" s="19" customFormat="1" ht="13.5" hidden="1" customHeight="1" outlineLevel="2">
      <c r="A113" s="41" t="s">
        <v>9</v>
      </c>
      <c r="B113" s="42" t="s">
        <v>35</v>
      </c>
      <c r="C113" s="204"/>
      <c r="D113" s="205"/>
      <c r="E113" s="43">
        <v>0</v>
      </c>
      <c r="F113" s="43">
        <v>0</v>
      </c>
      <c r="G113" s="44" t="str">
        <f t="shared" si="14"/>
        <v>-</v>
      </c>
      <c r="H113" s="198"/>
    </row>
    <row r="114" spans="1:8" s="19" customFormat="1" ht="13.5" hidden="1" customHeight="1" outlineLevel="2">
      <c r="A114" s="41" t="s">
        <v>31</v>
      </c>
      <c r="B114" s="42" t="s">
        <v>36</v>
      </c>
      <c r="C114" s="204"/>
      <c r="D114" s="205"/>
      <c r="E114" s="43">
        <v>0</v>
      </c>
      <c r="F114" s="43">
        <v>0</v>
      </c>
      <c r="G114" s="44" t="str">
        <f t="shared" si="14"/>
        <v>-</v>
      </c>
      <c r="H114" s="198"/>
    </row>
    <row r="115" spans="1:8" s="134" customFormat="1" ht="13.5" hidden="1" customHeight="1" outlineLevel="2">
      <c r="A115" s="41" t="s">
        <v>38</v>
      </c>
      <c r="B115" s="42" t="s">
        <v>37</v>
      </c>
      <c r="C115" s="204"/>
      <c r="D115" s="205"/>
      <c r="E115" s="43">
        <v>0</v>
      </c>
      <c r="F115" s="43">
        <v>0</v>
      </c>
      <c r="G115" s="44" t="str">
        <f t="shared" si="14"/>
        <v>-</v>
      </c>
      <c r="H115" s="198"/>
    </row>
    <row r="116" spans="1:8" s="143" customFormat="1" ht="3.95" customHeight="1" outlineLevel="1" collapsed="1">
      <c r="A116" s="45"/>
      <c r="B116" s="46"/>
      <c r="C116" s="138"/>
      <c r="D116" s="136"/>
      <c r="E116" s="49"/>
      <c r="F116" s="49"/>
      <c r="G116" s="50"/>
      <c r="H116" s="137"/>
    </row>
    <row r="117" spans="1:8" s="143" customFormat="1" ht="3.95" customHeight="1" outlineLevel="1">
      <c r="A117" s="148"/>
      <c r="B117" s="149"/>
      <c r="C117" s="139"/>
      <c r="D117" s="140"/>
      <c r="E117" s="150"/>
      <c r="F117" s="150"/>
      <c r="G117" s="151"/>
      <c r="H117" s="141"/>
    </row>
    <row r="118" spans="1:8" s="2" customFormat="1" ht="50.1" customHeight="1" outlineLevel="1">
      <c r="A118" s="52" t="s">
        <v>61</v>
      </c>
      <c r="B118" s="53" t="s">
        <v>5</v>
      </c>
      <c r="C118" s="204">
        <v>852</v>
      </c>
      <c r="D118" s="205">
        <v>85201</v>
      </c>
      <c r="E118" s="54">
        <f>SUM(E119:E123)</f>
        <v>40000</v>
      </c>
      <c r="F118" s="54">
        <f>SUM(F119:F123)</f>
        <v>40000</v>
      </c>
      <c r="G118" s="55">
        <f t="shared" ref="G118:G123" si="15">IF(E118&gt;0,F118/E118*100,"-")</f>
        <v>100</v>
      </c>
      <c r="H118" s="198" t="s">
        <v>571</v>
      </c>
    </row>
    <row r="119" spans="1:8" s="19" customFormat="1" ht="13.5" customHeight="1" outlineLevel="1">
      <c r="A119" s="41" t="s">
        <v>7</v>
      </c>
      <c r="B119" s="42" t="s">
        <v>33</v>
      </c>
      <c r="C119" s="204"/>
      <c r="D119" s="205"/>
      <c r="E119" s="43">
        <v>40000</v>
      </c>
      <c r="F119" s="43">
        <v>40000</v>
      </c>
      <c r="G119" s="44">
        <f t="shared" si="15"/>
        <v>100</v>
      </c>
      <c r="H119" s="198"/>
    </row>
    <row r="120" spans="1:8" s="19" customFormat="1" ht="13.5" hidden="1" customHeight="1" outlineLevel="2">
      <c r="A120" s="41" t="s">
        <v>8</v>
      </c>
      <c r="B120" s="42" t="s">
        <v>34</v>
      </c>
      <c r="C120" s="204"/>
      <c r="D120" s="205"/>
      <c r="E120" s="43">
        <v>0</v>
      </c>
      <c r="F120" s="43">
        <v>0</v>
      </c>
      <c r="G120" s="44" t="str">
        <f t="shared" si="15"/>
        <v>-</v>
      </c>
      <c r="H120" s="198"/>
    </row>
    <row r="121" spans="1:8" s="19" customFormat="1" ht="13.5" hidden="1" customHeight="1" outlineLevel="2">
      <c r="A121" s="41" t="s">
        <v>9</v>
      </c>
      <c r="B121" s="42" t="s">
        <v>35</v>
      </c>
      <c r="C121" s="204"/>
      <c r="D121" s="205"/>
      <c r="E121" s="43">
        <v>0</v>
      </c>
      <c r="F121" s="43">
        <v>0</v>
      </c>
      <c r="G121" s="44" t="str">
        <f t="shared" si="15"/>
        <v>-</v>
      </c>
      <c r="H121" s="198"/>
    </row>
    <row r="122" spans="1:8" s="19" customFormat="1" ht="13.5" hidden="1" customHeight="1" outlineLevel="2">
      <c r="A122" s="41" t="s">
        <v>31</v>
      </c>
      <c r="B122" s="42" t="s">
        <v>36</v>
      </c>
      <c r="C122" s="204"/>
      <c r="D122" s="205"/>
      <c r="E122" s="43">
        <v>0</v>
      </c>
      <c r="F122" s="43">
        <v>0</v>
      </c>
      <c r="G122" s="44" t="str">
        <f t="shared" si="15"/>
        <v>-</v>
      </c>
      <c r="H122" s="198"/>
    </row>
    <row r="123" spans="1:8" s="134" customFormat="1" ht="13.5" hidden="1" customHeight="1" outlineLevel="2">
      <c r="A123" s="41" t="s">
        <v>38</v>
      </c>
      <c r="B123" s="42" t="s">
        <v>37</v>
      </c>
      <c r="C123" s="204"/>
      <c r="D123" s="205"/>
      <c r="E123" s="43">
        <v>0</v>
      </c>
      <c r="F123" s="43">
        <v>0</v>
      </c>
      <c r="G123" s="44" t="str">
        <f t="shared" si="15"/>
        <v>-</v>
      </c>
      <c r="H123" s="198"/>
    </row>
    <row r="124" spans="1:8" s="143" customFormat="1" ht="3.95" customHeight="1" outlineLevel="1" collapsed="1">
      <c r="A124" s="45"/>
      <c r="B124" s="46"/>
      <c r="C124" s="138"/>
      <c r="D124" s="136"/>
      <c r="E124" s="49"/>
      <c r="F124" s="49"/>
      <c r="G124" s="50"/>
      <c r="H124" s="137"/>
    </row>
    <row r="125" spans="1:8" s="143" customFormat="1" ht="3.95" customHeight="1" outlineLevel="1">
      <c r="A125" s="148"/>
      <c r="B125" s="149"/>
      <c r="C125" s="139"/>
      <c r="D125" s="140"/>
      <c r="E125" s="150"/>
      <c r="F125" s="150"/>
      <c r="G125" s="151"/>
      <c r="H125" s="141"/>
    </row>
    <row r="126" spans="1:8" s="2" customFormat="1" ht="50.1" customHeight="1" outlineLevel="1">
      <c r="A126" s="52" t="s">
        <v>62</v>
      </c>
      <c r="B126" s="53" t="s">
        <v>567</v>
      </c>
      <c r="C126" s="204">
        <v>852</v>
      </c>
      <c r="D126" s="205">
        <v>85202</v>
      </c>
      <c r="E126" s="54">
        <f>SUM(E127:E131)</f>
        <v>184339</v>
      </c>
      <c r="F126" s="54">
        <f>SUM(F127:F131)</f>
        <v>184338.97</v>
      </c>
      <c r="G126" s="55">
        <f t="shared" ref="G126:G179" si="16">IF(E126&gt;0,F126/E126*100,"-")</f>
        <v>99.999983725635929</v>
      </c>
      <c r="H126" s="198" t="s">
        <v>572</v>
      </c>
    </row>
    <row r="127" spans="1:8" s="19" customFormat="1" ht="13.5" customHeight="1" outlineLevel="1">
      <c r="A127" s="41" t="s">
        <v>7</v>
      </c>
      <c r="B127" s="42" t="s">
        <v>33</v>
      </c>
      <c r="C127" s="204"/>
      <c r="D127" s="205"/>
      <c r="E127" s="43">
        <v>184339</v>
      </c>
      <c r="F127" s="43">
        <v>184338.97</v>
      </c>
      <c r="G127" s="44">
        <f t="shared" si="16"/>
        <v>99.999983725635929</v>
      </c>
      <c r="H127" s="198"/>
    </row>
    <row r="128" spans="1:8" s="19" customFormat="1" ht="13.5" hidden="1" customHeight="1" outlineLevel="2">
      <c r="A128" s="41" t="s">
        <v>8</v>
      </c>
      <c r="B128" s="42" t="s">
        <v>34</v>
      </c>
      <c r="C128" s="204"/>
      <c r="D128" s="205"/>
      <c r="E128" s="43">
        <v>0</v>
      </c>
      <c r="F128" s="43">
        <v>0</v>
      </c>
      <c r="G128" s="44" t="str">
        <f t="shared" si="16"/>
        <v>-</v>
      </c>
      <c r="H128" s="198"/>
    </row>
    <row r="129" spans="1:8" s="19" customFormat="1" ht="13.5" hidden="1" customHeight="1" outlineLevel="2">
      <c r="A129" s="41" t="s">
        <v>9</v>
      </c>
      <c r="B129" s="42" t="s">
        <v>35</v>
      </c>
      <c r="C129" s="204"/>
      <c r="D129" s="205"/>
      <c r="E129" s="43">
        <v>0</v>
      </c>
      <c r="F129" s="43">
        <v>0</v>
      </c>
      <c r="G129" s="44" t="str">
        <f t="shared" si="16"/>
        <v>-</v>
      </c>
      <c r="H129" s="198"/>
    </row>
    <row r="130" spans="1:8" s="19" customFormat="1" ht="13.5" hidden="1" customHeight="1" outlineLevel="2">
      <c r="A130" s="41" t="s">
        <v>31</v>
      </c>
      <c r="B130" s="42" t="s">
        <v>36</v>
      </c>
      <c r="C130" s="204"/>
      <c r="D130" s="205"/>
      <c r="E130" s="43">
        <v>0</v>
      </c>
      <c r="F130" s="43">
        <v>0</v>
      </c>
      <c r="G130" s="44" t="str">
        <f t="shared" si="16"/>
        <v>-</v>
      </c>
      <c r="H130" s="198"/>
    </row>
    <row r="131" spans="1:8" s="134" customFormat="1" ht="13.5" hidden="1" customHeight="1" outlineLevel="2">
      <c r="A131" s="41" t="s">
        <v>38</v>
      </c>
      <c r="B131" s="42" t="s">
        <v>37</v>
      </c>
      <c r="C131" s="204"/>
      <c r="D131" s="205"/>
      <c r="E131" s="43">
        <v>0</v>
      </c>
      <c r="F131" s="43">
        <v>0</v>
      </c>
      <c r="G131" s="44" t="str">
        <f t="shared" si="16"/>
        <v>-</v>
      </c>
      <c r="H131" s="198"/>
    </row>
    <row r="132" spans="1:8" s="143" customFormat="1" ht="3.95" customHeight="1" outlineLevel="1" collapsed="1">
      <c r="A132" s="45"/>
      <c r="B132" s="46"/>
      <c r="C132" s="138"/>
      <c r="D132" s="136"/>
      <c r="E132" s="49"/>
      <c r="F132" s="49"/>
      <c r="G132" s="50"/>
      <c r="H132" s="137"/>
    </row>
    <row r="133" spans="1:8" s="143" customFormat="1" ht="3.95" customHeight="1" outlineLevel="1">
      <c r="A133" s="148"/>
      <c r="B133" s="149"/>
      <c r="C133" s="139"/>
      <c r="D133" s="140"/>
      <c r="E133" s="150"/>
      <c r="F133" s="150"/>
      <c r="G133" s="151"/>
      <c r="H133" s="141"/>
    </row>
    <row r="134" spans="1:8" s="2" customFormat="1" ht="15" customHeight="1" outlineLevel="1">
      <c r="A134" s="52" t="s">
        <v>65</v>
      </c>
      <c r="B134" s="53" t="s">
        <v>566</v>
      </c>
      <c r="C134" s="204">
        <v>852</v>
      </c>
      <c r="D134" s="205">
        <v>85202</v>
      </c>
      <c r="E134" s="54">
        <f>SUM(E135:E139)</f>
        <v>58273</v>
      </c>
      <c r="F134" s="54">
        <f>SUM(F135:F139)</f>
        <v>58200</v>
      </c>
      <c r="G134" s="55">
        <f t="shared" si="16"/>
        <v>99.87472757537796</v>
      </c>
      <c r="H134" s="198" t="s">
        <v>573</v>
      </c>
    </row>
    <row r="135" spans="1:8" s="19" customFormat="1" ht="13.5" customHeight="1" outlineLevel="1">
      <c r="A135" s="41" t="s">
        <v>7</v>
      </c>
      <c r="B135" s="42" t="s">
        <v>33</v>
      </c>
      <c r="C135" s="204"/>
      <c r="D135" s="205"/>
      <c r="E135" s="43">
        <v>58273</v>
      </c>
      <c r="F135" s="43">
        <v>58200</v>
      </c>
      <c r="G135" s="44">
        <f t="shared" si="16"/>
        <v>99.87472757537796</v>
      </c>
      <c r="H135" s="198"/>
    </row>
    <row r="136" spans="1:8" s="19" customFormat="1" ht="13.5" hidden="1" customHeight="1" outlineLevel="2">
      <c r="A136" s="41" t="s">
        <v>8</v>
      </c>
      <c r="B136" s="42" t="s">
        <v>34</v>
      </c>
      <c r="C136" s="204"/>
      <c r="D136" s="205"/>
      <c r="E136" s="43">
        <v>0</v>
      </c>
      <c r="F136" s="43">
        <v>0</v>
      </c>
      <c r="G136" s="44" t="str">
        <f t="shared" si="16"/>
        <v>-</v>
      </c>
      <c r="H136" s="198"/>
    </row>
    <row r="137" spans="1:8" s="19" customFormat="1" ht="13.5" hidden="1" customHeight="1" outlineLevel="2">
      <c r="A137" s="41" t="s">
        <v>9</v>
      </c>
      <c r="B137" s="42" t="s">
        <v>35</v>
      </c>
      <c r="C137" s="204"/>
      <c r="D137" s="205"/>
      <c r="E137" s="43">
        <v>0</v>
      </c>
      <c r="F137" s="43">
        <v>0</v>
      </c>
      <c r="G137" s="44" t="str">
        <f t="shared" si="16"/>
        <v>-</v>
      </c>
      <c r="H137" s="198"/>
    </row>
    <row r="138" spans="1:8" s="19" customFormat="1" ht="13.5" hidden="1" customHeight="1" outlineLevel="2">
      <c r="A138" s="41" t="s">
        <v>31</v>
      </c>
      <c r="B138" s="42" t="s">
        <v>36</v>
      </c>
      <c r="C138" s="204"/>
      <c r="D138" s="205"/>
      <c r="E138" s="43">
        <v>0</v>
      </c>
      <c r="F138" s="43">
        <v>0</v>
      </c>
      <c r="G138" s="44" t="str">
        <f t="shared" si="16"/>
        <v>-</v>
      </c>
      <c r="H138" s="198"/>
    </row>
    <row r="139" spans="1:8" s="134" customFormat="1" ht="13.5" hidden="1" customHeight="1" outlineLevel="2">
      <c r="A139" s="41" t="s">
        <v>38</v>
      </c>
      <c r="B139" s="42" t="s">
        <v>37</v>
      </c>
      <c r="C139" s="204"/>
      <c r="D139" s="205"/>
      <c r="E139" s="43">
        <v>0</v>
      </c>
      <c r="F139" s="43">
        <v>0</v>
      </c>
      <c r="G139" s="44" t="str">
        <f t="shared" si="16"/>
        <v>-</v>
      </c>
      <c r="H139" s="198"/>
    </row>
    <row r="140" spans="1:8" s="143" customFormat="1" ht="3.95" customHeight="1" outlineLevel="1" collapsed="1">
      <c r="A140" s="45"/>
      <c r="B140" s="46"/>
      <c r="C140" s="138"/>
      <c r="D140" s="136"/>
      <c r="E140" s="49"/>
      <c r="F140" s="49"/>
      <c r="G140" s="50"/>
      <c r="H140" s="137"/>
    </row>
    <row r="141" spans="1:8" s="143" customFormat="1" ht="3.95" customHeight="1" outlineLevel="1">
      <c r="A141" s="148"/>
      <c r="B141" s="149"/>
      <c r="C141" s="139"/>
      <c r="D141" s="140"/>
      <c r="E141" s="150"/>
      <c r="F141" s="150"/>
      <c r="G141" s="151"/>
      <c r="H141" s="141"/>
    </row>
    <row r="142" spans="1:8" s="2" customFormat="1" ht="39" customHeight="1" outlineLevel="1">
      <c r="A142" s="52" t="s">
        <v>66</v>
      </c>
      <c r="B142" s="53" t="s">
        <v>565</v>
      </c>
      <c r="C142" s="204">
        <v>852</v>
      </c>
      <c r="D142" s="205">
        <v>85202</v>
      </c>
      <c r="E142" s="54">
        <f>SUM(E143:E147)</f>
        <v>409678</v>
      </c>
      <c r="F142" s="54">
        <f>SUM(F143:F147)</f>
        <v>409677.28</v>
      </c>
      <c r="G142" s="55">
        <f t="shared" si="16"/>
        <v>99.999824252217607</v>
      </c>
      <c r="H142" s="200" t="s">
        <v>574</v>
      </c>
    </row>
    <row r="143" spans="1:8" s="19" customFormat="1" ht="13.5" customHeight="1" outlineLevel="1">
      <c r="A143" s="41" t="s">
        <v>7</v>
      </c>
      <c r="B143" s="42" t="s">
        <v>33</v>
      </c>
      <c r="C143" s="204"/>
      <c r="D143" s="205"/>
      <c r="E143" s="43">
        <v>409678</v>
      </c>
      <c r="F143" s="43">
        <v>409677.28</v>
      </c>
      <c r="G143" s="44">
        <f t="shared" si="16"/>
        <v>99.999824252217607</v>
      </c>
      <c r="H143" s="200"/>
    </row>
    <row r="144" spans="1:8" s="19" customFormat="1" ht="13.5" hidden="1" customHeight="1" outlineLevel="2">
      <c r="A144" s="41" t="s">
        <v>8</v>
      </c>
      <c r="B144" s="42" t="s">
        <v>34</v>
      </c>
      <c r="C144" s="204"/>
      <c r="D144" s="205"/>
      <c r="E144" s="43">
        <v>0</v>
      </c>
      <c r="F144" s="43">
        <v>0</v>
      </c>
      <c r="G144" s="44" t="str">
        <f t="shared" si="16"/>
        <v>-</v>
      </c>
      <c r="H144" s="200"/>
    </row>
    <row r="145" spans="1:8" s="19" customFormat="1" ht="13.5" hidden="1" customHeight="1" outlineLevel="2">
      <c r="A145" s="41" t="s">
        <v>9</v>
      </c>
      <c r="B145" s="42" t="s">
        <v>35</v>
      </c>
      <c r="C145" s="204"/>
      <c r="D145" s="205"/>
      <c r="E145" s="43">
        <v>0</v>
      </c>
      <c r="F145" s="43">
        <v>0</v>
      </c>
      <c r="G145" s="44" t="str">
        <f t="shared" si="16"/>
        <v>-</v>
      </c>
      <c r="H145" s="200"/>
    </row>
    <row r="146" spans="1:8" s="19" customFormat="1" ht="13.5" hidden="1" customHeight="1" outlineLevel="2">
      <c r="A146" s="41" t="s">
        <v>31</v>
      </c>
      <c r="B146" s="42" t="s">
        <v>36</v>
      </c>
      <c r="C146" s="204"/>
      <c r="D146" s="205"/>
      <c r="E146" s="43">
        <v>0</v>
      </c>
      <c r="F146" s="43">
        <v>0</v>
      </c>
      <c r="G146" s="44" t="str">
        <f t="shared" si="16"/>
        <v>-</v>
      </c>
      <c r="H146" s="200"/>
    </row>
    <row r="147" spans="1:8" s="134" customFormat="1" ht="13.5" hidden="1" customHeight="1" outlineLevel="2">
      <c r="A147" s="41" t="s">
        <v>38</v>
      </c>
      <c r="B147" s="42" t="s">
        <v>37</v>
      </c>
      <c r="C147" s="204"/>
      <c r="D147" s="205"/>
      <c r="E147" s="43">
        <v>0</v>
      </c>
      <c r="F147" s="43">
        <v>0</v>
      </c>
      <c r="G147" s="44" t="str">
        <f t="shared" si="16"/>
        <v>-</v>
      </c>
      <c r="H147" s="200"/>
    </row>
    <row r="148" spans="1:8" s="143" customFormat="1" ht="3.95" customHeight="1" outlineLevel="1" collapsed="1">
      <c r="A148" s="45"/>
      <c r="B148" s="46"/>
      <c r="C148" s="138"/>
      <c r="D148" s="136"/>
      <c r="E148" s="49"/>
      <c r="F148" s="49"/>
      <c r="G148" s="50"/>
      <c r="H148" s="156"/>
    </row>
    <row r="149" spans="1:8" s="143" customFormat="1" ht="3.95" customHeight="1" outlineLevel="1">
      <c r="A149" s="148"/>
      <c r="B149" s="149"/>
      <c r="C149" s="139"/>
      <c r="D149" s="140"/>
      <c r="E149" s="150"/>
      <c r="F149" s="150"/>
      <c r="G149" s="151"/>
      <c r="H149" s="142"/>
    </row>
    <row r="150" spans="1:8" s="2" customFormat="1" ht="27" customHeight="1" outlineLevel="1">
      <c r="A150" s="52" t="s">
        <v>68</v>
      </c>
      <c r="B150" s="53" t="s">
        <v>81</v>
      </c>
      <c r="C150" s="204">
        <v>852</v>
      </c>
      <c r="D150" s="205">
        <v>85202</v>
      </c>
      <c r="E150" s="54">
        <f>SUM(E151:E155)</f>
        <v>183000</v>
      </c>
      <c r="F150" s="54">
        <f>SUM(F151:F155)</f>
        <v>182951.06</v>
      </c>
      <c r="G150" s="55">
        <f t="shared" si="16"/>
        <v>99.973256830601088</v>
      </c>
      <c r="H150" s="198" t="s">
        <v>575</v>
      </c>
    </row>
    <row r="151" spans="1:8" s="19" customFormat="1" ht="13.5" customHeight="1" outlineLevel="1">
      <c r="A151" s="41" t="s">
        <v>7</v>
      </c>
      <c r="B151" s="42" t="s">
        <v>33</v>
      </c>
      <c r="C151" s="204"/>
      <c r="D151" s="205"/>
      <c r="E151" s="43">
        <v>183000</v>
      </c>
      <c r="F151" s="43">
        <v>182951.06</v>
      </c>
      <c r="G151" s="44">
        <f t="shared" si="16"/>
        <v>99.973256830601088</v>
      </c>
      <c r="H151" s="198"/>
    </row>
    <row r="152" spans="1:8" s="19" customFormat="1" ht="13.5" hidden="1" customHeight="1" outlineLevel="2">
      <c r="A152" s="41" t="s">
        <v>8</v>
      </c>
      <c r="B152" s="42" t="s">
        <v>34</v>
      </c>
      <c r="C152" s="204"/>
      <c r="D152" s="205"/>
      <c r="E152" s="43">
        <v>0</v>
      </c>
      <c r="F152" s="43">
        <v>0</v>
      </c>
      <c r="G152" s="44" t="str">
        <f t="shared" si="16"/>
        <v>-</v>
      </c>
      <c r="H152" s="198"/>
    </row>
    <row r="153" spans="1:8" s="19" customFormat="1" ht="13.5" hidden="1" customHeight="1" outlineLevel="2">
      <c r="A153" s="41" t="s">
        <v>9</v>
      </c>
      <c r="B153" s="42" t="s">
        <v>35</v>
      </c>
      <c r="C153" s="204"/>
      <c r="D153" s="205"/>
      <c r="E153" s="43">
        <v>0</v>
      </c>
      <c r="F153" s="43">
        <v>0</v>
      </c>
      <c r="G153" s="44" t="str">
        <f t="shared" si="16"/>
        <v>-</v>
      </c>
      <c r="H153" s="198"/>
    </row>
    <row r="154" spans="1:8" s="19" customFormat="1" ht="13.5" hidden="1" customHeight="1" outlineLevel="2">
      <c r="A154" s="41" t="s">
        <v>31</v>
      </c>
      <c r="B154" s="42" t="s">
        <v>36</v>
      </c>
      <c r="C154" s="204"/>
      <c r="D154" s="205"/>
      <c r="E154" s="43">
        <v>0</v>
      </c>
      <c r="F154" s="43">
        <v>0</v>
      </c>
      <c r="G154" s="44" t="str">
        <f t="shared" si="16"/>
        <v>-</v>
      </c>
      <c r="H154" s="198"/>
    </row>
    <row r="155" spans="1:8" s="134" customFormat="1" ht="13.5" hidden="1" customHeight="1" outlineLevel="2">
      <c r="A155" s="41" t="s">
        <v>38</v>
      </c>
      <c r="B155" s="42" t="s">
        <v>37</v>
      </c>
      <c r="C155" s="204"/>
      <c r="D155" s="205"/>
      <c r="E155" s="43">
        <v>0</v>
      </c>
      <c r="F155" s="43">
        <v>0</v>
      </c>
      <c r="G155" s="44" t="str">
        <f t="shared" si="16"/>
        <v>-</v>
      </c>
      <c r="H155" s="198"/>
    </row>
    <row r="156" spans="1:8" s="143" customFormat="1" ht="11.25" customHeight="1" outlineLevel="1" collapsed="1">
      <c r="A156" s="45"/>
      <c r="B156" s="46"/>
      <c r="C156" s="138"/>
      <c r="D156" s="136"/>
      <c r="E156" s="49"/>
      <c r="F156" s="49"/>
      <c r="G156" s="50"/>
      <c r="H156" s="199"/>
    </row>
    <row r="157" spans="1:8" s="143" customFormat="1" ht="3.95" customHeight="1" outlineLevel="1">
      <c r="A157" s="148"/>
      <c r="B157" s="149"/>
      <c r="C157" s="139"/>
      <c r="D157" s="140"/>
      <c r="E157" s="150"/>
      <c r="F157" s="150"/>
      <c r="G157" s="151"/>
      <c r="H157" s="141"/>
    </row>
    <row r="158" spans="1:8" s="2" customFormat="1" ht="27" customHeight="1" outlineLevel="1">
      <c r="A158" s="52" t="s">
        <v>76</v>
      </c>
      <c r="B158" s="53" t="s">
        <v>564</v>
      </c>
      <c r="C158" s="204">
        <v>852</v>
      </c>
      <c r="D158" s="205">
        <v>85202</v>
      </c>
      <c r="E158" s="54">
        <f>SUM(E159:E163)</f>
        <v>34020</v>
      </c>
      <c r="F158" s="54">
        <f>SUM(F159:F163)</f>
        <v>34020</v>
      </c>
      <c r="G158" s="55">
        <f t="shared" si="16"/>
        <v>100</v>
      </c>
      <c r="H158" s="198" t="s">
        <v>576</v>
      </c>
    </row>
    <row r="159" spans="1:8" s="19" customFormat="1" ht="13.5" customHeight="1" outlineLevel="1">
      <c r="A159" s="41" t="s">
        <v>7</v>
      </c>
      <c r="B159" s="42" t="s">
        <v>33</v>
      </c>
      <c r="C159" s="204"/>
      <c r="D159" s="205"/>
      <c r="E159" s="43">
        <v>34020</v>
      </c>
      <c r="F159" s="43">
        <v>34020</v>
      </c>
      <c r="G159" s="44">
        <f t="shared" si="16"/>
        <v>100</v>
      </c>
      <c r="H159" s="198"/>
    </row>
    <row r="160" spans="1:8" s="19" customFormat="1" ht="13.5" hidden="1" customHeight="1" outlineLevel="2">
      <c r="A160" s="41" t="s">
        <v>8</v>
      </c>
      <c r="B160" s="42" t="s">
        <v>34</v>
      </c>
      <c r="C160" s="204"/>
      <c r="D160" s="205"/>
      <c r="E160" s="43">
        <v>0</v>
      </c>
      <c r="F160" s="43">
        <v>0</v>
      </c>
      <c r="G160" s="44" t="str">
        <f t="shared" si="16"/>
        <v>-</v>
      </c>
      <c r="H160" s="198"/>
    </row>
    <row r="161" spans="1:8" s="19" customFormat="1" ht="13.5" hidden="1" customHeight="1" outlineLevel="2">
      <c r="A161" s="41" t="s">
        <v>9</v>
      </c>
      <c r="B161" s="42" t="s">
        <v>35</v>
      </c>
      <c r="C161" s="204"/>
      <c r="D161" s="205"/>
      <c r="E161" s="43">
        <v>0</v>
      </c>
      <c r="F161" s="43">
        <v>0</v>
      </c>
      <c r="G161" s="44" t="str">
        <f t="shared" si="16"/>
        <v>-</v>
      </c>
      <c r="H161" s="198"/>
    </row>
    <row r="162" spans="1:8" s="19" customFormat="1" ht="13.5" hidden="1" customHeight="1" outlineLevel="2">
      <c r="A162" s="41" t="s">
        <v>31</v>
      </c>
      <c r="B162" s="42" t="s">
        <v>36</v>
      </c>
      <c r="C162" s="204"/>
      <c r="D162" s="205"/>
      <c r="E162" s="43">
        <v>0</v>
      </c>
      <c r="F162" s="43">
        <v>0</v>
      </c>
      <c r="G162" s="44" t="str">
        <f t="shared" si="16"/>
        <v>-</v>
      </c>
      <c r="H162" s="198"/>
    </row>
    <row r="163" spans="1:8" s="134" customFormat="1" ht="13.5" hidden="1" customHeight="1" outlineLevel="2">
      <c r="A163" s="41" t="s">
        <v>38</v>
      </c>
      <c r="B163" s="42" t="s">
        <v>37</v>
      </c>
      <c r="C163" s="204"/>
      <c r="D163" s="205"/>
      <c r="E163" s="43">
        <v>0</v>
      </c>
      <c r="F163" s="43">
        <v>0</v>
      </c>
      <c r="G163" s="44" t="str">
        <f t="shared" si="16"/>
        <v>-</v>
      </c>
      <c r="H163" s="198"/>
    </row>
    <row r="164" spans="1:8" s="143" customFormat="1" ht="3.95" customHeight="1" outlineLevel="1" collapsed="1">
      <c r="A164" s="45"/>
      <c r="B164" s="46"/>
      <c r="C164" s="138"/>
      <c r="D164" s="136"/>
      <c r="E164" s="49"/>
      <c r="F164" s="49"/>
      <c r="G164" s="50"/>
      <c r="H164" s="137"/>
    </row>
    <row r="165" spans="1:8" s="143" customFormat="1" ht="3.95" customHeight="1" outlineLevel="1">
      <c r="A165" s="148"/>
      <c r="B165" s="149"/>
      <c r="C165" s="139"/>
      <c r="D165" s="140"/>
      <c r="E165" s="150"/>
      <c r="F165" s="150"/>
      <c r="G165" s="151"/>
      <c r="H165" s="141"/>
    </row>
    <row r="166" spans="1:8" s="2" customFormat="1" ht="27" customHeight="1" outlineLevel="1">
      <c r="A166" s="52" t="s">
        <v>77</v>
      </c>
      <c r="B166" s="53" t="s">
        <v>563</v>
      </c>
      <c r="C166" s="204">
        <v>852</v>
      </c>
      <c r="D166" s="205">
        <v>85203</v>
      </c>
      <c r="E166" s="54">
        <f>SUM(E167:E171)</f>
        <v>220000</v>
      </c>
      <c r="F166" s="54">
        <f>SUM(F167:F171)</f>
        <v>220000</v>
      </c>
      <c r="G166" s="55">
        <f t="shared" si="16"/>
        <v>100</v>
      </c>
      <c r="H166" s="198" t="s">
        <v>577</v>
      </c>
    </row>
    <row r="167" spans="1:8" s="19" customFormat="1" ht="13.5" customHeight="1" outlineLevel="1">
      <c r="A167" s="41" t="s">
        <v>7</v>
      </c>
      <c r="B167" s="42" t="s">
        <v>33</v>
      </c>
      <c r="C167" s="204"/>
      <c r="D167" s="205"/>
      <c r="E167" s="43">
        <v>220000</v>
      </c>
      <c r="F167" s="43">
        <v>220000</v>
      </c>
      <c r="G167" s="44">
        <f t="shared" si="16"/>
        <v>100</v>
      </c>
      <c r="H167" s="198"/>
    </row>
    <row r="168" spans="1:8" s="19" customFormat="1" ht="13.5" hidden="1" customHeight="1" outlineLevel="2">
      <c r="A168" s="41" t="s">
        <v>8</v>
      </c>
      <c r="B168" s="42" t="s">
        <v>34</v>
      </c>
      <c r="C168" s="204"/>
      <c r="D168" s="205"/>
      <c r="E168" s="43">
        <v>0</v>
      </c>
      <c r="F168" s="43">
        <v>0</v>
      </c>
      <c r="G168" s="44" t="str">
        <f t="shared" si="16"/>
        <v>-</v>
      </c>
      <c r="H168" s="198"/>
    </row>
    <row r="169" spans="1:8" s="19" customFormat="1" ht="13.5" hidden="1" customHeight="1" outlineLevel="2">
      <c r="A169" s="41" t="s">
        <v>9</v>
      </c>
      <c r="B169" s="42" t="s">
        <v>35</v>
      </c>
      <c r="C169" s="204"/>
      <c r="D169" s="205"/>
      <c r="E169" s="43">
        <v>0</v>
      </c>
      <c r="F169" s="43">
        <v>0</v>
      </c>
      <c r="G169" s="44" t="str">
        <f t="shared" si="16"/>
        <v>-</v>
      </c>
      <c r="H169" s="198"/>
    </row>
    <row r="170" spans="1:8" s="19" customFormat="1" ht="13.5" hidden="1" customHeight="1" outlineLevel="2">
      <c r="A170" s="41" t="s">
        <v>31</v>
      </c>
      <c r="B170" s="42" t="s">
        <v>36</v>
      </c>
      <c r="C170" s="204"/>
      <c r="D170" s="205"/>
      <c r="E170" s="43">
        <v>0</v>
      </c>
      <c r="F170" s="43">
        <v>0</v>
      </c>
      <c r="G170" s="44" t="str">
        <f t="shared" si="16"/>
        <v>-</v>
      </c>
      <c r="H170" s="198"/>
    </row>
    <row r="171" spans="1:8" s="134" customFormat="1" ht="13.5" hidden="1" customHeight="1" outlineLevel="2">
      <c r="A171" s="41" t="s">
        <v>38</v>
      </c>
      <c r="B171" s="42" t="s">
        <v>37</v>
      </c>
      <c r="C171" s="204"/>
      <c r="D171" s="205"/>
      <c r="E171" s="43">
        <v>0</v>
      </c>
      <c r="F171" s="43">
        <v>0</v>
      </c>
      <c r="G171" s="44" t="str">
        <f t="shared" si="16"/>
        <v>-</v>
      </c>
      <c r="H171" s="198"/>
    </row>
    <row r="172" spans="1:8" s="143" customFormat="1" ht="3.95" customHeight="1" outlineLevel="1" collapsed="1">
      <c r="A172" s="45"/>
      <c r="B172" s="46"/>
      <c r="C172" s="138"/>
      <c r="D172" s="136"/>
      <c r="E172" s="49"/>
      <c r="F172" s="49"/>
      <c r="G172" s="50"/>
      <c r="H172" s="137"/>
    </row>
    <row r="173" spans="1:8" s="143" customFormat="1" ht="3.95" customHeight="1" outlineLevel="1">
      <c r="A173" s="148"/>
      <c r="B173" s="149"/>
      <c r="C173" s="139"/>
      <c r="D173" s="140"/>
      <c r="E173" s="150"/>
      <c r="F173" s="150"/>
      <c r="G173" s="151"/>
      <c r="H173" s="141"/>
    </row>
    <row r="174" spans="1:8" s="2" customFormat="1" ht="27" customHeight="1" outlineLevel="1">
      <c r="A174" s="52" t="s">
        <v>78</v>
      </c>
      <c r="B174" s="53" t="s">
        <v>82</v>
      </c>
      <c r="C174" s="204">
        <v>852</v>
      </c>
      <c r="D174" s="205">
        <v>85203</v>
      </c>
      <c r="E174" s="54">
        <f>SUM(E175:E179)</f>
        <v>65790</v>
      </c>
      <c r="F174" s="54">
        <f>SUM(F175:F179)</f>
        <v>65789.41</v>
      </c>
      <c r="G174" s="55">
        <f t="shared" si="16"/>
        <v>99.999103207174343</v>
      </c>
      <c r="H174" s="198" t="s">
        <v>578</v>
      </c>
    </row>
    <row r="175" spans="1:8" s="19" customFormat="1" ht="13.5" customHeight="1" outlineLevel="1">
      <c r="A175" s="41" t="s">
        <v>7</v>
      </c>
      <c r="B175" s="42" t="s">
        <v>33</v>
      </c>
      <c r="C175" s="204"/>
      <c r="D175" s="205"/>
      <c r="E175" s="43">
        <v>65790</v>
      </c>
      <c r="F175" s="43">
        <v>65789.41</v>
      </c>
      <c r="G175" s="44">
        <f t="shared" si="16"/>
        <v>99.999103207174343</v>
      </c>
      <c r="H175" s="198"/>
    </row>
    <row r="176" spans="1:8" s="19" customFormat="1" ht="13.5" hidden="1" customHeight="1" outlineLevel="2">
      <c r="A176" s="41" t="s">
        <v>8</v>
      </c>
      <c r="B176" s="42" t="s">
        <v>34</v>
      </c>
      <c r="C176" s="204"/>
      <c r="D176" s="205"/>
      <c r="E176" s="43">
        <v>0</v>
      </c>
      <c r="F176" s="43">
        <v>0</v>
      </c>
      <c r="G176" s="44" t="str">
        <f t="shared" si="16"/>
        <v>-</v>
      </c>
      <c r="H176" s="198"/>
    </row>
    <row r="177" spans="1:8" s="19" customFormat="1" ht="13.5" hidden="1" customHeight="1" outlineLevel="2">
      <c r="A177" s="41" t="s">
        <v>9</v>
      </c>
      <c r="B177" s="42" t="s">
        <v>35</v>
      </c>
      <c r="C177" s="204"/>
      <c r="D177" s="205"/>
      <c r="E177" s="43">
        <v>0</v>
      </c>
      <c r="F177" s="43">
        <v>0</v>
      </c>
      <c r="G177" s="44" t="str">
        <f t="shared" si="16"/>
        <v>-</v>
      </c>
      <c r="H177" s="198"/>
    </row>
    <row r="178" spans="1:8" s="19" customFormat="1" ht="13.5" hidden="1" customHeight="1" outlineLevel="2">
      <c r="A178" s="41" t="s">
        <v>31</v>
      </c>
      <c r="B178" s="42" t="s">
        <v>36</v>
      </c>
      <c r="C178" s="204"/>
      <c r="D178" s="205"/>
      <c r="E178" s="43">
        <v>0</v>
      </c>
      <c r="F178" s="43">
        <v>0</v>
      </c>
      <c r="G178" s="44" t="str">
        <f t="shared" si="16"/>
        <v>-</v>
      </c>
      <c r="H178" s="198"/>
    </row>
    <row r="179" spans="1:8" s="134" customFormat="1" ht="15.95" hidden="1" customHeight="1" outlineLevel="2">
      <c r="A179" s="41" t="s">
        <v>38</v>
      </c>
      <c r="B179" s="42" t="s">
        <v>37</v>
      </c>
      <c r="C179" s="204"/>
      <c r="D179" s="205"/>
      <c r="E179" s="43">
        <v>0</v>
      </c>
      <c r="F179" s="43">
        <v>0</v>
      </c>
      <c r="G179" s="44" t="str">
        <f t="shared" si="16"/>
        <v>-</v>
      </c>
      <c r="H179" s="198"/>
    </row>
    <row r="180" spans="1:8" s="19" customFormat="1" ht="3.95" customHeight="1" outlineLevel="1" collapsed="1">
      <c r="A180" s="45"/>
      <c r="B180" s="46"/>
      <c r="C180" s="138"/>
      <c r="D180" s="136"/>
      <c r="E180" s="49"/>
      <c r="F180" s="49"/>
      <c r="G180" s="50"/>
      <c r="H180" s="137"/>
    </row>
    <row r="181" spans="1:8" s="19" customFormat="1" ht="3.95" customHeight="1" outlineLevel="1">
      <c r="A181" s="148"/>
      <c r="B181" s="149"/>
      <c r="C181" s="139"/>
      <c r="D181" s="140"/>
      <c r="E181" s="150"/>
      <c r="F181" s="150"/>
      <c r="G181" s="151"/>
      <c r="H181" s="141"/>
    </row>
    <row r="182" spans="1:8" s="2" customFormat="1" ht="27" customHeight="1" outlineLevel="1">
      <c r="A182" s="52" t="s">
        <v>79</v>
      </c>
      <c r="B182" s="53" t="s">
        <v>562</v>
      </c>
      <c r="C182" s="204">
        <v>852</v>
      </c>
      <c r="D182" s="205">
        <v>85203</v>
      </c>
      <c r="E182" s="54">
        <f>SUM(E183:E187)</f>
        <v>15000</v>
      </c>
      <c r="F182" s="54">
        <f>SUM(F183:F187)</f>
        <v>15000</v>
      </c>
      <c r="G182" s="55">
        <f t="shared" ref="G182:G227" si="17">IF(E182&gt;0,F182/E182*100,"-")</f>
        <v>100</v>
      </c>
      <c r="H182" s="198" t="s">
        <v>579</v>
      </c>
    </row>
    <row r="183" spans="1:8" s="19" customFormat="1" ht="13.5" customHeight="1" outlineLevel="1">
      <c r="A183" s="41" t="s">
        <v>7</v>
      </c>
      <c r="B183" s="42" t="s">
        <v>33</v>
      </c>
      <c r="C183" s="204"/>
      <c r="D183" s="205"/>
      <c r="E183" s="43">
        <v>15000</v>
      </c>
      <c r="F183" s="43">
        <v>15000</v>
      </c>
      <c r="G183" s="44">
        <f t="shared" si="17"/>
        <v>100</v>
      </c>
      <c r="H183" s="198"/>
    </row>
    <row r="184" spans="1:8" s="19" customFormat="1" ht="13.5" hidden="1" customHeight="1" outlineLevel="2">
      <c r="A184" s="41" t="s">
        <v>8</v>
      </c>
      <c r="B184" s="42" t="s">
        <v>34</v>
      </c>
      <c r="C184" s="204"/>
      <c r="D184" s="205"/>
      <c r="E184" s="43">
        <v>0</v>
      </c>
      <c r="F184" s="43">
        <v>0</v>
      </c>
      <c r="G184" s="44" t="str">
        <f t="shared" si="17"/>
        <v>-</v>
      </c>
      <c r="H184" s="198"/>
    </row>
    <row r="185" spans="1:8" s="19" customFormat="1" ht="13.5" hidden="1" customHeight="1" outlineLevel="2">
      <c r="A185" s="41" t="s">
        <v>9</v>
      </c>
      <c r="B185" s="42" t="s">
        <v>35</v>
      </c>
      <c r="C185" s="204"/>
      <c r="D185" s="205"/>
      <c r="E185" s="43">
        <v>0</v>
      </c>
      <c r="F185" s="43">
        <v>0</v>
      </c>
      <c r="G185" s="44" t="str">
        <f t="shared" si="17"/>
        <v>-</v>
      </c>
      <c r="H185" s="198"/>
    </row>
    <row r="186" spans="1:8" s="19" customFormat="1" ht="13.5" hidden="1" customHeight="1" outlineLevel="2">
      <c r="A186" s="41" t="s">
        <v>31</v>
      </c>
      <c r="B186" s="42" t="s">
        <v>36</v>
      </c>
      <c r="C186" s="204"/>
      <c r="D186" s="205"/>
      <c r="E186" s="43">
        <v>0</v>
      </c>
      <c r="F186" s="43">
        <v>0</v>
      </c>
      <c r="G186" s="44" t="str">
        <f t="shared" si="17"/>
        <v>-</v>
      </c>
      <c r="H186" s="198"/>
    </row>
    <row r="187" spans="1:8" s="134" customFormat="1" ht="13.5" hidden="1" customHeight="1" outlineLevel="2">
      <c r="A187" s="41" t="s">
        <v>38</v>
      </c>
      <c r="B187" s="42" t="s">
        <v>37</v>
      </c>
      <c r="C187" s="204"/>
      <c r="D187" s="205"/>
      <c r="E187" s="43">
        <v>0</v>
      </c>
      <c r="F187" s="43">
        <v>0</v>
      </c>
      <c r="G187" s="44" t="str">
        <f t="shared" si="17"/>
        <v>-</v>
      </c>
      <c r="H187" s="198"/>
    </row>
    <row r="188" spans="1:8" s="143" customFormat="1" ht="3.95" customHeight="1" outlineLevel="1" collapsed="1">
      <c r="A188" s="45"/>
      <c r="B188" s="46"/>
      <c r="C188" s="138"/>
      <c r="D188" s="136"/>
      <c r="E188" s="49"/>
      <c r="F188" s="49"/>
      <c r="G188" s="50"/>
      <c r="H188" s="137"/>
    </row>
    <row r="189" spans="1:8" s="143" customFormat="1" ht="3.95" customHeight="1" outlineLevel="1">
      <c r="A189" s="148"/>
      <c r="B189" s="149"/>
      <c r="C189" s="139"/>
      <c r="D189" s="140"/>
      <c r="E189" s="150"/>
      <c r="F189" s="150"/>
      <c r="G189" s="151"/>
      <c r="H189" s="141"/>
    </row>
    <row r="190" spans="1:8" s="2" customFormat="1" ht="27" customHeight="1" outlineLevel="1">
      <c r="A190" s="52" t="s">
        <v>80</v>
      </c>
      <c r="B190" s="53" t="s">
        <v>83</v>
      </c>
      <c r="C190" s="204">
        <v>852</v>
      </c>
      <c r="D190" s="205">
        <v>85203</v>
      </c>
      <c r="E190" s="54">
        <f>SUM(E191:E195)</f>
        <v>24670</v>
      </c>
      <c r="F190" s="54">
        <f>SUM(F191:F195)</f>
        <v>24670</v>
      </c>
      <c r="G190" s="55">
        <f t="shared" si="17"/>
        <v>100</v>
      </c>
      <c r="H190" s="198" t="s">
        <v>580</v>
      </c>
    </row>
    <row r="191" spans="1:8" s="19" customFormat="1" ht="13.5" customHeight="1" outlineLevel="1">
      <c r="A191" s="41" t="s">
        <v>7</v>
      </c>
      <c r="B191" s="42" t="s">
        <v>33</v>
      </c>
      <c r="C191" s="204"/>
      <c r="D191" s="205"/>
      <c r="E191" s="43">
        <v>24670</v>
      </c>
      <c r="F191" s="43">
        <v>24670</v>
      </c>
      <c r="G191" s="44">
        <f t="shared" si="17"/>
        <v>100</v>
      </c>
      <c r="H191" s="198"/>
    </row>
    <row r="192" spans="1:8" s="19" customFormat="1" ht="13.5" hidden="1" customHeight="1" outlineLevel="2">
      <c r="A192" s="41" t="s">
        <v>8</v>
      </c>
      <c r="B192" s="42" t="s">
        <v>34</v>
      </c>
      <c r="C192" s="204"/>
      <c r="D192" s="205"/>
      <c r="E192" s="43">
        <v>0</v>
      </c>
      <c r="F192" s="43">
        <v>0</v>
      </c>
      <c r="G192" s="44" t="str">
        <f t="shared" si="17"/>
        <v>-</v>
      </c>
      <c r="H192" s="198"/>
    </row>
    <row r="193" spans="1:8" s="19" customFormat="1" ht="13.5" hidden="1" customHeight="1" outlineLevel="2">
      <c r="A193" s="41" t="s">
        <v>9</v>
      </c>
      <c r="B193" s="42" t="s">
        <v>35</v>
      </c>
      <c r="C193" s="204"/>
      <c r="D193" s="205"/>
      <c r="E193" s="43">
        <v>0</v>
      </c>
      <c r="F193" s="43">
        <v>0</v>
      </c>
      <c r="G193" s="44" t="str">
        <f t="shared" si="17"/>
        <v>-</v>
      </c>
      <c r="H193" s="198"/>
    </row>
    <row r="194" spans="1:8" s="19" customFormat="1" ht="13.5" hidden="1" customHeight="1" outlineLevel="2">
      <c r="A194" s="41" t="s">
        <v>31</v>
      </c>
      <c r="B194" s="42" t="s">
        <v>36</v>
      </c>
      <c r="C194" s="204"/>
      <c r="D194" s="205"/>
      <c r="E194" s="43">
        <v>0</v>
      </c>
      <c r="F194" s="43">
        <v>0</v>
      </c>
      <c r="G194" s="44" t="str">
        <f t="shared" si="17"/>
        <v>-</v>
      </c>
      <c r="H194" s="198"/>
    </row>
    <row r="195" spans="1:8" s="134" customFormat="1" ht="13.5" hidden="1" customHeight="1" outlineLevel="2">
      <c r="A195" s="41" t="s">
        <v>38</v>
      </c>
      <c r="B195" s="42" t="s">
        <v>37</v>
      </c>
      <c r="C195" s="204"/>
      <c r="D195" s="205"/>
      <c r="E195" s="43">
        <v>0</v>
      </c>
      <c r="F195" s="43">
        <v>0</v>
      </c>
      <c r="G195" s="44" t="str">
        <f t="shared" si="17"/>
        <v>-</v>
      </c>
      <c r="H195" s="198"/>
    </row>
    <row r="196" spans="1:8" s="143" customFormat="1" ht="3.95" customHeight="1" outlineLevel="1" collapsed="1">
      <c r="A196" s="45"/>
      <c r="B196" s="46"/>
      <c r="C196" s="138"/>
      <c r="D196" s="136"/>
      <c r="E196" s="49"/>
      <c r="F196" s="49"/>
      <c r="G196" s="50"/>
      <c r="H196" s="137"/>
    </row>
    <row r="197" spans="1:8" s="143" customFormat="1" ht="3.95" customHeight="1" outlineLevel="1">
      <c r="A197" s="148"/>
      <c r="B197" s="149"/>
      <c r="C197" s="139"/>
      <c r="D197" s="140"/>
      <c r="E197" s="150"/>
      <c r="F197" s="150"/>
      <c r="G197" s="151"/>
      <c r="H197" s="141"/>
    </row>
    <row r="198" spans="1:8" s="2" customFormat="1" ht="27" customHeight="1" outlineLevel="1">
      <c r="A198" s="52" t="s">
        <v>85</v>
      </c>
      <c r="B198" s="53" t="s">
        <v>84</v>
      </c>
      <c r="C198" s="204">
        <v>852</v>
      </c>
      <c r="D198" s="205">
        <v>85203</v>
      </c>
      <c r="E198" s="54">
        <f>SUM(E199:E203)</f>
        <v>46893</v>
      </c>
      <c r="F198" s="54">
        <f>SUM(F199:F203)</f>
        <v>46892.51</v>
      </c>
      <c r="G198" s="55">
        <f t="shared" si="17"/>
        <v>99.998955067920591</v>
      </c>
      <c r="H198" s="198" t="s">
        <v>581</v>
      </c>
    </row>
    <row r="199" spans="1:8" s="19" customFormat="1" ht="13.5" customHeight="1" outlineLevel="1">
      <c r="A199" s="41" t="s">
        <v>7</v>
      </c>
      <c r="B199" s="42" t="s">
        <v>33</v>
      </c>
      <c r="C199" s="204"/>
      <c r="D199" s="205"/>
      <c r="E199" s="43">
        <v>46893</v>
      </c>
      <c r="F199" s="43">
        <v>46892.51</v>
      </c>
      <c r="G199" s="44">
        <f t="shared" si="17"/>
        <v>99.998955067920591</v>
      </c>
      <c r="H199" s="198"/>
    </row>
    <row r="200" spans="1:8" s="19" customFormat="1" ht="13.5" hidden="1" customHeight="1" outlineLevel="2">
      <c r="A200" s="41" t="s">
        <v>8</v>
      </c>
      <c r="B200" s="42" t="s">
        <v>34</v>
      </c>
      <c r="C200" s="204"/>
      <c r="D200" s="205"/>
      <c r="E200" s="43">
        <v>0</v>
      </c>
      <c r="F200" s="43">
        <v>0</v>
      </c>
      <c r="G200" s="44" t="str">
        <f t="shared" si="17"/>
        <v>-</v>
      </c>
      <c r="H200" s="198"/>
    </row>
    <row r="201" spans="1:8" s="19" customFormat="1" ht="13.5" hidden="1" customHeight="1" outlineLevel="2">
      <c r="A201" s="41" t="s">
        <v>9</v>
      </c>
      <c r="B201" s="42" t="s">
        <v>35</v>
      </c>
      <c r="C201" s="204"/>
      <c r="D201" s="205"/>
      <c r="E201" s="43">
        <v>0</v>
      </c>
      <c r="F201" s="43">
        <v>0</v>
      </c>
      <c r="G201" s="44" t="str">
        <f t="shared" si="17"/>
        <v>-</v>
      </c>
      <c r="H201" s="198"/>
    </row>
    <row r="202" spans="1:8" s="19" customFormat="1" ht="13.5" hidden="1" customHeight="1" outlineLevel="2">
      <c r="A202" s="41" t="s">
        <v>31</v>
      </c>
      <c r="B202" s="42" t="s">
        <v>36</v>
      </c>
      <c r="C202" s="204"/>
      <c r="D202" s="205"/>
      <c r="E202" s="43">
        <v>0</v>
      </c>
      <c r="F202" s="43">
        <v>0</v>
      </c>
      <c r="G202" s="44" t="str">
        <f t="shared" si="17"/>
        <v>-</v>
      </c>
      <c r="H202" s="198"/>
    </row>
    <row r="203" spans="1:8" s="134" customFormat="1" ht="13.5" hidden="1" customHeight="1" outlineLevel="2">
      <c r="A203" s="41" t="s">
        <v>38</v>
      </c>
      <c r="B203" s="42" t="s">
        <v>37</v>
      </c>
      <c r="C203" s="204"/>
      <c r="D203" s="205"/>
      <c r="E203" s="43">
        <v>0</v>
      </c>
      <c r="F203" s="43">
        <v>0</v>
      </c>
      <c r="G203" s="44" t="str">
        <f t="shared" si="17"/>
        <v>-</v>
      </c>
      <c r="H203" s="198"/>
    </row>
    <row r="204" spans="1:8" s="143" customFormat="1" ht="3.95" customHeight="1" outlineLevel="1" collapsed="1">
      <c r="A204" s="45"/>
      <c r="B204" s="46"/>
      <c r="C204" s="138"/>
      <c r="D204" s="136"/>
      <c r="E204" s="49"/>
      <c r="F204" s="49"/>
      <c r="G204" s="50"/>
      <c r="H204" s="137"/>
    </row>
    <row r="205" spans="1:8" s="143" customFormat="1" ht="3.95" customHeight="1" outlineLevel="1">
      <c r="A205" s="148"/>
      <c r="B205" s="149"/>
      <c r="C205" s="139"/>
      <c r="D205" s="140"/>
      <c r="E205" s="150"/>
      <c r="F205" s="150"/>
      <c r="G205" s="151"/>
      <c r="H205" s="141"/>
    </row>
    <row r="206" spans="1:8" s="2" customFormat="1" ht="25.5" customHeight="1" outlineLevel="1">
      <c r="A206" s="52" t="s">
        <v>86</v>
      </c>
      <c r="B206" s="53" t="s">
        <v>373</v>
      </c>
      <c r="C206" s="204">
        <v>852</v>
      </c>
      <c r="D206" s="205">
        <v>85203</v>
      </c>
      <c r="E206" s="54">
        <f>SUM(E207:E211)</f>
        <v>65000</v>
      </c>
      <c r="F206" s="54">
        <f>SUM(F207:F211)</f>
        <v>64999.13</v>
      </c>
      <c r="G206" s="55">
        <f t="shared" si="17"/>
        <v>99.998661538461533</v>
      </c>
      <c r="H206" s="202" t="s">
        <v>582</v>
      </c>
    </row>
    <row r="207" spans="1:8" s="19" customFormat="1" ht="13.5" customHeight="1" outlineLevel="1">
      <c r="A207" s="41" t="s">
        <v>7</v>
      </c>
      <c r="B207" s="42" t="s">
        <v>33</v>
      </c>
      <c r="C207" s="204"/>
      <c r="D207" s="205"/>
      <c r="E207" s="43">
        <v>65000</v>
      </c>
      <c r="F207" s="43">
        <v>64999.13</v>
      </c>
      <c r="G207" s="44">
        <f t="shared" si="17"/>
        <v>99.998661538461533</v>
      </c>
      <c r="H207" s="202"/>
    </row>
    <row r="208" spans="1:8" s="19" customFormat="1" ht="13.5" hidden="1" customHeight="1" outlineLevel="2">
      <c r="A208" s="41" t="s">
        <v>8</v>
      </c>
      <c r="B208" s="42" t="s">
        <v>34</v>
      </c>
      <c r="C208" s="204"/>
      <c r="D208" s="205"/>
      <c r="E208" s="43">
        <v>0</v>
      </c>
      <c r="F208" s="43">
        <v>0</v>
      </c>
      <c r="G208" s="44" t="str">
        <f t="shared" si="17"/>
        <v>-</v>
      </c>
      <c r="H208" s="202"/>
    </row>
    <row r="209" spans="1:8" s="19" customFormat="1" ht="13.5" hidden="1" customHeight="1" outlineLevel="2">
      <c r="A209" s="41" t="s">
        <v>9</v>
      </c>
      <c r="B209" s="42" t="s">
        <v>35</v>
      </c>
      <c r="C209" s="204"/>
      <c r="D209" s="205"/>
      <c r="E209" s="43">
        <v>0</v>
      </c>
      <c r="F209" s="43">
        <v>0</v>
      </c>
      <c r="G209" s="44" t="str">
        <f t="shared" si="17"/>
        <v>-</v>
      </c>
      <c r="H209" s="202"/>
    </row>
    <row r="210" spans="1:8" s="19" customFormat="1" ht="13.5" hidden="1" customHeight="1" outlineLevel="2">
      <c r="A210" s="41" t="s">
        <v>31</v>
      </c>
      <c r="B210" s="42" t="s">
        <v>36</v>
      </c>
      <c r="C210" s="204"/>
      <c r="D210" s="205"/>
      <c r="E210" s="43">
        <v>0</v>
      </c>
      <c r="F210" s="43">
        <v>0</v>
      </c>
      <c r="G210" s="44" t="str">
        <f t="shared" si="17"/>
        <v>-</v>
      </c>
      <c r="H210" s="202"/>
    </row>
    <row r="211" spans="1:8" s="134" customFormat="1" ht="13.5" hidden="1" customHeight="1" outlineLevel="2">
      <c r="A211" s="41" t="s">
        <v>38</v>
      </c>
      <c r="B211" s="42" t="s">
        <v>37</v>
      </c>
      <c r="C211" s="204"/>
      <c r="D211" s="205"/>
      <c r="E211" s="43">
        <v>0</v>
      </c>
      <c r="F211" s="43">
        <v>0</v>
      </c>
      <c r="G211" s="44" t="str">
        <f t="shared" si="17"/>
        <v>-</v>
      </c>
      <c r="H211" s="202"/>
    </row>
    <row r="212" spans="1:8" s="143" customFormat="1" ht="12" customHeight="1" outlineLevel="1" collapsed="1">
      <c r="A212" s="45"/>
      <c r="B212" s="46"/>
      <c r="C212" s="138"/>
      <c r="D212" s="136"/>
      <c r="E212" s="49"/>
      <c r="F212" s="49"/>
      <c r="G212" s="50"/>
      <c r="H212" s="203"/>
    </row>
    <row r="213" spans="1:8" s="143" customFormat="1" ht="3.95" customHeight="1" outlineLevel="1">
      <c r="A213" s="148"/>
      <c r="B213" s="149"/>
      <c r="C213" s="139"/>
      <c r="D213" s="140"/>
      <c r="E213" s="150"/>
      <c r="F213" s="150"/>
      <c r="G213" s="151"/>
      <c r="H213" s="141"/>
    </row>
    <row r="214" spans="1:8" s="2" customFormat="1" ht="33.75" customHeight="1" outlineLevel="1">
      <c r="A214" s="52" t="s">
        <v>87</v>
      </c>
      <c r="B214" s="53" t="s">
        <v>561</v>
      </c>
      <c r="C214" s="204">
        <v>852</v>
      </c>
      <c r="D214" s="205">
        <v>85203</v>
      </c>
      <c r="E214" s="54">
        <f>SUM(E215:E219)</f>
        <v>20000</v>
      </c>
      <c r="F214" s="54">
        <f>SUM(F215:F219)</f>
        <v>19800</v>
      </c>
      <c r="G214" s="55">
        <f t="shared" si="17"/>
        <v>99</v>
      </c>
      <c r="H214" s="198" t="s">
        <v>583</v>
      </c>
    </row>
    <row r="215" spans="1:8" s="19" customFormat="1" ht="13.5" customHeight="1" outlineLevel="1">
      <c r="A215" s="41" t="s">
        <v>7</v>
      </c>
      <c r="B215" s="42" t="s">
        <v>33</v>
      </c>
      <c r="C215" s="204"/>
      <c r="D215" s="205"/>
      <c r="E215" s="43">
        <v>20000</v>
      </c>
      <c r="F215" s="43">
        <v>19800</v>
      </c>
      <c r="G215" s="44">
        <f t="shared" si="17"/>
        <v>99</v>
      </c>
      <c r="H215" s="198"/>
    </row>
    <row r="216" spans="1:8" s="19" customFormat="1" ht="13.5" hidden="1" customHeight="1" outlineLevel="2">
      <c r="A216" s="41" t="s">
        <v>8</v>
      </c>
      <c r="B216" s="42" t="s">
        <v>34</v>
      </c>
      <c r="C216" s="204"/>
      <c r="D216" s="205"/>
      <c r="E216" s="43">
        <v>0</v>
      </c>
      <c r="F216" s="43">
        <v>0</v>
      </c>
      <c r="G216" s="44" t="str">
        <f t="shared" si="17"/>
        <v>-</v>
      </c>
      <c r="H216" s="198"/>
    </row>
    <row r="217" spans="1:8" s="19" customFormat="1" ht="13.5" hidden="1" customHeight="1" outlineLevel="2">
      <c r="A217" s="41" t="s">
        <v>9</v>
      </c>
      <c r="B217" s="42" t="s">
        <v>35</v>
      </c>
      <c r="C217" s="204"/>
      <c r="D217" s="205"/>
      <c r="E217" s="43">
        <v>0</v>
      </c>
      <c r="F217" s="43">
        <v>0</v>
      </c>
      <c r="G217" s="44" t="str">
        <f t="shared" si="17"/>
        <v>-</v>
      </c>
      <c r="H217" s="198"/>
    </row>
    <row r="218" spans="1:8" s="19" customFormat="1" ht="13.5" hidden="1" customHeight="1" outlineLevel="2">
      <c r="A218" s="41" t="s">
        <v>31</v>
      </c>
      <c r="B218" s="42" t="s">
        <v>36</v>
      </c>
      <c r="C218" s="204"/>
      <c r="D218" s="205"/>
      <c r="E218" s="43">
        <v>0</v>
      </c>
      <c r="F218" s="43">
        <v>0</v>
      </c>
      <c r="G218" s="44" t="str">
        <f t="shared" si="17"/>
        <v>-</v>
      </c>
      <c r="H218" s="198"/>
    </row>
    <row r="219" spans="1:8" s="134" customFormat="1" ht="13.5" hidden="1" customHeight="1" outlineLevel="2">
      <c r="A219" s="41" t="s">
        <v>38</v>
      </c>
      <c r="B219" s="42" t="s">
        <v>37</v>
      </c>
      <c r="C219" s="204"/>
      <c r="D219" s="205"/>
      <c r="E219" s="43">
        <v>0</v>
      </c>
      <c r="F219" s="43">
        <v>0</v>
      </c>
      <c r="G219" s="44" t="str">
        <f t="shared" si="17"/>
        <v>-</v>
      </c>
      <c r="H219" s="198"/>
    </row>
    <row r="220" spans="1:8" s="143" customFormat="1" ht="3.95" customHeight="1" outlineLevel="1" collapsed="1">
      <c r="A220" s="45"/>
      <c r="B220" s="46"/>
      <c r="C220" s="138"/>
      <c r="D220" s="136"/>
      <c r="E220" s="49"/>
      <c r="F220" s="49"/>
      <c r="G220" s="50"/>
      <c r="H220" s="137"/>
    </row>
    <row r="221" spans="1:8" s="143" customFormat="1" ht="3.95" customHeight="1" outlineLevel="1">
      <c r="A221" s="148"/>
      <c r="B221" s="149"/>
      <c r="C221" s="139"/>
      <c r="D221" s="140"/>
      <c r="E221" s="150"/>
      <c r="F221" s="150"/>
      <c r="G221" s="151"/>
      <c r="H221" s="141"/>
    </row>
    <row r="222" spans="1:8" s="2" customFormat="1" ht="27" customHeight="1" outlineLevel="1">
      <c r="A222" s="52" t="s">
        <v>88</v>
      </c>
      <c r="B222" s="53" t="s">
        <v>374</v>
      </c>
      <c r="C222" s="204">
        <v>852</v>
      </c>
      <c r="D222" s="205">
        <v>85219</v>
      </c>
      <c r="E222" s="54">
        <f>SUM(E223:E227)</f>
        <v>649780</v>
      </c>
      <c r="F222" s="54">
        <f>SUM(F223:F227)</f>
        <v>649683.17000000004</v>
      </c>
      <c r="G222" s="55">
        <f t="shared" si="17"/>
        <v>99.985098033180464</v>
      </c>
      <c r="H222" s="198" t="s">
        <v>584</v>
      </c>
    </row>
    <row r="223" spans="1:8" s="19" customFormat="1" ht="13.5" customHeight="1" outlineLevel="1">
      <c r="A223" s="41" t="s">
        <v>7</v>
      </c>
      <c r="B223" s="42" t="s">
        <v>33</v>
      </c>
      <c r="C223" s="204"/>
      <c r="D223" s="205"/>
      <c r="E223" s="43">
        <v>649780</v>
      </c>
      <c r="F223" s="43">
        <v>649683.17000000004</v>
      </c>
      <c r="G223" s="44">
        <f t="shared" si="17"/>
        <v>99.985098033180464</v>
      </c>
      <c r="H223" s="198"/>
    </row>
    <row r="224" spans="1:8" s="19" customFormat="1" ht="13.5" hidden="1" customHeight="1" outlineLevel="2">
      <c r="A224" s="41" t="s">
        <v>8</v>
      </c>
      <c r="B224" s="42" t="s">
        <v>34</v>
      </c>
      <c r="C224" s="204"/>
      <c r="D224" s="205"/>
      <c r="E224" s="43">
        <v>0</v>
      </c>
      <c r="F224" s="43">
        <v>0</v>
      </c>
      <c r="G224" s="44" t="str">
        <f t="shared" si="17"/>
        <v>-</v>
      </c>
      <c r="H224" s="198"/>
    </row>
    <row r="225" spans="1:8" s="19" customFormat="1" ht="13.5" hidden="1" customHeight="1" outlineLevel="2">
      <c r="A225" s="41" t="s">
        <v>9</v>
      </c>
      <c r="B225" s="42" t="s">
        <v>35</v>
      </c>
      <c r="C225" s="204"/>
      <c r="D225" s="205"/>
      <c r="E225" s="43">
        <v>0</v>
      </c>
      <c r="F225" s="43">
        <v>0</v>
      </c>
      <c r="G225" s="44" t="str">
        <f t="shared" si="17"/>
        <v>-</v>
      </c>
      <c r="H225" s="198"/>
    </row>
    <row r="226" spans="1:8" s="19" customFormat="1" ht="13.5" hidden="1" customHeight="1" outlineLevel="2">
      <c r="A226" s="41" t="s">
        <v>31</v>
      </c>
      <c r="B226" s="42" t="s">
        <v>36</v>
      </c>
      <c r="C226" s="204"/>
      <c r="D226" s="205"/>
      <c r="E226" s="43">
        <v>0</v>
      </c>
      <c r="F226" s="43">
        <v>0</v>
      </c>
      <c r="G226" s="44" t="str">
        <f t="shared" si="17"/>
        <v>-</v>
      </c>
      <c r="H226" s="198"/>
    </row>
    <row r="227" spans="1:8" s="134" customFormat="1" ht="13.5" hidden="1" customHeight="1" outlineLevel="2">
      <c r="A227" s="41" t="s">
        <v>38</v>
      </c>
      <c r="B227" s="42" t="s">
        <v>37</v>
      </c>
      <c r="C227" s="204"/>
      <c r="D227" s="205"/>
      <c r="E227" s="43">
        <v>0</v>
      </c>
      <c r="F227" s="43">
        <v>0</v>
      </c>
      <c r="G227" s="44" t="str">
        <f t="shared" si="17"/>
        <v>-</v>
      </c>
      <c r="H227" s="198"/>
    </row>
    <row r="228" spans="1:8" s="143" customFormat="1" ht="3.95" customHeight="1" outlineLevel="1" collapsed="1">
      <c r="A228" s="45"/>
      <c r="B228" s="46"/>
      <c r="C228" s="138"/>
      <c r="D228" s="136"/>
      <c r="E228" s="49"/>
      <c r="F228" s="49"/>
      <c r="G228" s="50"/>
      <c r="H228" s="137"/>
    </row>
    <row r="229" spans="1:8" s="143" customFormat="1" ht="3.95" customHeight="1" outlineLevel="1">
      <c r="A229" s="148"/>
      <c r="B229" s="149"/>
      <c r="C229" s="139"/>
      <c r="D229" s="140"/>
      <c r="E229" s="150"/>
      <c r="F229" s="150"/>
      <c r="G229" s="151"/>
      <c r="H229" s="141"/>
    </row>
    <row r="230" spans="1:8" s="2" customFormat="1" ht="27" customHeight="1" outlineLevel="1">
      <c r="A230" s="52" t="s">
        <v>89</v>
      </c>
      <c r="B230" s="53" t="s">
        <v>560</v>
      </c>
      <c r="C230" s="204">
        <v>852</v>
      </c>
      <c r="D230" s="205">
        <v>85219</v>
      </c>
      <c r="E230" s="54">
        <f>SUM(E231:E235)</f>
        <v>8500</v>
      </c>
      <c r="F230" s="54">
        <f>SUM(F231:F235)</f>
        <v>8500</v>
      </c>
      <c r="G230" s="55">
        <f t="shared" ref="G230:G235" si="18">IF(E230&gt;0,F230/E230*100,"-")</f>
        <v>100</v>
      </c>
      <c r="H230" s="198" t="s">
        <v>585</v>
      </c>
    </row>
    <row r="231" spans="1:8" s="19" customFormat="1" ht="13.5" customHeight="1" outlineLevel="1">
      <c r="A231" s="41" t="s">
        <v>7</v>
      </c>
      <c r="B231" s="42" t="s">
        <v>33</v>
      </c>
      <c r="C231" s="204"/>
      <c r="D231" s="205"/>
      <c r="E231" s="43">
        <v>8500</v>
      </c>
      <c r="F231" s="43">
        <v>8500</v>
      </c>
      <c r="G231" s="44">
        <f t="shared" si="18"/>
        <v>100</v>
      </c>
      <c r="H231" s="198"/>
    </row>
    <row r="232" spans="1:8" s="19" customFormat="1" ht="13.5" hidden="1" customHeight="1" outlineLevel="2">
      <c r="A232" s="41" t="s">
        <v>8</v>
      </c>
      <c r="B232" s="42" t="s">
        <v>34</v>
      </c>
      <c r="C232" s="204"/>
      <c r="D232" s="205"/>
      <c r="E232" s="43">
        <v>0</v>
      </c>
      <c r="F232" s="43">
        <v>0</v>
      </c>
      <c r="G232" s="44" t="str">
        <f t="shared" si="18"/>
        <v>-</v>
      </c>
      <c r="H232" s="198"/>
    </row>
    <row r="233" spans="1:8" s="19" customFormat="1" ht="13.5" hidden="1" customHeight="1" outlineLevel="2">
      <c r="A233" s="41" t="s">
        <v>9</v>
      </c>
      <c r="B233" s="42" t="s">
        <v>35</v>
      </c>
      <c r="C233" s="204"/>
      <c r="D233" s="205"/>
      <c r="E233" s="43">
        <v>0</v>
      </c>
      <c r="F233" s="43">
        <v>0</v>
      </c>
      <c r="G233" s="44" t="str">
        <f t="shared" si="18"/>
        <v>-</v>
      </c>
      <c r="H233" s="198"/>
    </row>
    <row r="234" spans="1:8" s="19" customFormat="1" ht="13.5" hidden="1" customHeight="1" outlineLevel="2">
      <c r="A234" s="41" t="s">
        <v>31</v>
      </c>
      <c r="B234" s="42" t="s">
        <v>36</v>
      </c>
      <c r="C234" s="204"/>
      <c r="D234" s="205"/>
      <c r="E234" s="43">
        <v>0</v>
      </c>
      <c r="F234" s="43">
        <v>0</v>
      </c>
      <c r="G234" s="44" t="str">
        <f t="shared" si="18"/>
        <v>-</v>
      </c>
      <c r="H234" s="198"/>
    </row>
    <row r="235" spans="1:8" s="134" customFormat="1" ht="13.5" hidden="1" customHeight="1" outlineLevel="2">
      <c r="A235" s="41" t="s">
        <v>38</v>
      </c>
      <c r="B235" s="42" t="s">
        <v>37</v>
      </c>
      <c r="C235" s="204"/>
      <c r="D235" s="205"/>
      <c r="E235" s="43">
        <v>0</v>
      </c>
      <c r="F235" s="43">
        <v>0</v>
      </c>
      <c r="G235" s="44" t="str">
        <f t="shared" si="18"/>
        <v>-</v>
      </c>
      <c r="H235" s="198"/>
    </row>
    <row r="236" spans="1:8" s="143" customFormat="1" ht="3.95" customHeight="1" outlineLevel="1" collapsed="1">
      <c r="A236" s="45"/>
      <c r="B236" s="46"/>
      <c r="C236" s="138"/>
      <c r="D236" s="136"/>
      <c r="E236" s="49"/>
      <c r="F236" s="49"/>
      <c r="G236" s="50"/>
      <c r="H236" s="137"/>
    </row>
    <row r="237" spans="1:8" s="143" customFormat="1" ht="3.95" customHeight="1" outlineLevel="1">
      <c r="A237" s="148"/>
      <c r="B237" s="149"/>
      <c r="C237" s="139"/>
      <c r="D237" s="140"/>
      <c r="E237" s="150"/>
      <c r="F237" s="150"/>
      <c r="G237" s="151"/>
      <c r="H237" s="141"/>
    </row>
    <row r="238" spans="1:8" s="2" customFormat="1" ht="27" customHeight="1" outlineLevel="1">
      <c r="A238" s="52" t="s">
        <v>90</v>
      </c>
      <c r="B238" s="53" t="s">
        <v>92</v>
      </c>
      <c r="C238" s="204">
        <v>852</v>
      </c>
      <c r="D238" s="205">
        <v>85219</v>
      </c>
      <c r="E238" s="54">
        <f>SUM(E239:E243)</f>
        <v>59100</v>
      </c>
      <c r="F238" s="54">
        <f>SUM(F239:F243)</f>
        <v>59070</v>
      </c>
      <c r="G238" s="55">
        <f t="shared" ref="G238:G243" si="19">IF(E238&gt;0,F238/E238*100,"-")</f>
        <v>99.949238578680195</v>
      </c>
      <c r="H238" s="198" t="s">
        <v>586</v>
      </c>
    </row>
    <row r="239" spans="1:8" s="19" customFormat="1" ht="13.5" customHeight="1" outlineLevel="1">
      <c r="A239" s="41" t="s">
        <v>7</v>
      </c>
      <c r="B239" s="42" t="s">
        <v>33</v>
      </c>
      <c r="C239" s="204"/>
      <c r="D239" s="205"/>
      <c r="E239" s="43">
        <v>59100</v>
      </c>
      <c r="F239" s="43">
        <v>59070</v>
      </c>
      <c r="G239" s="44">
        <f t="shared" si="19"/>
        <v>99.949238578680195</v>
      </c>
      <c r="H239" s="198"/>
    </row>
    <row r="240" spans="1:8" s="19" customFormat="1" ht="13.5" hidden="1" customHeight="1" outlineLevel="2">
      <c r="A240" s="41" t="s">
        <v>8</v>
      </c>
      <c r="B240" s="42" t="s">
        <v>34</v>
      </c>
      <c r="C240" s="204"/>
      <c r="D240" s="205"/>
      <c r="E240" s="43">
        <v>0</v>
      </c>
      <c r="F240" s="43">
        <v>0</v>
      </c>
      <c r="G240" s="44" t="str">
        <f t="shared" si="19"/>
        <v>-</v>
      </c>
      <c r="H240" s="198"/>
    </row>
    <row r="241" spans="1:8" s="19" customFormat="1" ht="13.5" hidden="1" customHeight="1" outlineLevel="2">
      <c r="A241" s="41" t="s">
        <v>9</v>
      </c>
      <c r="B241" s="42" t="s">
        <v>35</v>
      </c>
      <c r="C241" s="204"/>
      <c r="D241" s="205"/>
      <c r="E241" s="43">
        <v>0</v>
      </c>
      <c r="F241" s="43">
        <v>0</v>
      </c>
      <c r="G241" s="44" t="str">
        <f t="shared" si="19"/>
        <v>-</v>
      </c>
      <c r="H241" s="198"/>
    </row>
    <row r="242" spans="1:8" s="19" customFormat="1" ht="13.5" hidden="1" customHeight="1" outlineLevel="2">
      <c r="A242" s="41" t="s">
        <v>31</v>
      </c>
      <c r="B242" s="42" t="s">
        <v>36</v>
      </c>
      <c r="C242" s="204"/>
      <c r="D242" s="205"/>
      <c r="E242" s="43">
        <v>0</v>
      </c>
      <c r="F242" s="43">
        <v>0</v>
      </c>
      <c r="G242" s="44" t="str">
        <f t="shared" si="19"/>
        <v>-</v>
      </c>
      <c r="H242" s="198"/>
    </row>
    <row r="243" spans="1:8" s="134" customFormat="1" ht="13.5" hidden="1" customHeight="1" outlineLevel="2">
      <c r="A243" s="41" t="s">
        <v>38</v>
      </c>
      <c r="B243" s="42" t="s">
        <v>37</v>
      </c>
      <c r="C243" s="204"/>
      <c r="D243" s="205"/>
      <c r="E243" s="43">
        <v>0</v>
      </c>
      <c r="F243" s="43">
        <v>0</v>
      </c>
      <c r="G243" s="44" t="str">
        <f t="shared" si="19"/>
        <v>-</v>
      </c>
      <c r="H243" s="198"/>
    </row>
    <row r="244" spans="1:8" s="143" customFormat="1" ht="3.95" customHeight="1" outlineLevel="1" collapsed="1">
      <c r="A244" s="45"/>
      <c r="B244" s="46"/>
      <c r="C244" s="138"/>
      <c r="D244" s="136"/>
      <c r="E244" s="49"/>
      <c r="F244" s="49"/>
      <c r="G244" s="50"/>
      <c r="H244" s="137"/>
    </row>
    <row r="245" spans="1:8" s="143" customFormat="1" ht="3.95" customHeight="1" outlineLevel="1">
      <c r="A245" s="148"/>
      <c r="B245" s="149"/>
      <c r="C245" s="139"/>
      <c r="D245" s="140"/>
      <c r="E245" s="150"/>
      <c r="F245" s="150"/>
      <c r="G245" s="151"/>
      <c r="H245" s="141"/>
    </row>
    <row r="246" spans="1:8" s="2" customFormat="1" ht="27" customHeight="1" outlineLevel="1">
      <c r="A246" s="52" t="s">
        <v>91</v>
      </c>
      <c r="B246" s="53" t="s">
        <v>375</v>
      </c>
      <c r="C246" s="204">
        <v>852</v>
      </c>
      <c r="D246" s="205">
        <v>85219</v>
      </c>
      <c r="E246" s="54">
        <f>SUM(E247:E251)</f>
        <v>7955</v>
      </c>
      <c r="F246" s="54">
        <f>SUM(F247:F251)</f>
        <v>7955</v>
      </c>
      <c r="G246" s="55">
        <f t="shared" ref="G246:G251" si="20">IF(E246&gt;0,F246/E246*100,"-")</f>
        <v>100</v>
      </c>
      <c r="H246" s="198" t="s">
        <v>587</v>
      </c>
    </row>
    <row r="247" spans="1:8" s="19" customFormat="1" ht="13.5" customHeight="1" outlineLevel="1">
      <c r="A247" s="41" t="s">
        <v>7</v>
      </c>
      <c r="B247" s="42" t="s">
        <v>33</v>
      </c>
      <c r="C247" s="204"/>
      <c r="D247" s="205"/>
      <c r="E247" s="43">
        <v>7955</v>
      </c>
      <c r="F247" s="43">
        <v>7955</v>
      </c>
      <c r="G247" s="44">
        <f t="shared" si="20"/>
        <v>100</v>
      </c>
      <c r="H247" s="198"/>
    </row>
    <row r="248" spans="1:8" s="19" customFormat="1" ht="13.5" hidden="1" customHeight="1" outlineLevel="2">
      <c r="A248" s="41" t="s">
        <v>8</v>
      </c>
      <c r="B248" s="42" t="s">
        <v>34</v>
      </c>
      <c r="C248" s="204"/>
      <c r="D248" s="205"/>
      <c r="E248" s="43">
        <v>0</v>
      </c>
      <c r="F248" s="43">
        <v>0</v>
      </c>
      <c r="G248" s="44" t="str">
        <f t="shared" si="20"/>
        <v>-</v>
      </c>
      <c r="H248" s="198"/>
    </row>
    <row r="249" spans="1:8" s="19" customFormat="1" ht="13.5" hidden="1" customHeight="1" outlineLevel="2">
      <c r="A249" s="41" t="s">
        <v>9</v>
      </c>
      <c r="B249" s="42" t="s">
        <v>35</v>
      </c>
      <c r="C249" s="204"/>
      <c r="D249" s="205"/>
      <c r="E249" s="43">
        <v>0</v>
      </c>
      <c r="F249" s="43">
        <v>0</v>
      </c>
      <c r="G249" s="44" t="str">
        <f t="shared" si="20"/>
        <v>-</v>
      </c>
      <c r="H249" s="198"/>
    </row>
    <row r="250" spans="1:8" s="19" customFormat="1" ht="13.5" hidden="1" customHeight="1" outlineLevel="2">
      <c r="A250" s="41" t="s">
        <v>31</v>
      </c>
      <c r="B250" s="42" t="s">
        <v>36</v>
      </c>
      <c r="C250" s="204"/>
      <c r="D250" s="205"/>
      <c r="E250" s="43">
        <v>0</v>
      </c>
      <c r="F250" s="43">
        <v>0</v>
      </c>
      <c r="G250" s="44" t="str">
        <f t="shared" si="20"/>
        <v>-</v>
      </c>
      <c r="H250" s="198"/>
    </row>
    <row r="251" spans="1:8" s="134" customFormat="1" ht="13.5" hidden="1" customHeight="1" outlineLevel="2">
      <c r="A251" s="41" t="s">
        <v>38</v>
      </c>
      <c r="B251" s="42" t="s">
        <v>37</v>
      </c>
      <c r="C251" s="204"/>
      <c r="D251" s="205"/>
      <c r="E251" s="43">
        <v>0</v>
      </c>
      <c r="F251" s="43">
        <v>0</v>
      </c>
      <c r="G251" s="44" t="str">
        <f t="shared" si="20"/>
        <v>-</v>
      </c>
      <c r="H251" s="198"/>
    </row>
    <row r="252" spans="1:8" s="143" customFormat="1" ht="3.95" customHeight="1" outlineLevel="1" collapsed="1">
      <c r="A252" s="45"/>
      <c r="B252" s="46"/>
      <c r="C252" s="138"/>
      <c r="D252" s="136"/>
      <c r="E252" s="49"/>
      <c r="F252" s="49"/>
      <c r="G252" s="50"/>
      <c r="H252" s="137"/>
    </row>
    <row r="253" spans="1:8" s="143" customFormat="1" ht="3.95" customHeight="1" outlineLevel="1">
      <c r="A253" s="148"/>
      <c r="B253" s="149"/>
      <c r="C253" s="139"/>
      <c r="D253" s="140"/>
      <c r="E253" s="150"/>
      <c r="F253" s="150"/>
      <c r="G253" s="151"/>
      <c r="H253" s="141"/>
    </row>
    <row r="254" spans="1:8" s="2" customFormat="1" ht="33.75" customHeight="1" outlineLevel="1">
      <c r="A254" s="52" t="s">
        <v>259</v>
      </c>
      <c r="B254" s="53" t="s">
        <v>376</v>
      </c>
      <c r="C254" s="204">
        <v>852</v>
      </c>
      <c r="D254" s="205">
        <v>85219</v>
      </c>
      <c r="E254" s="54">
        <f>SUM(E255:E259)</f>
        <v>57000</v>
      </c>
      <c r="F254" s="54">
        <f>SUM(F255:F259)</f>
        <v>57000</v>
      </c>
      <c r="G254" s="55">
        <f t="shared" ref="G254:G259" si="21">IF(E254&gt;0,F254/E254*100,"-")</f>
        <v>100</v>
      </c>
      <c r="H254" s="198" t="s">
        <v>588</v>
      </c>
    </row>
    <row r="255" spans="1:8" s="19" customFormat="1" ht="13.5" customHeight="1" outlineLevel="1">
      <c r="A255" s="41" t="s">
        <v>7</v>
      </c>
      <c r="B255" s="42" t="s">
        <v>33</v>
      </c>
      <c r="C255" s="204"/>
      <c r="D255" s="205"/>
      <c r="E255" s="43">
        <v>57000</v>
      </c>
      <c r="F255" s="43">
        <v>57000</v>
      </c>
      <c r="G255" s="44">
        <f t="shared" si="21"/>
        <v>100</v>
      </c>
      <c r="H255" s="198"/>
    </row>
    <row r="256" spans="1:8" s="19" customFormat="1" ht="13.5" hidden="1" customHeight="1" outlineLevel="2">
      <c r="A256" s="41" t="s">
        <v>8</v>
      </c>
      <c r="B256" s="42" t="s">
        <v>34</v>
      </c>
      <c r="C256" s="204"/>
      <c r="D256" s="205"/>
      <c r="E256" s="43">
        <v>0</v>
      </c>
      <c r="F256" s="43">
        <v>0</v>
      </c>
      <c r="G256" s="44" t="str">
        <f t="shared" si="21"/>
        <v>-</v>
      </c>
      <c r="H256" s="198"/>
    </row>
    <row r="257" spans="1:8" s="19" customFormat="1" ht="13.5" hidden="1" customHeight="1" outlineLevel="2">
      <c r="A257" s="41" t="s">
        <v>9</v>
      </c>
      <c r="B257" s="42" t="s">
        <v>35</v>
      </c>
      <c r="C257" s="204"/>
      <c r="D257" s="205"/>
      <c r="E257" s="43">
        <v>0</v>
      </c>
      <c r="F257" s="43">
        <v>0</v>
      </c>
      <c r="G257" s="44" t="str">
        <f t="shared" si="21"/>
        <v>-</v>
      </c>
      <c r="H257" s="198"/>
    </row>
    <row r="258" spans="1:8" s="19" customFormat="1" ht="13.5" hidden="1" customHeight="1" outlineLevel="2">
      <c r="A258" s="41" t="s">
        <v>31</v>
      </c>
      <c r="B258" s="42" t="s">
        <v>36</v>
      </c>
      <c r="C258" s="204"/>
      <c r="D258" s="205"/>
      <c r="E258" s="43">
        <v>0</v>
      </c>
      <c r="F258" s="43">
        <v>0</v>
      </c>
      <c r="G258" s="44" t="str">
        <f t="shared" si="21"/>
        <v>-</v>
      </c>
      <c r="H258" s="198"/>
    </row>
    <row r="259" spans="1:8" s="134" customFormat="1" ht="13.5" hidden="1" customHeight="1" outlineLevel="2">
      <c r="A259" s="41" t="s">
        <v>38</v>
      </c>
      <c r="B259" s="42" t="s">
        <v>37</v>
      </c>
      <c r="C259" s="204"/>
      <c r="D259" s="205"/>
      <c r="E259" s="43">
        <v>0</v>
      </c>
      <c r="F259" s="43">
        <v>0</v>
      </c>
      <c r="G259" s="44" t="str">
        <f t="shared" si="21"/>
        <v>-</v>
      </c>
      <c r="H259" s="198"/>
    </row>
    <row r="260" spans="1:8" s="143" customFormat="1" ht="3.95" customHeight="1" outlineLevel="1" collapsed="1">
      <c r="A260" s="45"/>
      <c r="B260" s="46"/>
      <c r="C260" s="138"/>
      <c r="D260" s="136"/>
      <c r="E260" s="49"/>
      <c r="F260" s="49"/>
      <c r="G260" s="50"/>
      <c r="H260" s="137"/>
    </row>
    <row r="261" spans="1:8" s="143" customFormat="1" ht="3.95" customHeight="1" outlineLevel="1">
      <c r="A261" s="148"/>
      <c r="B261" s="149"/>
      <c r="C261" s="139"/>
      <c r="D261" s="140"/>
      <c r="E261" s="150"/>
      <c r="F261" s="150"/>
      <c r="G261" s="151"/>
      <c r="H261" s="141"/>
    </row>
    <row r="262" spans="1:8" s="2" customFormat="1" ht="27" customHeight="1" outlineLevel="1">
      <c r="A262" s="52" t="s">
        <v>260</v>
      </c>
      <c r="B262" s="53" t="s">
        <v>377</v>
      </c>
      <c r="C262" s="204">
        <v>852</v>
      </c>
      <c r="D262" s="205">
        <v>85219</v>
      </c>
      <c r="E262" s="54">
        <f>SUM(E263:E267)</f>
        <v>40000</v>
      </c>
      <c r="F262" s="54">
        <f>SUM(F263:F267)</f>
        <v>40000</v>
      </c>
      <c r="G262" s="55">
        <f t="shared" ref="G262:G267" si="22">IF(E262&gt;0,F262/E262*100,"-")</f>
        <v>100</v>
      </c>
      <c r="H262" s="198" t="s">
        <v>589</v>
      </c>
    </row>
    <row r="263" spans="1:8" s="19" customFormat="1" ht="13.5" customHeight="1" outlineLevel="1">
      <c r="A263" s="41" t="s">
        <v>7</v>
      </c>
      <c r="B263" s="42" t="s">
        <v>33</v>
      </c>
      <c r="C263" s="204"/>
      <c r="D263" s="205"/>
      <c r="E263" s="43">
        <v>40000</v>
      </c>
      <c r="F263" s="43">
        <v>40000</v>
      </c>
      <c r="G263" s="44">
        <f t="shared" si="22"/>
        <v>100</v>
      </c>
      <c r="H263" s="198"/>
    </row>
    <row r="264" spans="1:8" s="19" customFormat="1" ht="6" hidden="1" customHeight="1" outlineLevel="2">
      <c r="A264" s="41" t="s">
        <v>8</v>
      </c>
      <c r="B264" s="42" t="s">
        <v>34</v>
      </c>
      <c r="C264" s="204"/>
      <c r="D264" s="205"/>
      <c r="E264" s="43">
        <v>0</v>
      </c>
      <c r="F264" s="43">
        <v>0</v>
      </c>
      <c r="G264" s="44" t="str">
        <f t="shared" si="22"/>
        <v>-</v>
      </c>
      <c r="H264" s="198"/>
    </row>
    <row r="265" spans="1:8" s="19" customFormat="1" ht="6" hidden="1" customHeight="1" outlineLevel="2">
      <c r="A265" s="41" t="s">
        <v>9</v>
      </c>
      <c r="B265" s="42" t="s">
        <v>35</v>
      </c>
      <c r="C265" s="204"/>
      <c r="D265" s="205"/>
      <c r="E265" s="43">
        <v>0</v>
      </c>
      <c r="F265" s="43">
        <v>0</v>
      </c>
      <c r="G265" s="44" t="str">
        <f t="shared" si="22"/>
        <v>-</v>
      </c>
      <c r="H265" s="198"/>
    </row>
    <row r="266" spans="1:8" s="19" customFormat="1" ht="6" hidden="1" customHeight="1" outlineLevel="2">
      <c r="A266" s="41" t="s">
        <v>31</v>
      </c>
      <c r="B266" s="42" t="s">
        <v>36</v>
      </c>
      <c r="C266" s="204"/>
      <c r="D266" s="205"/>
      <c r="E266" s="43">
        <v>0</v>
      </c>
      <c r="F266" s="43">
        <v>0</v>
      </c>
      <c r="G266" s="44" t="str">
        <f t="shared" si="22"/>
        <v>-</v>
      </c>
      <c r="H266" s="198"/>
    </row>
    <row r="267" spans="1:8" s="134" customFormat="1" ht="6" hidden="1" customHeight="1" outlineLevel="2">
      <c r="A267" s="41" t="s">
        <v>38</v>
      </c>
      <c r="B267" s="42" t="s">
        <v>37</v>
      </c>
      <c r="C267" s="204"/>
      <c r="D267" s="205"/>
      <c r="E267" s="43">
        <v>0</v>
      </c>
      <c r="F267" s="43">
        <v>0</v>
      </c>
      <c r="G267" s="44" t="str">
        <f t="shared" si="22"/>
        <v>-</v>
      </c>
      <c r="H267" s="198"/>
    </row>
    <row r="268" spans="1:8" s="143" customFormat="1" ht="3.75" customHeight="1" outlineLevel="1" collapsed="1">
      <c r="A268" s="45"/>
      <c r="B268" s="46"/>
      <c r="C268" s="138"/>
      <c r="D268" s="136"/>
      <c r="E268" s="49"/>
      <c r="F268" s="49"/>
      <c r="G268" s="50"/>
      <c r="H268" s="137"/>
    </row>
    <row r="269" spans="1:8" s="143" customFormat="1" ht="3.95" customHeight="1" outlineLevel="1">
      <c r="A269" s="148"/>
      <c r="B269" s="149"/>
      <c r="C269" s="139"/>
      <c r="D269" s="140"/>
      <c r="E269" s="150"/>
      <c r="F269" s="150"/>
      <c r="G269" s="151"/>
      <c r="H269" s="141"/>
    </row>
    <row r="270" spans="1:8" s="2" customFormat="1" ht="16.5" customHeight="1" outlineLevel="1">
      <c r="A270" s="52" t="s">
        <v>366</v>
      </c>
      <c r="B270" s="53" t="s">
        <v>378</v>
      </c>
      <c r="C270" s="204">
        <v>852</v>
      </c>
      <c r="D270" s="205">
        <v>85219</v>
      </c>
      <c r="E270" s="54">
        <f>SUM(E271:E275)</f>
        <v>59000</v>
      </c>
      <c r="F270" s="54">
        <f>SUM(F271:F275)</f>
        <v>58109.49</v>
      </c>
      <c r="G270" s="55">
        <f t="shared" ref="G270:G275" si="23">IF(E270&gt;0,F270/E270*100,"-")</f>
        <v>98.490661016949147</v>
      </c>
      <c r="H270" s="198" t="s">
        <v>590</v>
      </c>
    </row>
    <row r="271" spans="1:8" s="19" customFormat="1" ht="13.5" customHeight="1" outlineLevel="1">
      <c r="A271" s="41" t="s">
        <v>7</v>
      </c>
      <c r="B271" s="42" t="s">
        <v>33</v>
      </c>
      <c r="C271" s="204"/>
      <c r="D271" s="205"/>
      <c r="E271" s="43">
        <v>59000</v>
      </c>
      <c r="F271" s="43">
        <v>58109.49</v>
      </c>
      <c r="G271" s="44">
        <f t="shared" si="23"/>
        <v>98.490661016949147</v>
      </c>
      <c r="H271" s="198"/>
    </row>
    <row r="272" spans="1:8" s="19" customFormat="1" ht="13.5" hidden="1" customHeight="1" outlineLevel="2">
      <c r="A272" s="41" t="s">
        <v>8</v>
      </c>
      <c r="B272" s="42" t="s">
        <v>34</v>
      </c>
      <c r="C272" s="204"/>
      <c r="D272" s="205"/>
      <c r="E272" s="43">
        <v>0</v>
      </c>
      <c r="F272" s="43">
        <v>0</v>
      </c>
      <c r="G272" s="44" t="str">
        <f t="shared" si="23"/>
        <v>-</v>
      </c>
      <c r="H272" s="198"/>
    </row>
    <row r="273" spans="1:8" s="19" customFormat="1" ht="13.5" hidden="1" customHeight="1" outlineLevel="2">
      <c r="A273" s="41" t="s">
        <v>9</v>
      </c>
      <c r="B273" s="42" t="s">
        <v>35</v>
      </c>
      <c r="C273" s="204"/>
      <c r="D273" s="205"/>
      <c r="E273" s="43">
        <v>0</v>
      </c>
      <c r="F273" s="43">
        <v>0</v>
      </c>
      <c r="G273" s="44" t="str">
        <f t="shared" si="23"/>
        <v>-</v>
      </c>
      <c r="H273" s="198"/>
    </row>
    <row r="274" spans="1:8" s="19" customFormat="1" ht="13.5" hidden="1" customHeight="1" outlineLevel="2">
      <c r="A274" s="41" t="s">
        <v>31</v>
      </c>
      <c r="B274" s="42" t="s">
        <v>36</v>
      </c>
      <c r="C274" s="204"/>
      <c r="D274" s="205"/>
      <c r="E274" s="43">
        <v>0</v>
      </c>
      <c r="F274" s="43">
        <v>0</v>
      </c>
      <c r="G274" s="44" t="str">
        <f t="shared" si="23"/>
        <v>-</v>
      </c>
      <c r="H274" s="198"/>
    </row>
    <row r="275" spans="1:8" s="134" customFormat="1" ht="13.5" hidden="1" customHeight="1" outlineLevel="2">
      <c r="A275" s="41" t="s">
        <v>38</v>
      </c>
      <c r="B275" s="42" t="s">
        <v>37</v>
      </c>
      <c r="C275" s="204"/>
      <c r="D275" s="205"/>
      <c r="E275" s="43">
        <v>0</v>
      </c>
      <c r="F275" s="43">
        <v>0</v>
      </c>
      <c r="G275" s="44" t="str">
        <f t="shared" si="23"/>
        <v>-</v>
      </c>
      <c r="H275" s="198"/>
    </row>
    <row r="276" spans="1:8" s="143" customFormat="1" ht="3.95" customHeight="1" outlineLevel="1" collapsed="1">
      <c r="A276" s="45"/>
      <c r="B276" s="46"/>
      <c r="C276" s="138"/>
      <c r="D276" s="136"/>
      <c r="E276" s="49"/>
      <c r="F276" s="49"/>
      <c r="G276" s="50"/>
      <c r="H276" s="137"/>
    </row>
    <row r="277" spans="1:8" s="143" customFormat="1" ht="3.95" customHeight="1" outlineLevel="1">
      <c r="A277" s="148"/>
      <c r="B277" s="149"/>
      <c r="C277" s="139"/>
      <c r="D277" s="140"/>
      <c r="E277" s="150"/>
      <c r="F277" s="150"/>
      <c r="G277" s="151"/>
      <c r="H277" s="141"/>
    </row>
    <row r="278" spans="1:8" s="2" customFormat="1" ht="16.5" customHeight="1" outlineLevel="1">
      <c r="A278" s="52" t="s">
        <v>367</v>
      </c>
      <c r="B278" s="53" t="s">
        <v>379</v>
      </c>
      <c r="C278" s="204">
        <v>852</v>
      </c>
      <c r="D278" s="205">
        <v>85219</v>
      </c>
      <c r="E278" s="54">
        <f>SUM(E279:E283)</f>
        <v>13000</v>
      </c>
      <c r="F278" s="54">
        <f>SUM(F279:F283)</f>
        <v>12837.77</v>
      </c>
      <c r="G278" s="55">
        <f t="shared" ref="G278:G283" si="24">IF(E278&gt;0,F278/E278*100,"-")</f>
        <v>98.752076923076928</v>
      </c>
      <c r="H278" s="198" t="s">
        <v>591</v>
      </c>
    </row>
    <row r="279" spans="1:8" s="19" customFormat="1" ht="13.5" customHeight="1" outlineLevel="1">
      <c r="A279" s="41" t="s">
        <v>7</v>
      </c>
      <c r="B279" s="42" t="s">
        <v>33</v>
      </c>
      <c r="C279" s="204"/>
      <c r="D279" s="205"/>
      <c r="E279" s="43">
        <v>13000</v>
      </c>
      <c r="F279" s="43">
        <v>12837.77</v>
      </c>
      <c r="G279" s="44">
        <f t="shared" si="24"/>
        <v>98.752076923076928</v>
      </c>
      <c r="H279" s="198"/>
    </row>
    <row r="280" spans="1:8" s="19" customFormat="1" ht="13.5" hidden="1" customHeight="1" outlineLevel="2">
      <c r="A280" s="41" t="s">
        <v>8</v>
      </c>
      <c r="B280" s="42" t="s">
        <v>34</v>
      </c>
      <c r="C280" s="204"/>
      <c r="D280" s="205"/>
      <c r="E280" s="43">
        <v>0</v>
      </c>
      <c r="F280" s="43">
        <v>0</v>
      </c>
      <c r="G280" s="44" t="str">
        <f t="shared" si="24"/>
        <v>-</v>
      </c>
      <c r="H280" s="198"/>
    </row>
    <row r="281" spans="1:8" s="19" customFormat="1" ht="13.5" hidden="1" customHeight="1" outlineLevel="2">
      <c r="A281" s="41" t="s">
        <v>9</v>
      </c>
      <c r="B281" s="42" t="s">
        <v>35</v>
      </c>
      <c r="C281" s="204"/>
      <c r="D281" s="205"/>
      <c r="E281" s="43">
        <v>0</v>
      </c>
      <c r="F281" s="43">
        <v>0</v>
      </c>
      <c r="G281" s="44" t="str">
        <f t="shared" si="24"/>
        <v>-</v>
      </c>
      <c r="H281" s="198"/>
    </row>
    <row r="282" spans="1:8" s="19" customFormat="1" ht="13.5" hidden="1" customHeight="1" outlineLevel="2">
      <c r="A282" s="41" t="s">
        <v>31</v>
      </c>
      <c r="B282" s="42" t="s">
        <v>36</v>
      </c>
      <c r="C282" s="204"/>
      <c r="D282" s="205"/>
      <c r="E282" s="43">
        <v>0</v>
      </c>
      <c r="F282" s="43">
        <v>0</v>
      </c>
      <c r="G282" s="44" t="str">
        <f t="shared" si="24"/>
        <v>-</v>
      </c>
      <c r="H282" s="198"/>
    </row>
    <row r="283" spans="1:8" s="134" customFormat="1" ht="13.5" hidden="1" customHeight="1" outlineLevel="2">
      <c r="A283" s="41" t="s">
        <v>38</v>
      </c>
      <c r="B283" s="42" t="s">
        <v>37</v>
      </c>
      <c r="C283" s="204"/>
      <c r="D283" s="205"/>
      <c r="E283" s="43">
        <v>0</v>
      </c>
      <c r="F283" s="43">
        <v>0</v>
      </c>
      <c r="G283" s="44" t="str">
        <f t="shared" si="24"/>
        <v>-</v>
      </c>
      <c r="H283" s="198"/>
    </row>
    <row r="284" spans="1:8" s="143" customFormat="1" ht="3.95" customHeight="1" outlineLevel="1" collapsed="1">
      <c r="A284" s="45"/>
      <c r="B284" s="46"/>
      <c r="C284" s="138"/>
      <c r="D284" s="136"/>
      <c r="E284" s="49"/>
      <c r="F284" s="49"/>
      <c r="G284" s="50"/>
      <c r="H284" s="137"/>
    </row>
    <row r="285" spans="1:8" s="143" customFormat="1" ht="3.95" customHeight="1" outlineLevel="1">
      <c r="A285" s="148"/>
      <c r="B285" s="149"/>
      <c r="C285" s="139"/>
      <c r="D285" s="140"/>
      <c r="E285" s="150"/>
      <c r="F285" s="150"/>
      <c r="G285" s="151"/>
      <c r="H285" s="141"/>
    </row>
    <row r="286" spans="1:8" s="2" customFormat="1" ht="27" customHeight="1" outlineLevel="1">
      <c r="A286" s="52" t="s">
        <v>368</v>
      </c>
      <c r="B286" s="53" t="s">
        <v>380</v>
      </c>
      <c r="C286" s="204">
        <v>852</v>
      </c>
      <c r="D286" s="205">
        <v>85219</v>
      </c>
      <c r="E286" s="54">
        <f>SUM(E287:E291)</f>
        <v>30000</v>
      </c>
      <c r="F286" s="54">
        <f>SUM(F287:F291)</f>
        <v>29892.3</v>
      </c>
      <c r="G286" s="55">
        <f t="shared" ref="G286:G291" si="25">IF(E286&gt;0,F286/E286*100,"-")</f>
        <v>99.641000000000005</v>
      </c>
      <c r="H286" s="198" t="s">
        <v>592</v>
      </c>
    </row>
    <row r="287" spans="1:8" s="19" customFormat="1" ht="13.5" customHeight="1" outlineLevel="1">
      <c r="A287" s="41" t="s">
        <v>7</v>
      </c>
      <c r="B287" s="42" t="s">
        <v>33</v>
      </c>
      <c r="C287" s="204"/>
      <c r="D287" s="205"/>
      <c r="E287" s="43">
        <v>30000</v>
      </c>
      <c r="F287" s="43">
        <v>29892.3</v>
      </c>
      <c r="G287" s="44">
        <f t="shared" si="25"/>
        <v>99.641000000000005</v>
      </c>
      <c r="H287" s="198"/>
    </row>
    <row r="288" spans="1:8" s="19" customFormat="1" ht="13.5" hidden="1" customHeight="1" outlineLevel="2">
      <c r="A288" s="41" t="s">
        <v>8</v>
      </c>
      <c r="B288" s="42" t="s">
        <v>34</v>
      </c>
      <c r="C288" s="204"/>
      <c r="D288" s="205"/>
      <c r="E288" s="43">
        <v>0</v>
      </c>
      <c r="F288" s="43">
        <v>0</v>
      </c>
      <c r="G288" s="44" t="str">
        <f t="shared" si="25"/>
        <v>-</v>
      </c>
      <c r="H288" s="198"/>
    </row>
    <row r="289" spans="1:8" s="19" customFormat="1" ht="13.5" hidden="1" customHeight="1" outlineLevel="2">
      <c r="A289" s="41" t="s">
        <v>9</v>
      </c>
      <c r="B289" s="42" t="s">
        <v>35</v>
      </c>
      <c r="C289" s="204"/>
      <c r="D289" s="205"/>
      <c r="E289" s="43">
        <v>0</v>
      </c>
      <c r="F289" s="43">
        <v>0</v>
      </c>
      <c r="G289" s="44" t="str">
        <f t="shared" si="25"/>
        <v>-</v>
      </c>
      <c r="H289" s="198"/>
    </row>
    <row r="290" spans="1:8" s="19" customFormat="1" ht="13.5" hidden="1" customHeight="1" outlineLevel="2">
      <c r="A290" s="41" t="s">
        <v>31</v>
      </c>
      <c r="B290" s="42" t="s">
        <v>36</v>
      </c>
      <c r="C290" s="204"/>
      <c r="D290" s="205"/>
      <c r="E290" s="43">
        <v>0</v>
      </c>
      <c r="F290" s="43">
        <v>0</v>
      </c>
      <c r="G290" s="44" t="str">
        <f t="shared" si="25"/>
        <v>-</v>
      </c>
      <c r="H290" s="198"/>
    </row>
    <row r="291" spans="1:8" s="134" customFormat="1" ht="13.5" hidden="1" customHeight="1" outlineLevel="2">
      <c r="A291" s="41" t="s">
        <v>38</v>
      </c>
      <c r="B291" s="42" t="s">
        <v>37</v>
      </c>
      <c r="C291" s="204"/>
      <c r="D291" s="205"/>
      <c r="E291" s="43">
        <v>0</v>
      </c>
      <c r="F291" s="43">
        <v>0</v>
      </c>
      <c r="G291" s="44" t="str">
        <f t="shared" si="25"/>
        <v>-</v>
      </c>
      <c r="H291" s="198"/>
    </row>
    <row r="292" spans="1:8" s="143" customFormat="1" ht="3.95" customHeight="1" outlineLevel="1" collapsed="1">
      <c r="A292" s="45"/>
      <c r="B292" s="46"/>
      <c r="C292" s="138"/>
      <c r="D292" s="136"/>
      <c r="E292" s="49"/>
      <c r="F292" s="49"/>
      <c r="G292" s="50"/>
      <c r="H292" s="137"/>
    </row>
    <row r="293" spans="1:8" s="143" customFormat="1" ht="3.95" customHeight="1" outlineLevel="1">
      <c r="A293" s="148"/>
      <c r="B293" s="149"/>
      <c r="C293" s="139"/>
      <c r="D293" s="140"/>
      <c r="E293" s="150"/>
      <c r="F293" s="150"/>
      <c r="G293" s="151"/>
      <c r="H293" s="141"/>
    </row>
    <row r="294" spans="1:8" s="2" customFormat="1" ht="27" customHeight="1" outlineLevel="1">
      <c r="A294" s="52" t="s">
        <v>369</v>
      </c>
      <c r="B294" s="53" t="s">
        <v>381</v>
      </c>
      <c r="C294" s="204">
        <v>852</v>
      </c>
      <c r="D294" s="205">
        <v>85220</v>
      </c>
      <c r="E294" s="54">
        <f>SUM(E295:E299)</f>
        <v>363690</v>
      </c>
      <c r="F294" s="54">
        <f>SUM(F295:F299)</f>
        <v>363688.61</v>
      </c>
      <c r="G294" s="55">
        <f t="shared" ref="G294:G299" si="26">IF(E294&gt;0,F294/E294*100,"-")</f>
        <v>99.99961780637355</v>
      </c>
      <c r="H294" s="198" t="s">
        <v>593</v>
      </c>
    </row>
    <row r="295" spans="1:8" s="19" customFormat="1" ht="13.5" customHeight="1" outlineLevel="1">
      <c r="A295" s="41" t="s">
        <v>7</v>
      </c>
      <c r="B295" s="42" t="s">
        <v>33</v>
      </c>
      <c r="C295" s="204"/>
      <c r="D295" s="205"/>
      <c r="E295" s="43">
        <v>363690</v>
      </c>
      <c r="F295" s="43">
        <v>363688.61</v>
      </c>
      <c r="G295" s="44">
        <f t="shared" si="26"/>
        <v>99.99961780637355</v>
      </c>
      <c r="H295" s="198"/>
    </row>
    <row r="296" spans="1:8" s="19" customFormat="1" ht="13.5" hidden="1" customHeight="1" outlineLevel="2">
      <c r="A296" s="41" t="s">
        <v>8</v>
      </c>
      <c r="B296" s="42" t="s">
        <v>34</v>
      </c>
      <c r="C296" s="204"/>
      <c r="D296" s="205"/>
      <c r="E296" s="43">
        <v>0</v>
      </c>
      <c r="F296" s="43">
        <v>0</v>
      </c>
      <c r="G296" s="44" t="str">
        <f t="shared" si="26"/>
        <v>-</v>
      </c>
      <c r="H296" s="198"/>
    </row>
    <row r="297" spans="1:8" s="19" customFormat="1" ht="13.5" hidden="1" customHeight="1" outlineLevel="2">
      <c r="A297" s="41" t="s">
        <v>9</v>
      </c>
      <c r="B297" s="42" t="s">
        <v>35</v>
      </c>
      <c r="C297" s="204"/>
      <c r="D297" s="205"/>
      <c r="E297" s="43">
        <v>0</v>
      </c>
      <c r="F297" s="43">
        <v>0</v>
      </c>
      <c r="G297" s="44" t="str">
        <f t="shared" si="26"/>
        <v>-</v>
      </c>
      <c r="H297" s="198"/>
    </row>
    <row r="298" spans="1:8" s="19" customFormat="1" ht="13.5" hidden="1" customHeight="1" outlineLevel="2">
      <c r="A298" s="41" t="s">
        <v>31</v>
      </c>
      <c r="B298" s="42" t="s">
        <v>36</v>
      </c>
      <c r="C298" s="204"/>
      <c r="D298" s="205"/>
      <c r="E298" s="43">
        <v>0</v>
      </c>
      <c r="F298" s="43">
        <v>0</v>
      </c>
      <c r="G298" s="44" t="str">
        <f t="shared" si="26"/>
        <v>-</v>
      </c>
      <c r="H298" s="198"/>
    </row>
    <row r="299" spans="1:8" s="134" customFormat="1" ht="13.5" hidden="1" customHeight="1" outlineLevel="2">
      <c r="A299" s="41" t="s">
        <v>38</v>
      </c>
      <c r="B299" s="42" t="s">
        <v>37</v>
      </c>
      <c r="C299" s="204"/>
      <c r="D299" s="205"/>
      <c r="E299" s="43">
        <v>0</v>
      </c>
      <c r="F299" s="43">
        <v>0</v>
      </c>
      <c r="G299" s="44" t="str">
        <f t="shared" si="26"/>
        <v>-</v>
      </c>
      <c r="H299" s="198"/>
    </row>
    <row r="300" spans="1:8" s="143" customFormat="1" ht="33" customHeight="1" outlineLevel="1" collapsed="1">
      <c r="A300" s="45"/>
      <c r="B300" s="46"/>
      <c r="C300" s="138"/>
      <c r="D300" s="136"/>
      <c r="E300" s="49"/>
      <c r="F300" s="49"/>
      <c r="G300" s="50"/>
      <c r="H300" s="199"/>
    </row>
    <row r="301" spans="1:8" s="143" customFormat="1" ht="3.95" customHeight="1" outlineLevel="1">
      <c r="A301" s="148"/>
      <c r="B301" s="149"/>
      <c r="C301" s="139"/>
      <c r="D301" s="140"/>
      <c r="E301" s="150"/>
      <c r="F301" s="150"/>
      <c r="G301" s="151"/>
      <c r="H301" s="141"/>
    </row>
    <row r="302" spans="1:8" s="2" customFormat="1" ht="27" customHeight="1" outlineLevel="1">
      <c r="A302" s="52" t="s">
        <v>370</v>
      </c>
      <c r="B302" s="53" t="s">
        <v>384</v>
      </c>
      <c r="C302" s="204">
        <v>852</v>
      </c>
      <c r="D302" s="205">
        <v>85295</v>
      </c>
      <c r="E302" s="54">
        <f>SUM(E303:E307)</f>
        <v>225555</v>
      </c>
      <c r="F302" s="54">
        <f>SUM(F303:F307)</f>
        <v>225552.2</v>
      </c>
      <c r="G302" s="55">
        <f t="shared" ref="G302:G307" si="27">IF(E302&gt;0,F302/E302*100,"-")</f>
        <v>99.998758617632063</v>
      </c>
      <c r="H302" s="198" t="s">
        <v>594</v>
      </c>
    </row>
    <row r="303" spans="1:8" s="19" customFormat="1" ht="13.5" customHeight="1" outlineLevel="1">
      <c r="A303" s="41" t="s">
        <v>7</v>
      </c>
      <c r="B303" s="42" t="s">
        <v>33</v>
      </c>
      <c r="C303" s="204"/>
      <c r="D303" s="205"/>
      <c r="E303" s="43">
        <v>225555</v>
      </c>
      <c r="F303" s="43">
        <v>225552.2</v>
      </c>
      <c r="G303" s="44">
        <f t="shared" si="27"/>
        <v>99.998758617632063</v>
      </c>
      <c r="H303" s="198"/>
    </row>
    <row r="304" spans="1:8" s="19" customFormat="1" ht="13.5" hidden="1" customHeight="1" outlineLevel="2">
      <c r="A304" s="41" t="s">
        <v>8</v>
      </c>
      <c r="B304" s="42" t="s">
        <v>34</v>
      </c>
      <c r="C304" s="204"/>
      <c r="D304" s="205"/>
      <c r="E304" s="43">
        <v>0</v>
      </c>
      <c r="F304" s="43">
        <v>0</v>
      </c>
      <c r="G304" s="44" t="str">
        <f t="shared" si="27"/>
        <v>-</v>
      </c>
      <c r="H304" s="198"/>
    </row>
    <row r="305" spans="1:8" s="19" customFormat="1" ht="13.5" hidden="1" customHeight="1" outlineLevel="2">
      <c r="A305" s="41" t="s">
        <v>9</v>
      </c>
      <c r="B305" s="42" t="s">
        <v>35</v>
      </c>
      <c r="C305" s="204"/>
      <c r="D305" s="205"/>
      <c r="E305" s="43">
        <v>0</v>
      </c>
      <c r="F305" s="43">
        <v>0</v>
      </c>
      <c r="G305" s="44" t="str">
        <f t="shared" si="27"/>
        <v>-</v>
      </c>
      <c r="H305" s="198"/>
    </row>
    <row r="306" spans="1:8" s="19" customFormat="1" ht="13.5" hidden="1" customHeight="1" outlineLevel="2">
      <c r="A306" s="41" t="s">
        <v>31</v>
      </c>
      <c r="B306" s="42" t="s">
        <v>36</v>
      </c>
      <c r="C306" s="204"/>
      <c r="D306" s="205"/>
      <c r="E306" s="43">
        <v>0</v>
      </c>
      <c r="F306" s="43">
        <v>0</v>
      </c>
      <c r="G306" s="44" t="str">
        <f t="shared" si="27"/>
        <v>-</v>
      </c>
      <c r="H306" s="198"/>
    </row>
    <row r="307" spans="1:8" s="134" customFormat="1" ht="13.5" hidden="1" customHeight="1" outlineLevel="2">
      <c r="A307" s="41" t="s">
        <v>38</v>
      </c>
      <c r="B307" s="42" t="s">
        <v>37</v>
      </c>
      <c r="C307" s="204"/>
      <c r="D307" s="205"/>
      <c r="E307" s="43">
        <v>0</v>
      </c>
      <c r="F307" s="43">
        <v>0</v>
      </c>
      <c r="G307" s="44" t="str">
        <f t="shared" si="27"/>
        <v>-</v>
      </c>
      <c r="H307" s="198"/>
    </row>
    <row r="308" spans="1:8" s="143" customFormat="1" ht="3.95" customHeight="1" outlineLevel="1" collapsed="1">
      <c r="A308" s="45"/>
      <c r="B308" s="46"/>
      <c r="C308" s="138"/>
      <c r="D308" s="136"/>
      <c r="E308" s="49"/>
      <c r="F308" s="49"/>
      <c r="G308" s="50"/>
      <c r="H308" s="137"/>
    </row>
    <row r="309" spans="1:8" s="143" customFormat="1" ht="3.95" customHeight="1" outlineLevel="1">
      <c r="A309" s="148"/>
      <c r="B309" s="149"/>
      <c r="C309" s="139"/>
      <c r="D309" s="140"/>
      <c r="E309" s="150"/>
      <c r="F309" s="150"/>
      <c r="G309" s="151"/>
      <c r="H309" s="141"/>
    </row>
    <row r="310" spans="1:8" s="2" customFormat="1" ht="27" customHeight="1" outlineLevel="1">
      <c r="A310" s="52" t="s">
        <v>371</v>
      </c>
      <c r="B310" s="53" t="s">
        <v>383</v>
      </c>
      <c r="C310" s="204">
        <v>852</v>
      </c>
      <c r="D310" s="205">
        <v>85295</v>
      </c>
      <c r="E310" s="54">
        <f>SUM(E311:E315)</f>
        <v>178408</v>
      </c>
      <c r="F310" s="54">
        <f>SUM(F311:F315)</f>
        <v>178407.45</v>
      </c>
      <c r="G310" s="55">
        <f t="shared" ref="G310:G315" si="28">IF(E310&gt;0,F310/E310*100,"-")</f>
        <v>99.999691717860202</v>
      </c>
      <c r="H310" s="198" t="s">
        <v>595</v>
      </c>
    </row>
    <row r="311" spans="1:8" s="19" customFormat="1" ht="13.5" customHeight="1" outlineLevel="1">
      <c r="A311" s="41" t="s">
        <v>7</v>
      </c>
      <c r="B311" s="42" t="s">
        <v>33</v>
      </c>
      <c r="C311" s="204"/>
      <c r="D311" s="205"/>
      <c r="E311" s="43">
        <v>178408</v>
      </c>
      <c r="F311" s="43">
        <v>178407.45</v>
      </c>
      <c r="G311" s="44">
        <f t="shared" si="28"/>
        <v>99.999691717860202</v>
      </c>
      <c r="H311" s="198"/>
    </row>
    <row r="312" spans="1:8" s="19" customFormat="1" ht="13.5" hidden="1" customHeight="1" outlineLevel="2">
      <c r="A312" s="41" t="s">
        <v>8</v>
      </c>
      <c r="B312" s="42" t="s">
        <v>34</v>
      </c>
      <c r="C312" s="204"/>
      <c r="D312" s="205"/>
      <c r="E312" s="43">
        <v>0</v>
      </c>
      <c r="F312" s="43">
        <v>0</v>
      </c>
      <c r="G312" s="44" t="str">
        <f t="shared" si="28"/>
        <v>-</v>
      </c>
      <c r="H312" s="198"/>
    </row>
    <row r="313" spans="1:8" s="19" customFormat="1" ht="13.5" hidden="1" customHeight="1" outlineLevel="2">
      <c r="A313" s="41" t="s">
        <v>9</v>
      </c>
      <c r="B313" s="42" t="s">
        <v>35</v>
      </c>
      <c r="C313" s="204"/>
      <c r="D313" s="205"/>
      <c r="E313" s="43">
        <v>0</v>
      </c>
      <c r="F313" s="43">
        <v>0</v>
      </c>
      <c r="G313" s="44" t="str">
        <f t="shared" si="28"/>
        <v>-</v>
      </c>
      <c r="H313" s="198"/>
    </row>
    <row r="314" spans="1:8" s="19" customFormat="1" ht="13.5" hidden="1" customHeight="1" outlineLevel="2">
      <c r="A314" s="41" t="s">
        <v>31</v>
      </c>
      <c r="B314" s="42" t="s">
        <v>36</v>
      </c>
      <c r="C314" s="204"/>
      <c r="D314" s="205"/>
      <c r="E314" s="43">
        <v>0</v>
      </c>
      <c r="F314" s="43">
        <v>0</v>
      </c>
      <c r="G314" s="44" t="str">
        <f t="shared" si="28"/>
        <v>-</v>
      </c>
      <c r="H314" s="198"/>
    </row>
    <row r="315" spans="1:8" s="134" customFormat="1" ht="13.5" hidden="1" customHeight="1" outlineLevel="2">
      <c r="A315" s="41" t="s">
        <v>38</v>
      </c>
      <c r="B315" s="42" t="s">
        <v>37</v>
      </c>
      <c r="C315" s="204"/>
      <c r="D315" s="205"/>
      <c r="E315" s="43">
        <v>0</v>
      </c>
      <c r="F315" s="43">
        <v>0</v>
      </c>
      <c r="G315" s="44" t="str">
        <f t="shared" si="28"/>
        <v>-</v>
      </c>
      <c r="H315" s="198"/>
    </row>
    <row r="316" spans="1:8" s="143" customFormat="1" ht="3.95" customHeight="1" outlineLevel="1" collapsed="1">
      <c r="A316" s="45"/>
      <c r="B316" s="46"/>
      <c r="C316" s="138"/>
      <c r="D316" s="136"/>
      <c r="E316" s="49"/>
      <c r="F316" s="49"/>
      <c r="G316" s="50"/>
      <c r="H316" s="137"/>
    </row>
    <row r="317" spans="1:8" s="143" customFormat="1" ht="3.95" customHeight="1" outlineLevel="1">
      <c r="A317" s="148"/>
      <c r="B317" s="149"/>
      <c r="C317" s="139"/>
      <c r="D317" s="140"/>
      <c r="E317" s="150"/>
      <c r="F317" s="150"/>
      <c r="G317" s="151"/>
      <c r="H317" s="141"/>
    </row>
    <row r="318" spans="1:8" s="2" customFormat="1" ht="40.5" customHeight="1" outlineLevel="1">
      <c r="A318" s="52" t="s">
        <v>372</v>
      </c>
      <c r="B318" s="53" t="s">
        <v>382</v>
      </c>
      <c r="C318" s="204">
        <v>853</v>
      </c>
      <c r="D318" s="205">
        <v>85311</v>
      </c>
      <c r="E318" s="54">
        <f>SUM(E319:E323)</f>
        <v>38128</v>
      </c>
      <c r="F318" s="54">
        <f>SUM(F319:F323)</f>
        <v>38127.89</v>
      </c>
      <c r="G318" s="55">
        <f t="shared" ref="G318:G323" si="29">IF(E318&gt;0,F318/E318*100,"-")</f>
        <v>99.999711498111623</v>
      </c>
      <c r="H318" s="198" t="s">
        <v>596</v>
      </c>
    </row>
    <row r="319" spans="1:8" s="19" customFormat="1" ht="13.5" customHeight="1" outlineLevel="1">
      <c r="A319" s="41" t="s">
        <v>7</v>
      </c>
      <c r="B319" s="42" t="s">
        <v>33</v>
      </c>
      <c r="C319" s="204"/>
      <c r="D319" s="205"/>
      <c r="E319" s="43">
        <v>38128</v>
      </c>
      <c r="F319" s="43">
        <v>38127.89</v>
      </c>
      <c r="G319" s="44">
        <f t="shared" si="29"/>
        <v>99.999711498111623</v>
      </c>
      <c r="H319" s="198"/>
    </row>
    <row r="320" spans="1:8" s="19" customFormat="1" ht="13.5" hidden="1" customHeight="1" outlineLevel="2">
      <c r="A320" s="41" t="s">
        <v>8</v>
      </c>
      <c r="B320" s="42" t="s">
        <v>34</v>
      </c>
      <c r="C320" s="204"/>
      <c r="D320" s="205"/>
      <c r="E320" s="43">
        <v>0</v>
      </c>
      <c r="F320" s="43">
        <v>0</v>
      </c>
      <c r="G320" s="44" t="str">
        <f t="shared" si="29"/>
        <v>-</v>
      </c>
      <c r="H320" s="198"/>
    </row>
    <row r="321" spans="1:8" s="19" customFormat="1" ht="13.5" hidden="1" customHeight="1" outlineLevel="2">
      <c r="A321" s="41" t="s">
        <v>9</v>
      </c>
      <c r="B321" s="42" t="s">
        <v>35</v>
      </c>
      <c r="C321" s="204"/>
      <c r="D321" s="205"/>
      <c r="E321" s="43">
        <v>0</v>
      </c>
      <c r="F321" s="43">
        <v>0</v>
      </c>
      <c r="G321" s="44" t="str">
        <f t="shared" si="29"/>
        <v>-</v>
      </c>
      <c r="H321" s="198"/>
    </row>
    <row r="322" spans="1:8" s="19" customFormat="1" ht="13.5" hidden="1" customHeight="1" outlineLevel="2">
      <c r="A322" s="41" t="s">
        <v>31</v>
      </c>
      <c r="B322" s="42" t="s">
        <v>36</v>
      </c>
      <c r="C322" s="204"/>
      <c r="D322" s="205"/>
      <c r="E322" s="43">
        <v>0</v>
      </c>
      <c r="F322" s="43">
        <v>0</v>
      </c>
      <c r="G322" s="44" t="str">
        <f t="shared" si="29"/>
        <v>-</v>
      </c>
      <c r="H322" s="198"/>
    </row>
    <row r="323" spans="1:8" s="134" customFormat="1" ht="13.5" hidden="1" customHeight="1" outlineLevel="2">
      <c r="A323" s="41" t="s">
        <v>38</v>
      </c>
      <c r="B323" s="42" t="s">
        <v>37</v>
      </c>
      <c r="C323" s="204"/>
      <c r="D323" s="205"/>
      <c r="E323" s="43">
        <v>0</v>
      </c>
      <c r="F323" s="43">
        <v>0</v>
      </c>
      <c r="G323" s="44" t="str">
        <f t="shared" si="29"/>
        <v>-</v>
      </c>
      <c r="H323" s="198"/>
    </row>
    <row r="324" spans="1:8" s="143" customFormat="1" ht="3.95" customHeight="1" outlineLevel="1" collapsed="1">
      <c r="A324" s="45"/>
      <c r="B324" s="46"/>
      <c r="C324" s="138"/>
      <c r="D324" s="136"/>
      <c r="E324" s="49"/>
      <c r="F324" s="49"/>
      <c r="G324" s="50"/>
      <c r="H324" s="137"/>
    </row>
    <row r="325" spans="1:8" s="18" customFormat="1" ht="18" customHeight="1" outlineLevel="1">
      <c r="A325" s="14">
        <v>2</v>
      </c>
      <c r="B325" s="15" t="s">
        <v>72</v>
      </c>
      <c r="C325" s="14"/>
      <c r="D325" s="14"/>
      <c r="E325" s="16">
        <f>E327+E335+E343+E431+E439+E447+E455+E463+E471+E479+E351+E359+E367+E375+E383+E391+E399+E407+E415+E423+E486</f>
        <v>834783</v>
      </c>
      <c r="F325" s="16">
        <f>F327+F335+F343+F431+F439+F447+F455+F463+F471+F479+F351+F359+F367+F375+F383+F391+F399+F407+F415+F423+F486</f>
        <v>832365.18999999983</v>
      </c>
      <c r="G325" s="17">
        <f>IF(E325&gt;0,F325/E325*100,"-")</f>
        <v>99.71036664618228</v>
      </c>
      <c r="H325" s="15"/>
    </row>
    <row r="326" spans="1:8" s="18" customFormat="1" ht="3.95" customHeight="1" outlineLevel="1">
      <c r="A326" s="144"/>
      <c r="B326" s="145"/>
      <c r="C326" s="144"/>
      <c r="D326" s="144"/>
      <c r="E326" s="146"/>
      <c r="F326" s="146"/>
      <c r="G326" s="147"/>
      <c r="H326" s="145"/>
    </row>
    <row r="327" spans="1:8" s="2" customFormat="1" ht="24" customHeight="1" outlineLevel="1">
      <c r="A327" s="52" t="s">
        <v>93</v>
      </c>
      <c r="B327" s="53" t="s">
        <v>385</v>
      </c>
      <c r="C327" s="204">
        <v>710</v>
      </c>
      <c r="D327" s="205">
        <v>71095</v>
      </c>
      <c r="E327" s="54">
        <f>SUM(E328:E332)</f>
        <v>102690</v>
      </c>
      <c r="F327" s="54">
        <f>SUM(F328:F332)</f>
        <v>102689.99</v>
      </c>
      <c r="G327" s="55">
        <f t="shared" ref="G327:G332" si="30">IF(E327&gt;0,F327/E327*100,"-")</f>
        <v>99.999990261953457</v>
      </c>
      <c r="H327" s="198" t="s">
        <v>597</v>
      </c>
    </row>
    <row r="328" spans="1:8" s="19" customFormat="1" ht="13.5" customHeight="1" outlineLevel="1">
      <c r="A328" s="41" t="s">
        <v>7</v>
      </c>
      <c r="B328" s="42" t="s">
        <v>33</v>
      </c>
      <c r="C328" s="204"/>
      <c r="D328" s="205"/>
      <c r="E328" s="43">
        <v>102690</v>
      </c>
      <c r="F328" s="43">
        <v>102689.99</v>
      </c>
      <c r="G328" s="44">
        <f t="shared" si="30"/>
        <v>99.999990261953457</v>
      </c>
      <c r="H328" s="198"/>
    </row>
    <row r="329" spans="1:8" s="19" customFormat="1" ht="13.5" hidden="1" customHeight="1" outlineLevel="2">
      <c r="A329" s="41" t="s">
        <v>8</v>
      </c>
      <c r="B329" s="42" t="s">
        <v>34</v>
      </c>
      <c r="C329" s="204"/>
      <c r="D329" s="205"/>
      <c r="E329" s="43">
        <v>0</v>
      </c>
      <c r="F329" s="43">
        <v>0</v>
      </c>
      <c r="G329" s="44" t="str">
        <f t="shared" si="30"/>
        <v>-</v>
      </c>
      <c r="H329" s="198"/>
    </row>
    <row r="330" spans="1:8" s="19" customFormat="1" ht="13.5" hidden="1" customHeight="1" outlineLevel="2">
      <c r="A330" s="41" t="s">
        <v>9</v>
      </c>
      <c r="B330" s="42" t="s">
        <v>35</v>
      </c>
      <c r="C330" s="204"/>
      <c r="D330" s="205"/>
      <c r="E330" s="43">
        <v>0</v>
      </c>
      <c r="F330" s="43">
        <v>0</v>
      </c>
      <c r="G330" s="44" t="str">
        <f t="shared" si="30"/>
        <v>-</v>
      </c>
      <c r="H330" s="198"/>
    </row>
    <row r="331" spans="1:8" s="19" customFormat="1" ht="13.5" hidden="1" customHeight="1" outlineLevel="2">
      <c r="A331" s="41" t="s">
        <v>31</v>
      </c>
      <c r="B331" s="42" t="s">
        <v>36</v>
      </c>
      <c r="C331" s="204"/>
      <c r="D331" s="205"/>
      <c r="E331" s="43">
        <v>0</v>
      </c>
      <c r="F331" s="43">
        <v>0</v>
      </c>
      <c r="G331" s="44" t="str">
        <f t="shared" si="30"/>
        <v>-</v>
      </c>
      <c r="H331" s="198"/>
    </row>
    <row r="332" spans="1:8" s="134" customFormat="1" ht="13.5" hidden="1" customHeight="1" outlineLevel="2">
      <c r="A332" s="41" t="s">
        <v>38</v>
      </c>
      <c r="B332" s="42" t="s">
        <v>37</v>
      </c>
      <c r="C332" s="204"/>
      <c r="D332" s="205"/>
      <c r="E332" s="43">
        <v>0</v>
      </c>
      <c r="F332" s="43">
        <v>0</v>
      </c>
      <c r="G332" s="44" t="str">
        <f t="shared" si="30"/>
        <v>-</v>
      </c>
      <c r="H332" s="198"/>
    </row>
    <row r="333" spans="1:8" s="143" customFormat="1" ht="3.95" customHeight="1" outlineLevel="1" collapsed="1">
      <c r="A333" s="45"/>
      <c r="B333" s="46"/>
      <c r="C333" s="138"/>
      <c r="D333" s="136"/>
      <c r="E333" s="49"/>
      <c r="F333" s="49"/>
      <c r="G333" s="50"/>
      <c r="H333" s="137"/>
    </row>
    <row r="334" spans="1:8" s="18" customFormat="1" ht="3.95" customHeight="1" outlineLevel="1">
      <c r="A334" s="144"/>
      <c r="B334" s="145"/>
      <c r="C334" s="144"/>
      <c r="D334" s="144"/>
      <c r="E334" s="146"/>
      <c r="F334" s="146"/>
      <c r="G334" s="147"/>
      <c r="H334" s="145"/>
    </row>
    <row r="335" spans="1:8" s="2" customFormat="1" ht="23.25" customHeight="1" outlineLevel="1">
      <c r="A335" s="52" t="s">
        <v>94</v>
      </c>
      <c r="B335" s="53" t="s">
        <v>386</v>
      </c>
      <c r="C335" s="204">
        <v>852</v>
      </c>
      <c r="D335" s="205">
        <v>85201</v>
      </c>
      <c r="E335" s="54">
        <f>SUM(E336:E340)</f>
        <v>12000</v>
      </c>
      <c r="F335" s="54">
        <f>SUM(F336:F340)</f>
        <v>12000</v>
      </c>
      <c r="G335" s="55">
        <f t="shared" ref="G335:G340" si="31">IF(E335&gt;0,F335/E335*100,"-")</f>
        <v>100</v>
      </c>
      <c r="H335" s="198" t="s">
        <v>598</v>
      </c>
    </row>
    <row r="336" spans="1:8" s="19" customFormat="1" ht="13.5" customHeight="1" outlineLevel="1">
      <c r="A336" s="41" t="s">
        <v>7</v>
      </c>
      <c r="B336" s="42" t="s">
        <v>33</v>
      </c>
      <c r="C336" s="204"/>
      <c r="D336" s="205"/>
      <c r="E336" s="43">
        <v>12000</v>
      </c>
      <c r="F336" s="43">
        <v>12000</v>
      </c>
      <c r="G336" s="44">
        <f t="shared" si="31"/>
        <v>100</v>
      </c>
      <c r="H336" s="198"/>
    </row>
    <row r="337" spans="1:8" s="19" customFormat="1" ht="13.5" hidden="1" customHeight="1" outlineLevel="2">
      <c r="A337" s="41" t="s">
        <v>8</v>
      </c>
      <c r="B337" s="42" t="s">
        <v>34</v>
      </c>
      <c r="C337" s="204"/>
      <c r="D337" s="205"/>
      <c r="E337" s="43">
        <v>0</v>
      </c>
      <c r="F337" s="43">
        <v>0</v>
      </c>
      <c r="G337" s="44" t="str">
        <f t="shared" si="31"/>
        <v>-</v>
      </c>
      <c r="H337" s="198"/>
    </row>
    <row r="338" spans="1:8" s="19" customFormat="1" ht="13.5" hidden="1" customHeight="1" outlineLevel="2">
      <c r="A338" s="41" t="s">
        <v>9</v>
      </c>
      <c r="B338" s="42" t="s">
        <v>35</v>
      </c>
      <c r="C338" s="204"/>
      <c r="D338" s="205"/>
      <c r="E338" s="43">
        <v>0</v>
      </c>
      <c r="F338" s="43">
        <v>0</v>
      </c>
      <c r="G338" s="44" t="str">
        <f t="shared" si="31"/>
        <v>-</v>
      </c>
      <c r="H338" s="198"/>
    </row>
    <row r="339" spans="1:8" s="19" customFormat="1" ht="13.5" hidden="1" customHeight="1" outlineLevel="2">
      <c r="A339" s="41" t="s">
        <v>31</v>
      </c>
      <c r="B339" s="42" t="s">
        <v>36</v>
      </c>
      <c r="C339" s="204"/>
      <c r="D339" s="205"/>
      <c r="E339" s="43">
        <v>0</v>
      </c>
      <c r="F339" s="43">
        <v>0</v>
      </c>
      <c r="G339" s="44" t="str">
        <f t="shared" si="31"/>
        <v>-</v>
      </c>
      <c r="H339" s="198"/>
    </row>
    <row r="340" spans="1:8" s="134" customFormat="1" ht="13.5" hidden="1" customHeight="1" outlineLevel="2">
      <c r="A340" s="41" t="s">
        <v>38</v>
      </c>
      <c r="B340" s="42" t="s">
        <v>37</v>
      </c>
      <c r="C340" s="204"/>
      <c r="D340" s="205"/>
      <c r="E340" s="43">
        <v>0</v>
      </c>
      <c r="F340" s="43">
        <v>0</v>
      </c>
      <c r="G340" s="44" t="str">
        <f t="shared" si="31"/>
        <v>-</v>
      </c>
      <c r="H340" s="198"/>
    </row>
    <row r="341" spans="1:8" s="143" customFormat="1" ht="3.95" customHeight="1" outlineLevel="1" collapsed="1">
      <c r="A341" s="45"/>
      <c r="B341" s="46"/>
      <c r="C341" s="138"/>
      <c r="D341" s="136"/>
      <c r="E341" s="49"/>
      <c r="F341" s="49"/>
      <c r="G341" s="50"/>
      <c r="H341" s="137"/>
    </row>
    <row r="342" spans="1:8" s="18" customFormat="1" ht="3.95" customHeight="1" outlineLevel="1">
      <c r="A342" s="144"/>
      <c r="B342" s="145"/>
      <c r="C342" s="144"/>
      <c r="D342" s="144"/>
      <c r="E342" s="146"/>
      <c r="F342" s="146"/>
      <c r="G342" s="147"/>
      <c r="H342" s="145"/>
    </row>
    <row r="343" spans="1:8" s="2" customFormat="1" ht="16.5" customHeight="1" outlineLevel="1">
      <c r="A343" s="52" t="s">
        <v>96</v>
      </c>
      <c r="B343" s="53" t="s">
        <v>95</v>
      </c>
      <c r="C343" s="204">
        <v>852</v>
      </c>
      <c r="D343" s="205">
        <v>85202</v>
      </c>
      <c r="E343" s="54">
        <f>SUM(E344:E348)</f>
        <v>30627</v>
      </c>
      <c r="F343" s="54">
        <f>SUM(F344:F348)</f>
        <v>30627</v>
      </c>
      <c r="G343" s="55">
        <f t="shared" ref="G343:G348" si="32">IF(E343&gt;0,F343/E343*100,"-")</f>
        <v>100</v>
      </c>
      <c r="H343" s="198" t="s">
        <v>599</v>
      </c>
    </row>
    <row r="344" spans="1:8" s="19" customFormat="1" ht="13.5" customHeight="1" outlineLevel="1">
      <c r="A344" s="41" t="s">
        <v>7</v>
      </c>
      <c r="B344" s="42" t="s">
        <v>33</v>
      </c>
      <c r="C344" s="204"/>
      <c r="D344" s="205"/>
      <c r="E344" s="43">
        <v>30627</v>
      </c>
      <c r="F344" s="43">
        <v>30627</v>
      </c>
      <c r="G344" s="44">
        <f t="shared" si="32"/>
        <v>100</v>
      </c>
      <c r="H344" s="198"/>
    </row>
    <row r="345" spans="1:8" s="19" customFormat="1" ht="13.5" hidden="1" customHeight="1" outlineLevel="2">
      <c r="A345" s="41" t="s">
        <v>8</v>
      </c>
      <c r="B345" s="42" t="s">
        <v>34</v>
      </c>
      <c r="C345" s="204"/>
      <c r="D345" s="205"/>
      <c r="E345" s="43">
        <v>0</v>
      </c>
      <c r="F345" s="43">
        <v>0</v>
      </c>
      <c r="G345" s="44" t="str">
        <f t="shared" si="32"/>
        <v>-</v>
      </c>
      <c r="H345" s="198"/>
    </row>
    <row r="346" spans="1:8" s="19" customFormat="1" ht="13.5" hidden="1" customHeight="1" outlineLevel="2">
      <c r="A346" s="41" t="s">
        <v>9</v>
      </c>
      <c r="B346" s="42" t="s">
        <v>35</v>
      </c>
      <c r="C346" s="204"/>
      <c r="D346" s="205"/>
      <c r="E346" s="43">
        <v>0</v>
      </c>
      <c r="F346" s="43">
        <v>0</v>
      </c>
      <c r="G346" s="44" t="str">
        <f t="shared" si="32"/>
        <v>-</v>
      </c>
      <c r="H346" s="198"/>
    </row>
    <row r="347" spans="1:8" s="19" customFormat="1" ht="13.5" hidden="1" customHeight="1" outlineLevel="2">
      <c r="A347" s="41" t="s">
        <v>31</v>
      </c>
      <c r="B347" s="42" t="s">
        <v>36</v>
      </c>
      <c r="C347" s="204"/>
      <c r="D347" s="205"/>
      <c r="E347" s="43">
        <v>0</v>
      </c>
      <c r="F347" s="43">
        <v>0</v>
      </c>
      <c r="G347" s="44" t="str">
        <f t="shared" si="32"/>
        <v>-</v>
      </c>
      <c r="H347" s="198"/>
    </row>
    <row r="348" spans="1:8" s="134" customFormat="1" ht="13.5" hidden="1" customHeight="1" outlineLevel="2">
      <c r="A348" s="41" t="s">
        <v>38</v>
      </c>
      <c r="B348" s="42" t="s">
        <v>37</v>
      </c>
      <c r="C348" s="204"/>
      <c r="D348" s="205"/>
      <c r="E348" s="43">
        <v>0</v>
      </c>
      <c r="F348" s="43">
        <v>0</v>
      </c>
      <c r="G348" s="44" t="str">
        <f t="shared" si="32"/>
        <v>-</v>
      </c>
      <c r="H348" s="198"/>
    </row>
    <row r="349" spans="1:8" s="143" customFormat="1" ht="3.95" customHeight="1" outlineLevel="1" collapsed="1">
      <c r="A349" s="45"/>
      <c r="B349" s="46"/>
      <c r="C349" s="138"/>
      <c r="D349" s="136"/>
      <c r="E349" s="49"/>
      <c r="F349" s="49"/>
      <c r="G349" s="50"/>
      <c r="H349" s="137"/>
    </row>
    <row r="350" spans="1:8" s="143" customFormat="1" ht="3.95" customHeight="1" outlineLevel="1">
      <c r="A350" s="148"/>
      <c r="B350" s="149"/>
      <c r="C350" s="139"/>
      <c r="D350" s="140"/>
      <c r="E350" s="150"/>
      <c r="F350" s="150"/>
      <c r="G350" s="151"/>
      <c r="H350" s="141"/>
    </row>
    <row r="351" spans="1:8" s="2" customFormat="1" ht="50.1" customHeight="1" outlineLevel="1">
      <c r="A351" s="52" t="s">
        <v>97</v>
      </c>
      <c r="B351" s="53" t="s">
        <v>559</v>
      </c>
      <c r="C351" s="204">
        <v>852</v>
      </c>
      <c r="D351" s="205">
        <v>85202</v>
      </c>
      <c r="E351" s="54">
        <f>SUM(E352:E356)</f>
        <v>64265</v>
      </c>
      <c r="F351" s="54">
        <f>SUM(F352:F356)</f>
        <v>64265.04</v>
      </c>
      <c r="G351" s="55">
        <f t="shared" ref="G351:G356" si="33">IF(E351&gt;0,F351/E351*100,"-")</f>
        <v>100.00006224227806</v>
      </c>
      <c r="H351" s="198" t="s">
        <v>486</v>
      </c>
    </row>
    <row r="352" spans="1:8" s="19" customFormat="1" ht="13.5" customHeight="1" outlineLevel="1">
      <c r="A352" s="41" t="s">
        <v>7</v>
      </c>
      <c r="B352" s="42" t="s">
        <v>33</v>
      </c>
      <c r="C352" s="204"/>
      <c r="D352" s="205"/>
      <c r="E352" s="43">
        <v>64265</v>
      </c>
      <c r="F352" s="43">
        <v>64265.04</v>
      </c>
      <c r="G352" s="44">
        <f t="shared" si="33"/>
        <v>100.00006224227806</v>
      </c>
      <c r="H352" s="198"/>
    </row>
    <row r="353" spans="1:8" s="19" customFormat="1" ht="13.5" hidden="1" customHeight="1" outlineLevel="2">
      <c r="A353" s="41" t="s">
        <v>8</v>
      </c>
      <c r="B353" s="42" t="s">
        <v>34</v>
      </c>
      <c r="C353" s="204"/>
      <c r="D353" s="205"/>
      <c r="E353" s="43">
        <v>0</v>
      </c>
      <c r="F353" s="43">
        <v>0</v>
      </c>
      <c r="G353" s="44" t="str">
        <f t="shared" si="33"/>
        <v>-</v>
      </c>
      <c r="H353" s="198"/>
    </row>
    <row r="354" spans="1:8" s="19" customFormat="1" ht="13.5" hidden="1" customHeight="1" outlineLevel="2">
      <c r="A354" s="41" t="s">
        <v>9</v>
      </c>
      <c r="B354" s="42" t="s">
        <v>35</v>
      </c>
      <c r="C354" s="204"/>
      <c r="D354" s="205"/>
      <c r="E354" s="43">
        <v>0</v>
      </c>
      <c r="F354" s="43">
        <v>0</v>
      </c>
      <c r="G354" s="44" t="str">
        <f t="shared" si="33"/>
        <v>-</v>
      </c>
      <c r="H354" s="198"/>
    </row>
    <row r="355" spans="1:8" s="19" customFormat="1" ht="13.5" hidden="1" customHeight="1" outlineLevel="2">
      <c r="A355" s="41" t="s">
        <v>31</v>
      </c>
      <c r="B355" s="42" t="s">
        <v>36</v>
      </c>
      <c r="C355" s="204"/>
      <c r="D355" s="205"/>
      <c r="E355" s="43">
        <v>0</v>
      </c>
      <c r="F355" s="43">
        <v>0</v>
      </c>
      <c r="G355" s="44" t="str">
        <f t="shared" si="33"/>
        <v>-</v>
      </c>
      <c r="H355" s="198"/>
    </row>
    <row r="356" spans="1:8" s="134" customFormat="1" ht="13.5" hidden="1" customHeight="1" outlineLevel="2">
      <c r="A356" s="41" t="s">
        <v>38</v>
      </c>
      <c r="B356" s="42" t="s">
        <v>37</v>
      </c>
      <c r="C356" s="204"/>
      <c r="D356" s="205"/>
      <c r="E356" s="43">
        <v>0</v>
      </c>
      <c r="F356" s="43">
        <v>0</v>
      </c>
      <c r="G356" s="44" t="str">
        <f t="shared" si="33"/>
        <v>-</v>
      </c>
      <c r="H356" s="198"/>
    </row>
    <row r="357" spans="1:8" s="143" customFormat="1" ht="3.95" customHeight="1" outlineLevel="1" collapsed="1">
      <c r="A357" s="45"/>
      <c r="B357" s="46"/>
      <c r="C357" s="138"/>
      <c r="D357" s="136"/>
      <c r="E357" s="49"/>
      <c r="F357" s="49"/>
      <c r="G357" s="50"/>
      <c r="H357" s="137"/>
    </row>
    <row r="358" spans="1:8" s="143" customFormat="1" ht="3.95" customHeight="1" outlineLevel="1">
      <c r="A358" s="148"/>
      <c r="B358" s="149"/>
      <c r="C358" s="139"/>
      <c r="D358" s="140"/>
      <c r="E358" s="150"/>
      <c r="F358" s="150"/>
      <c r="G358" s="151"/>
      <c r="H358" s="141"/>
    </row>
    <row r="359" spans="1:8" s="2" customFormat="1" ht="39" customHeight="1" outlineLevel="1">
      <c r="A359" s="52" t="s">
        <v>98</v>
      </c>
      <c r="B359" s="53" t="s">
        <v>106</v>
      </c>
      <c r="C359" s="204">
        <v>852</v>
      </c>
      <c r="D359" s="205">
        <v>85202</v>
      </c>
      <c r="E359" s="54">
        <f>SUM(E360:E364)</f>
        <v>24200</v>
      </c>
      <c r="F359" s="54">
        <f>SUM(F360:F364)</f>
        <v>24198.06</v>
      </c>
      <c r="G359" s="55">
        <f t="shared" ref="G359:G364" si="34">IF(E359&gt;0,F359/E359*100,"-")</f>
        <v>99.991983471074391</v>
      </c>
      <c r="H359" s="198" t="s">
        <v>486</v>
      </c>
    </row>
    <row r="360" spans="1:8" s="19" customFormat="1" ht="13.5" customHeight="1" outlineLevel="1">
      <c r="A360" s="41" t="s">
        <v>7</v>
      </c>
      <c r="B360" s="42" t="s">
        <v>33</v>
      </c>
      <c r="C360" s="204"/>
      <c r="D360" s="205"/>
      <c r="E360" s="43">
        <v>24200</v>
      </c>
      <c r="F360" s="43">
        <v>24198.06</v>
      </c>
      <c r="G360" s="44">
        <f t="shared" si="34"/>
        <v>99.991983471074391</v>
      </c>
      <c r="H360" s="198"/>
    </row>
    <row r="361" spans="1:8" s="19" customFormat="1" ht="13.5" hidden="1" customHeight="1" outlineLevel="2">
      <c r="A361" s="41" t="s">
        <v>8</v>
      </c>
      <c r="B361" s="42" t="s">
        <v>34</v>
      </c>
      <c r="C361" s="204"/>
      <c r="D361" s="205"/>
      <c r="E361" s="43">
        <v>0</v>
      </c>
      <c r="F361" s="43">
        <v>0</v>
      </c>
      <c r="G361" s="44" t="str">
        <f t="shared" si="34"/>
        <v>-</v>
      </c>
      <c r="H361" s="198"/>
    </row>
    <row r="362" spans="1:8" s="19" customFormat="1" ht="13.5" hidden="1" customHeight="1" outlineLevel="2">
      <c r="A362" s="41" t="s">
        <v>9</v>
      </c>
      <c r="B362" s="42" t="s">
        <v>35</v>
      </c>
      <c r="C362" s="204"/>
      <c r="D362" s="205"/>
      <c r="E362" s="43">
        <v>0</v>
      </c>
      <c r="F362" s="43">
        <v>0</v>
      </c>
      <c r="G362" s="44" t="str">
        <f t="shared" si="34"/>
        <v>-</v>
      </c>
      <c r="H362" s="198"/>
    </row>
    <row r="363" spans="1:8" s="19" customFormat="1" ht="13.5" hidden="1" customHeight="1" outlineLevel="2">
      <c r="A363" s="41" t="s">
        <v>31</v>
      </c>
      <c r="B363" s="42" t="s">
        <v>36</v>
      </c>
      <c r="C363" s="204"/>
      <c r="D363" s="205"/>
      <c r="E363" s="43">
        <v>0</v>
      </c>
      <c r="F363" s="43">
        <v>0</v>
      </c>
      <c r="G363" s="44" t="str">
        <f t="shared" si="34"/>
        <v>-</v>
      </c>
      <c r="H363" s="198"/>
    </row>
    <row r="364" spans="1:8" s="134" customFormat="1" ht="13.5" hidden="1" customHeight="1" outlineLevel="2">
      <c r="A364" s="41" t="s">
        <v>38</v>
      </c>
      <c r="B364" s="42" t="s">
        <v>37</v>
      </c>
      <c r="C364" s="204"/>
      <c r="D364" s="205"/>
      <c r="E364" s="43">
        <v>0</v>
      </c>
      <c r="F364" s="43">
        <v>0</v>
      </c>
      <c r="G364" s="44" t="str">
        <f t="shared" si="34"/>
        <v>-</v>
      </c>
      <c r="H364" s="198"/>
    </row>
    <row r="365" spans="1:8" s="143" customFormat="1" ht="3.95" customHeight="1" outlineLevel="1" collapsed="1">
      <c r="A365" s="45"/>
      <c r="B365" s="46"/>
      <c r="C365" s="138"/>
      <c r="D365" s="136"/>
      <c r="E365" s="49"/>
      <c r="F365" s="49"/>
      <c r="G365" s="50"/>
      <c r="H365" s="137"/>
    </row>
    <row r="366" spans="1:8" s="143" customFormat="1" ht="3.95" customHeight="1" outlineLevel="1">
      <c r="A366" s="148"/>
      <c r="B366" s="149"/>
      <c r="C366" s="139"/>
      <c r="D366" s="140"/>
      <c r="E366" s="150"/>
      <c r="F366" s="150"/>
      <c r="G366" s="151"/>
      <c r="H366" s="141"/>
    </row>
    <row r="367" spans="1:8" s="2" customFormat="1" ht="51" customHeight="1" outlineLevel="1">
      <c r="A367" s="52" t="s">
        <v>99</v>
      </c>
      <c r="B367" s="53" t="s">
        <v>387</v>
      </c>
      <c r="C367" s="204">
        <v>852</v>
      </c>
      <c r="D367" s="205">
        <v>85202</v>
      </c>
      <c r="E367" s="54">
        <f>SUM(E368:E372)</f>
        <v>98942</v>
      </c>
      <c r="F367" s="54">
        <f>SUM(F368:F372)</f>
        <v>98941</v>
      </c>
      <c r="G367" s="55">
        <f t="shared" ref="G367:G372" si="35">IF(E367&gt;0,F367/E367*100,"-")</f>
        <v>99.998989306866648</v>
      </c>
      <c r="H367" s="198" t="s">
        <v>486</v>
      </c>
    </row>
    <row r="368" spans="1:8" s="19" customFormat="1" ht="13.5" customHeight="1" outlineLevel="1">
      <c r="A368" s="41" t="s">
        <v>7</v>
      </c>
      <c r="B368" s="42" t="s">
        <v>33</v>
      </c>
      <c r="C368" s="204"/>
      <c r="D368" s="205"/>
      <c r="E368" s="43">
        <v>98942</v>
      </c>
      <c r="F368" s="43">
        <v>98941</v>
      </c>
      <c r="G368" s="44">
        <f t="shared" si="35"/>
        <v>99.998989306866648</v>
      </c>
      <c r="H368" s="198"/>
    </row>
    <row r="369" spans="1:8" s="19" customFormat="1" ht="13.5" hidden="1" customHeight="1" outlineLevel="2">
      <c r="A369" s="41" t="s">
        <v>8</v>
      </c>
      <c r="B369" s="42" t="s">
        <v>34</v>
      </c>
      <c r="C369" s="204"/>
      <c r="D369" s="205"/>
      <c r="E369" s="43">
        <v>0</v>
      </c>
      <c r="F369" s="43">
        <v>0</v>
      </c>
      <c r="G369" s="44" t="str">
        <f t="shared" si="35"/>
        <v>-</v>
      </c>
      <c r="H369" s="198"/>
    </row>
    <row r="370" spans="1:8" s="19" customFormat="1" ht="13.5" hidden="1" customHeight="1" outlineLevel="2">
      <c r="A370" s="41" t="s">
        <v>9</v>
      </c>
      <c r="B370" s="42" t="s">
        <v>35</v>
      </c>
      <c r="C370" s="204"/>
      <c r="D370" s="205"/>
      <c r="E370" s="43">
        <v>0</v>
      </c>
      <c r="F370" s="43">
        <v>0</v>
      </c>
      <c r="G370" s="44" t="str">
        <f t="shared" si="35"/>
        <v>-</v>
      </c>
      <c r="H370" s="198"/>
    </row>
    <row r="371" spans="1:8" s="19" customFormat="1" ht="13.5" hidden="1" customHeight="1" outlineLevel="2">
      <c r="A371" s="41" t="s">
        <v>31</v>
      </c>
      <c r="B371" s="42" t="s">
        <v>36</v>
      </c>
      <c r="C371" s="204"/>
      <c r="D371" s="205"/>
      <c r="E371" s="43">
        <v>0</v>
      </c>
      <c r="F371" s="43">
        <v>0</v>
      </c>
      <c r="G371" s="44" t="str">
        <f t="shared" si="35"/>
        <v>-</v>
      </c>
      <c r="H371" s="198"/>
    </row>
    <row r="372" spans="1:8" s="134" customFormat="1" ht="13.5" hidden="1" customHeight="1" outlineLevel="2">
      <c r="A372" s="41" t="s">
        <v>38</v>
      </c>
      <c r="B372" s="42" t="s">
        <v>37</v>
      </c>
      <c r="C372" s="204"/>
      <c r="D372" s="205"/>
      <c r="E372" s="43">
        <v>0</v>
      </c>
      <c r="F372" s="43">
        <v>0</v>
      </c>
      <c r="G372" s="44" t="str">
        <f t="shared" si="35"/>
        <v>-</v>
      </c>
      <c r="H372" s="198"/>
    </row>
    <row r="373" spans="1:8" s="143" customFormat="1" ht="3.95" customHeight="1" outlineLevel="1" collapsed="1">
      <c r="A373" s="45"/>
      <c r="B373" s="46"/>
      <c r="C373" s="138"/>
      <c r="D373" s="136"/>
      <c r="E373" s="49"/>
      <c r="F373" s="49"/>
      <c r="G373" s="50"/>
      <c r="H373" s="137"/>
    </row>
    <row r="374" spans="1:8" s="143" customFormat="1" ht="3.95" customHeight="1" outlineLevel="1">
      <c r="A374" s="148"/>
      <c r="B374" s="149"/>
      <c r="C374" s="139"/>
      <c r="D374" s="140"/>
      <c r="E374" s="150"/>
      <c r="F374" s="150"/>
      <c r="G374" s="151"/>
      <c r="H374" s="141"/>
    </row>
    <row r="375" spans="1:8" s="2" customFormat="1" ht="27" customHeight="1" outlineLevel="1">
      <c r="A375" s="52" t="s">
        <v>100</v>
      </c>
      <c r="B375" s="53" t="s">
        <v>107</v>
      </c>
      <c r="C375" s="204">
        <v>852</v>
      </c>
      <c r="D375" s="205">
        <v>85203</v>
      </c>
      <c r="E375" s="54">
        <f>SUM(E376:E380)</f>
        <v>4700</v>
      </c>
      <c r="F375" s="54">
        <f>SUM(F376:F380)</f>
        <v>4674</v>
      </c>
      <c r="G375" s="55">
        <f t="shared" ref="G375:G380" si="36">IF(E375&gt;0,F375/E375*100,"-")</f>
        <v>99.446808510638292</v>
      </c>
      <c r="H375" s="198" t="s">
        <v>486</v>
      </c>
    </row>
    <row r="376" spans="1:8" s="19" customFormat="1" ht="13.5" customHeight="1" outlineLevel="1">
      <c r="A376" s="41" t="s">
        <v>7</v>
      </c>
      <c r="B376" s="42" t="s">
        <v>33</v>
      </c>
      <c r="C376" s="204"/>
      <c r="D376" s="205"/>
      <c r="E376" s="43">
        <v>4700</v>
      </c>
      <c r="F376" s="43">
        <v>4674</v>
      </c>
      <c r="G376" s="44">
        <f t="shared" si="36"/>
        <v>99.446808510638292</v>
      </c>
      <c r="H376" s="198"/>
    </row>
    <row r="377" spans="1:8" s="19" customFormat="1" ht="13.5" hidden="1" customHeight="1" outlineLevel="2">
      <c r="A377" s="41" t="s">
        <v>8</v>
      </c>
      <c r="B377" s="42" t="s">
        <v>34</v>
      </c>
      <c r="C377" s="204"/>
      <c r="D377" s="205"/>
      <c r="E377" s="43">
        <v>0</v>
      </c>
      <c r="F377" s="43">
        <v>0</v>
      </c>
      <c r="G377" s="44" t="str">
        <f t="shared" si="36"/>
        <v>-</v>
      </c>
      <c r="H377" s="198"/>
    </row>
    <row r="378" spans="1:8" s="19" customFormat="1" ht="13.5" hidden="1" customHeight="1" outlineLevel="2">
      <c r="A378" s="41" t="s">
        <v>9</v>
      </c>
      <c r="B378" s="42" t="s">
        <v>35</v>
      </c>
      <c r="C378" s="204"/>
      <c r="D378" s="205"/>
      <c r="E378" s="43">
        <v>0</v>
      </c>
      <c r="F378" s="43">
        <v>0</v>
      </c>
      <c r="G378" s="44" t="str">
        <f t="shared" si="36"/>
        <v>-</v>
      </c>
      <c r="H378" s="198"/>
    </row>
    <row r="379" spans="1:8" s="19" customFormat="1" ht="13.5" hidden="1" customHeight="1" outlineLevel="2">
      <c r="A379" s="41" t="s">
        <v>31</v>
      </c>
      <c r="B379" s="42" t="s">
        <v>36</v>
      </c>
      <c r="C379" s="204"/>
      <c r="D379" s="205"/>
      <c r="E379" s="43">
        <v>0</v>
      </c>
      <c r="F379" s="43">
        <v>0</v>
      </c>
      <c r="G379" s="44" t="str">
        <f t="shared" si="36"/>
        <v>-</v>
      </c>
      <c r="H379" s="198"/>
    </row>
    <row r="380" spans="1:8" s="134" customFormat="1" ht="13.5" hidden="1" customHeight="1" outlineLevel="2">
      <c r="A380" s="41" t="s">
        <v>38</v>
      </c>
      <c r="B380" s="42" t="s">
        <v>37</v>
      </c>
      <c r="C380" s="204"/>
      <c r="D380" s="205"/>
      <c r="E380" s="43">
        <v>0</v>
      </c>
      <c r="F380" s="43">
        <v>0</v>
      </c>
      <c r="G380" s="44" t="str">
        <f t="shared" si="36"/>
        <v>-</v>
      </c>
      <c r="H380" s="198"/>
    </row>
    <row r="381" spans="1:8" s="143" customFormat="1" ht="3.95" customHeight="1" outlineLevel="1" collapsed="1">
      <c r="A381" s="45"/>
      <c r="B381" s="46"/>
      <c r="C381" s="138"/>
      <c r="D381" s="136"/>
      <c r="E381" s="49"/>
      <c r="F381" s="49"/>
      <c r="G381" s="50"/>
      <c r="H381" s="137"/>
    </row>
    <row r="382" spans="1:8" s="143" customFormat="1" ht="3.95" customHeight="1" outlineLevel="1">
      <c r="A382" s="148"/>
      <c r="B382" s="149"/>
      <c r="C382" s="139"/>
      <c r="D382" s="140"/>
      <c r="E382" s="150"/>
      <c r="F382" s="150"/>
      <c r="G382" s="151"/>
      <c r="H382" s="141"/>
    </row>
    <row r="383" spans="1:8" s="2" customFormat="1" ht="39" customHeight="1" outlineLevel="1">
      <c r="A383" s="52" t="s">
        <v>101</v>
      </c>
      <c r="B383" s="53" t="s">
        <v>108</v>
      </c>
      <c r="C383" s="204">
        <v>852</v>
      </c>
      <c r="D383" s="205">
        <v>85203</v>
      </c>
      <c r="E383" s="54">
        <f>SUM(E384:E388)</f>
        <v>111450</v>
      </c>
      <c r="F383" s="54">
        <f>SUM(F384:F388)</f>
        <v>111380.5</v>
      </c>
      <c r="G383" s="55">
        <f t="shared" ref="G383:G388" si="37">IF(E383&gt;0,F383/E383*100,"-")</f>
        <v>99.93764019739794</v>
      </c>
      <c r="H383" s="198" t="s">
        <v>600</v>
      </c>
    </row>
    <row r="384" spans="1:8" s="19" customFormat="1" ht="13.5" customHeight="1" outlineLevel="1">
      <c r="A384" s="41" t="s">
        <v>7</v>
      </c>
      <c r="B384" s="42" t="s">
        <v>33</v>
      </c>
      <c r="C384" s="204"/>
      <c r="D384" s="205"/>
      <c r="E384" s="43">
        <v>111450</v>
      </c>
      <c r="F384" s="43">
        <v>111380.5</v>
      </c>
      <c r="G384" s="44">
        <f t="shared" si="37"/>
        <v>99.93764019739794</v>
      </c>
      <c r="H384" s="198"/>
    </row>
    <row r="385" spans="1:8" s="19" customFormat="1" ht="13.5" hidden="1" customHeight="1" outlineLevel="2">
      <c r="A385" s="41" t="s">
        <v>8</v>
      </c>
      <c r="B385" s="42" t="s">
        <v>34</v>
      </c>
      <c r="C385" s="204"/>
      <c r="D385" s="205"/>
      <c r="E385" s="43">
        <v>0</v>
      </c>
      <c r="F385" s="43">
        <v>0</v>
      </c>
      <c r="G385" s="44" t="str">
        <f t="shared" si="37"/>
        <v>-</v>
      </c>
      <c r="H385" s="198"/>
    </row>
    <row r="386" spans="1:8" s="19" customFormat="1" ht="13.5" hidden="1" customHeight="1" outlineLevel="2">
      <c r="A386" s="41" t="s">
        <v>9</v>
      </c>
      <c r="B386" s="42" t="s">
        <v>35</v>
      </c>
      <c r="C386" s="204"/>
      <c r="D386" s="205"/>
      <c r="E386" s="43">
        <v>0</v>
      </c>
      <c r="F386" s="43">
        <v>0</v>
      </c>
      <c r="G386" s="44" t="str">
        <f t="shared" si="37"/>
        <v>-</v>
      </c>
      <c r="H386" s="198"/>
    </row>
    <row r="387" spans="1:8" s="19" customFormat="1" ht="13.5" hidden="1" customHeight="1" outlineLevel="2">
      <c r="A387" s="41" t="s">
        <v>31</v>
      </c>
      <c r="B387" s="42" t="s">
        <v>36</v>
      </c>
      <c r="C387" s="204"/>
      <c r="D387" s="205"/>
      <c r="E387" s="43">
        <v>0</v>
      </c>
      <c r="F387" s="43">
        <v>0</v>
      </c>
      <c r="G387" s="44" t="str">
        <f t="shared" si="37"/>
        <v>-</v>
      </c>
      <c r="H387" s="198"/>
    </row>
    <row r="388" spans="1:8" s="134" customFormat="1" ht="13.5" hidden="1" customHeight="1" outlineLevel="2">
      <c r="A388" s="41" t="s">
        <v>38</v>
      </c>
      <c r="B388" s="42" t="s">
        <v>37</v>
      </c>
      <c r="C388" s="204"/>
      <c r="D388" s="205"/>
      <c r="E388" s="43">
        <v>0</v>
      </c>
      <c r="F388" s="43">
        <v>0</v>
      </c>
      <c r="G388" s="44" t="str">
        <f t="shared" si="37"/>
        <v>-</v>
      </c>
      <c r="H388" s="198"/>
    </row>
    <row r="389" spans="1:8" s="143" customFormat="1" ht="3.95" customHeight="1" outlineLevel="1" collapsed="1">
      <c r="A389" s="45"/>
      <c r="B389" s="46"/>
      <c r="C389" s="138"/>
      <c r="D389" s="136"/>
      <c r="E389" s="49"/>
      <c r="F389" s="49"/>
      <c r="G389" s="50"/>
      <c r="H389" s="137"/>
    </row>
    <row r="390" spans="1:8" s="143" customFormat="1" ht="3.95" customHeight="1" outlineLevel="1">
      <c r="A390" s="148"/>
      <c r="B390" s="149"/>
      <c r="C390" s="139"/>
      <c r="D390" s="140"/>
      <c r="E390" s="150"/>
      <c r="F390" s="150"/>
      <c r="G390" s="151"/>
      <c r="H390" s="141"/>
    </row>
    <row r="391" spans="1:8" s="2" customFormat="1" ht="27" customHeight="1" outlineLevel="1">
      <c r="A391" s="52" t="s">
        <v>102</v>
      </c>
      <c r="B391" s="53" t="s">
        <v>388</v>
      </c>
      <c r="C391" s="204">
        <v>852</v>
      </c>
      <c r="D391" s="205">
        <v>85203</v>
      </c>
      <c r="E391" s="54">
        <f>SUM(E392:E396)</f>
        <v>10030</v>
      </c>
      <c r="F391" s="54">
        <f>SUM(F392:F396)</f>
        <v>9850</v>
      </c>
      <c r="G391" s="55">
        <f t="shared" ref="G391:G396" si="38">IF(E391&gt;0,F391/E391*100,"-")</f>
        <v>98.205383848454645</v>
      </c>
      <c r="H391" s="198" t="s">
        <v>601</v>
      </c>
    </row>
    <row r="392" spans="1:8" s="19" customFormat="1" ht="13.5" customHeight="1" outlineLevel="1">
      <c r="A392" s="41" t="s">
        <v>7</v>
      </c>
      <c r="B392" s="42" t="s">
        <v>33</v>
      </c>
      <c r="C392" s="204"/>
      <c r="D392" s="205"/>
      <c r="E392" s="43">
        <v>10030</v>
      </c>
      <c r="F392" s="43">
        <v>9850</v>
      </c>
      <c r="G392" s="44">
        <f t="shared" si="38"/>
        <v>98.205383848454645</v>
      </c>
      <c r="H392" s="198"/>
    </row>
    <row r="393" spans="1:8" s="19" customFormat="1" ht="13.5" hidden="1" customHeight="1" outlineLevel="2">
      <c r="A393" s="41" t="s">
        <v>8</v>
      </c>
      <c r="B393" s="42" t="s">
        <v>34</v>
      </c>
      <c r="C393" s="204"/>
      <c r="D393" s="205"/>
      <c r="E393" s="43">
        <v>0</v>
      </c>
      <c r="F393" s="43">
        <v>0</v>
      </c>
      <c r="G393" s="44" t="str">
        <f t="shared" si="38"/>
        <v>-</v>
      </c>
      <c r="H393" s="198"/>
    </row>
    <row r="394" spans="1:8" s="19" customFormat="1" ht="13.5" hidden="1" customHeight="1" outlineLevel="2">
      <c r="A394" s="41" t="s">
        <v>9</v>
      </c>
      <c r="B394" s="42" t="s">
        <v>35</v>
      </c>
      <c r="C394" s="204"/>
      <c r="D394" s="205"/>
      <c r="E394" s="43">
        <v>0</v>
      </c>
      <c r="F394" s="43">
        <v>0</v>
      </c>
      <c r="G394" s="44" t="str">
        <f t="shared" si="38"/>
        <v>-</v>
      </c>
      <c r="H394" s="198"/>
    </row>
    <row r="395" spans="1:8" s="19" customFormat="1" ht="13.5" hidden="1" customHeight="1" outlineLevel="2">
      <c r="A395" s="41" t="s">
        <v>31</v>
      </c>
      <c r="B395" s="42" t="s">
        <v>36</v>
      </c>
      <c r="C395" s="204"/>
      <c r="D395" s="205"/>
      <c r="E395" s="43">
        <v>0</v>
      </c>
      <c r="F395" s="43">
        <v>0</v>
      </c>
      <c r="G395" s="44" t="str">
        <f t="shared" si="38"/>
        <v>-</v>
      </c>
      <c r="H395" s="198"/>
    </row>
    <row r="396" spans="1:8" s="134" customFormat="1" ht="13.5" hidden="1" customHeight="1" outlineLevel="2">
      <c r="A396" s="41" t="s">
        <v>38</v>
      </c>
      <c r="B396" s="42" t="s">
        <v>37</v>
      </c>
      <c r="C396" s="204"/>
      <c r="D396" s="205"/>
      <c r="E396" s="43">
        <v>0</v>
      </c>
      <c r="F396" s="43">
        <v>0</v>
      </c>
      <c r="G396" s="44" t="str">
        <f t="shared" si="38"/>
        <v>-</v>
      </c>
      <c r="H396" s="198"/>
    </row>
    <row r="397" spans="1:8" s="143" customFormat="1" ht="3.95" customHeight="1" outlineLevel="1" collapsed="1">
      <c r="A397" s="45"/>
      <c r="B397" s="46"/>
      <c r="C397" s="138"/>
      <c r="D397" s="136"/>
      <c r="E397" s="49"/>
      <c r="F397" s="49"/>
      <c r="G397" s="50"/>
      <c r="H397" s="137"/>
    </row>
    <row r="398" spans="1:8" s="143" customFormat="1" ht="3.95" customHeight="1" outlineLevel="1">
      <c r="A398" s="148"/>
      <c r="B398" s="149"/>
      <c r="C398" s="139"/>
      <c r="D398" s="140"/>
      <c r="E398" s="150"/>
      <c r="F398" s="150"/>
      <c r="G398" s="151"/>
      <c r="H398" s="141"/>
    </row>
    <row r="399" spans="1:8" s="2" customFormat="1" ht="27" customHeight="1" outlineLevel="1">
      <c r="A399" s="52" t="s">
        <v>103</v>
      </c>
      <c r="B399" s="53" t="s">
        <v>558</v>
      </c>
      <c r="C399" s="204">
        <v>852</v>
      </c>
      <c r="D399" s="205">
        <v>85203</v>
      </c>
      <c r="E399" s="54">
        <f>SUM(E400:E404)</f>
        <v>49900</v>
      </c>
      <c r="F399" s="54">
        <f>SUM(F400:F404)</f>
        <v>49900</v>
      </c>
      <c r="G399" s="55">
        <f t="shared" ref="G399:G404" si="39">IF(E399&gt;0,F399/E399*100,"-")</f>
        <v>100</v>
      </c>
      <c r="H399" s="198" t="s">
        <v>602</v>
      </c>
    </row>
    <row r="400" spans="1:8" s="19" customFormat="1" ht="13.5" customHeight="1" outlineLevel="1">
      <c r="A400" s="41" t="s">
        <v>7</v>
      </c>
      <c r="B400" s="42" t="s">
        <v>33</v>
      </c>
      <c r="C400" s="204"/>
      <c r="D400" s="205"/>
      <c r="E400" s="43">
        <v>49900</v>
      </c>
      <c r="F400" s="43">
        <v>49900</v>
      </c>
      <c r="G400" s="44">
        <f t="shared" si="39"/>
        <v>100</v>
      </c>
      <c r="H400" s="198"/>
    </row>
    <row r="401" spans="1:8" s="19" customFormat="1" ht="13.5" hidden="1" customHeight="1" outlineLevel="2">
      <c r="A401" s="41" t="s">
        <v>8</v>
      </c>
      <c r="B401" s="42" t="s">
        <v>34</v>
      </c>
      <c r="C401" s="204"/>
      <c r="D401" s="205"/>
      <c r="E401" s="43">
        <v>0</v>
      </c>
      <c r="F401" s="43">
        <v>0</v>
      </c>
      <c r="G401" s="44" t="str">
        <f t="shared" si="39"/>
        <v>-</v>
      </c>
      <c r="H401" s="198"/>
    </row>
    <row r="402" spans="1:8" s="19" customFormat="1" ht="13.5" hidden="1" customHeight="1" outlineLevel="2">
      <c r="A402" s="41" t="s">
        <v>9</v>
      </c>
      <c r="B402" s="42" t="s">
        <v>35</v>
      </c>
      <c r="C402" s="204"/>
      <c r="D402" s="205"/>
      <c r="E402" s="43">
        <v>0</v>
      </c>
      <c r="F402" s="43">
        <v>0</v>
      </c>
      <c r="G402" s="44" t="str">
        <f t="shared" si="39"/>
        <v>-</v>
      </c>
      <c r="H402" s="198"/>
    </row>
    <row r="403" spans="1:8" s="19" customFormat="1" ht="13.5" hidden="1" customHeight="1" outlineLevel="2">
      <c r="A403" s="41" t="s">
        <v>31</v>
      </c>
      <c r="B403" s="42" t="s">
        <v>36</v>
      </c>
      <c r="C403" s="204"/>
      <c r="D403" s="205"/>
      <c r="E403" s="43">
        <v>0</v>
      </c>
      <c r="F403" s="43">
        <v>0</v>
      </c>
      <c r="G403" s="44" t="str">
        <f t="shared" si="39"/>
        <v>-</v>
      </c>
      <c r="H403" s="198"/>
    </row>
    <row r="404" spans="1:8" s="134" customFormat="1" ht="13.5" hidden="1" customHeight="1" outlineLevel="2">
      <c r="A404" s="41" t="s">
        <v>38</v>
      </c>
      <c r="B404" s="42" t="s">
        <v>37</v>
      </c>
      <c r="C404" s="204"/>
      <c r="D404" s="205"/>
      <c r="E404" s="43">
        <v>0</v>
      </c>
      <c r="F404" s="43">
        <v>0</v>
      </c>
      <c r="G404" s="44" t="str">
        <f t="shared" si="39"/>
        <v>-</v>
      </c>
      <c r="H404" s="198"/>
    </row>
    <row r="405" spans="1:8" s="143" customFormat="1" ht="3.95" customHeight="1" outlineLevel="1" collapsed="1">
      <c r="A405" s="45"/>
      <c r="B405" s="46"/>
      <c r="C405" s="138"/>
      <c r="D405" s="136"/>
      <c r="E405" s="49"/>
      <c r="F405" s="49"/>
      <c r="G405" s="50"/>
      <c r="H405" s="137"/>
    </row>
    <row r="406" spans="1:8" s="143" customFormat="1" ht="3.95" customHeight="1" outlineLevel="1">
      <c r="A406" s="148"/>
      <c r="B406" s="149"/>
      <c r="C406" s="139"/>
      <c r="D406" s="140"/>
      <c r="E406" s="150"/>
      <c r="F406" s="150"/>
      <c r="G406" s="151"/>
      <c r="H406" s="141"/>
    </row>
    <row r="407" spans="1:8" s="2" customFormat="1" ht="35.25" customHeight="1" outlineLevel="1">
      <c r="A407" s="52" t="s">
        <v>104</v>
      </c>
      <c r="B407" s="53" t="s">
        <v>557</v>
      </c>
      <c r="C407" s="204">
        <v>852</v>
      </c>
      <c r="D407" s="205">
        <v>85203</v>
      </c>
      <c r="E407" s="54">
        <f>SUM(E408:E412)</f>
        <v>10000</v>
      </c>
      <c r="F407" s="54">
        <f>SUM(F408:F412)</f>
        <v>9996.2099999999991</v>
      </c>
      <c r="G407" s="55">
        <f t="shared" ref="G407:G412" si="40">IF(E407&gt;0,F407/E407*100,"-")</f>
        <v>99.962099999999992</v>
      </c>
      <c r="H407" s="198" t="s">
        <v>603</v>
      </c>
    </row>
    <row r="408" spans="1:8" s="19" customFormat="1" ht="13.5" customHeight="1" outlineLevel="1">
      <c r="A408" s="41" t="s">
        <v>7</v>
      </c>
      <c r="B408" s="42" t="s">
        <v>33</v>
      </c>
      <c r="C408" s="204"/>
      <c r="D408" s="205"/>
      <c r="E408" s="43">
        <v>10000</v>
      </c>
      <c r="F408" s="43">
        <v>9996.2099999999991</v>
      </c>
      <c r="G408" s="44">
        <f t="shared" si="40"/>
        <v>99.962099999999992</v>
      </c>
      <c r="H408" s="198"/>
    </row>
    <row r="409" spans="1:8" s="19" customFormat="1" ht="13.5" hidden="1" customHeight="1" outlineLevel="2">
      <c r="A409" s="41" t="s">
        <v>8</v>
      </c>
      <c r="B409" s="42" t="s">
        <v>34</v>
      </c>
      <c r="C409" s="204"/>
      <c r="D409" s="205"/>
      <c r="E409" s="43">
        <v>0</v>
      </c>
      <c r="F409" s="43">
        <v>0</v>
      </c>
      <c r="G409" s="44" t="str">
        <f t="shared" si="40"/>
        <v>-</v>
      </c>
      <c r="H409" s="198"/>
    </row>
    <row r="410" spans="1:8" s="19" customFormat="1" ht="13.5" hidden="1" customHeight="1" outlineLevel="2">
      <c r="A410" s="41" t="s">
        <v>9</v>
      </c>
      <c r="B410" s="42" t="s">
        <v>35</v>
      </c>
      <c r="C410" s="204"/>
      <c r="D410" s="205"/>
      <c r="E410" s="43">
        <v>0</v>
      </c>
      <c r="F410" s="43">
        <v>0</v>
      </c>
      <c r="G410" s="44" t="str">
        <f t="shared" si="40"/>
        <v>-</v>
      </c>
      <c r="H410" s="198"/>
    </row>
    <row r="411" spans="1:8" s="19" customFormat="1" ht="13.5" hidden="1" customHeight="1" outlineLevel="2">
      <c r="A411" s="41" t="s">
        <v>31</v>
      </c>
      <c r="B411" s="42" t="s">
        <v>36</v>
      </c>
      <c r="C411" s="204"/>
      <c r="D411" s="205"/>
      <c r="E411" s="43">
        <v>0</v>
      </c>
      <c r="F411" s="43">
        <v>0</v>
      </c>
      <c r="G411" s="44" t="str">
        <f t="shared" si="40"/>
        <v>-</v>
      </c>
      <c r="H411" s="198"/>
    </row>
    <row r="412" spans="1:8" s="134" customFormat="1" ht="13.5" hidden="1" customHeight="1" outlineLevel="2">
      <c r="A412" s="41" t="s">
        <v>38</v>
      </c>
      <c r="B412" s="42" t="s">
        <v>37</v>
      </c>
      <c r="C412" s="204"/>
      <c r="D412" s="205"/>
      <c r="E412" s="43">
        <v>0</v>
      </c>
      <c r="F412" s="43">
        <v>0</v>
      </c>
      <c r="G412" s="44" t="str">
        <f t="shared" si="40"/>
        <v>-</v>
      </c>
      <c r="H412" s="198"/>
    </row>
    <row r="413" spans="1:8" s="143" customFormat="1" ht="3.95" customHeight="1" outlineLevel="1" collapsed="1">
      <c r="A413" s="45"/>
      <c r="B413" s="46"/>
      <c r="C413" s="138"/>
      <c r="D413" s="136"/>
      <c r="E413" s="49"/>
      <c r="F413" s="49"/>
      <c r="G413" s="50"/>
      <c r="H413" s="137"/>
    </row>
    <row r="414" spans="1:8" s="143" customFormat="1" ht="3.95" customHeight="1" outlineLevel="1">
      <c r="A414" s="148"/>
      <c r="B414" s="149"/>
      <c r="C414" s="139"/>
      <c r="D414" s="140"/>
      <c r="E414" s="150"/>
      <c r="F414" s="150"/>
      <c r="G414" s="151"/>
      <c r="H414" s="141"/>
    </row>
    <row r="415" spans="1:8" s="2" customFormat="1" ht="27" customHeight="1" outlineLevel="1">
      <c r="A415" s="52" t="s">
        <v>105</v>
      </c>
      <c r="B415" s="53" t="s">
        <v>389</v>
      </c>
      <c r="C415" s="204">
        <v>852</v>
      </c>
      <c r="D415" s="205">
        <v>85203</v>
      </c>
      <c r="E415" s="54">
        <f>SUM(E416:E420)</f>
        <v>6800</v>
      </c>
      <c r="F415" s="54">
        <f>SUM(F416:F420)</f>
        <v>6765</v>
      </c>
      <c r="G415" s="55">
        <f t="shared" ref="G415:G420" si="41">IF(E415&gt;0,F415/E415*100,"-")</f>
        <v>99.485294117647058</v>
      </c>
      <c r="H415" s="198" t="s">
        <v>604</v>
      </c>
    </row>
    <row r="416" spans="1:8" s="19" customFormat="1" ht="13.5" customHeight="1" outlineLevel="1">
      <c r="A416" s="41" t="s">
        <v>7</v>
      </c>
      <c r="B416" s="42" t="s">
        <v>33</v>
      </c>
      <c r="C416" s="204"/>
      <c r="D416" s="205"/>
      <c r="E416" s="43">
        <v>6800</v>
      </c>
      <c r="F416" s="43">
        <v>6765</v>
      </c>
      <c r="G416" s="44">
        <f t="shared" si="41"/>
        <v>99.485294117647058</v>
      </c>
      <c r="H416" s="198"/>
    </row>
    <row r="417" spans="1:8" s="19" customFormat="1" ht="13.5" hidden="1" customHeight="1" outlineLevel="2">
      <c r="A417" s="41" t="s">
        <v>8</v>
      </c>
      <c r="B417" s="42" t="s">
        <v>34</v>
      </c>
      <c r="C417" s="204"/>
      <c r="D417" s="205"/>
      <c r="E417" s="43">
        <v>0</v>
      </c>
      <c r="F417" s="43">
        <v>0</v>
      </c>
      <c r="G417" s="44" t="str">
        <f t="shared" si="41"/>
        <v>-</v>
      </c>
      <c r="H417" s="198"/>
    </row>
    <row r="418" spans="1:8" s="19" customFormat="1" ht="13.5" hidden="1" customHeight="1" outlineLevel="2">
      <c r="A418" s="41" t="s">
        <v>9</v>
      </c>
      <c r="B418" s="42" t="s">
        <v>35</v>
      </c>
      <c r="C418" s="204"/>
      <c r="D418" s="205"/>
      <c r="E418" s="43">
        <v>0</v>
      </c>
      <c r="F418" s="43">
        <v>0</v>
      </c>
      <c r="G418" s="44" t="str">
        <f t="shared" si="41"/>
        <v>-</v>
      </c>
      <c r="H418" s="198"/>
    </row>
    <row r="419" spans="1:8" s="19" customFormat="1" ht="13.5" hidden="1" customHeight="1" outlineLevel="2">
      <c r="A419" s="41" t="s">
        <v>31</v>
      </c>
      <c r="B419" s="42" t="s">
        <v>36</v>
      </c>
      <c r="C419" s="204"/>
      <c r="D419" s="205"/>
      <c r="E419" s="43">
        <v>0</v>
      </c>
      <c r="F419" s="43">
        <v>0</v>
      </c>
      <c r="G419" s="44" t="str">
        <f t="shared" si="41"/>
        <v>-</v>
      </c>
      <c r="H419" s="198"/>
    </row>
    <row r="420" spans="1:8" s="134" customFormat="1" ht="13.5" hidden="1" customHeight="1" outlineLevel="2">
      <c r="A420" s="41" t="s">
        <v>38</v>
      </c>
      <c r="B420" s="42" t="s">
        <v>37</v>
      </c>
      <c r="C420" s="204"/>
      <c r="D420" s="205"/>
      <c r="E420" s="43">
        <v>0</v>
      </c>
      <c r="F420" s="43">
        <v>0</v>
      </c>
      <c r="G420" s="44" t="str">
        <f t="shared" si="41"/>
        <v>-</v>
      </c>
      <c r="H420" s="198"/>
    </row>
    <row r="421" spans="1:8" s="143" customFormat="1" ht="3.95" customHeight="1" outlineLevel="1" collapsed="1">
      <c r="A421" s="45"/>
      <c r="B421" s="46"/>
      <c r="C421" s="138"/>
      <c r="D421" s="136"/>
      <c r="E421" s="49"/>
      <c r="F421" s="49"/>
      <c r="G421" s="50"/>
      <c r="H421" s="137"/>
    </row>
    <row r="422" spans="1:8" s="143" customFormat="1" ht="3.95" customHeight="1" outlineLevel="1">
      <c r="A422" s="148"/>
      <c r="B422" s="149"/>
      <c r="C422" s="139"/>
      <c r="D422" s="140"/>
      <c r="E422" s="150"/>
      <c r="F422" s="150"/>
      <c r="G422" s="151"/>
      <c r="H422" s="141"/>
    </row>
    <row r="423" spans="1:8" s="2" customFormat="1" ht="27" customHeight="1" outlineLevel="1">
      <c r="A423" s="52" t="s">
        <v>290</v>
      </c>
      <c r="B423" s="53" t="s">
        <v>556</v>
      </c>
      <c r="C423" s="204">
        <v>852</v>
      </c>
      <c r="D423" s="205">
        <v>85219</v>
      </c>
      <c r="E423" s="54">
        <f>SUM(E424:E428)</f>
        <v>148000</v>
      </c>
      <c r="F423" s="54">
        <f>SUM(F424:F428)</f>
        <v>147969.98000000001</v>
      </c>
      <c r="G423" s="55">
        <f t="shared" ref="G423:G428" si="42">IF(E423&gt;0,F423/E423*100,"-")</f>
        <v>99.979716216216218</v>
      </c>
      <c r="H423" s="198" t="s">
        <v>739</v>
      </c>
    </row>
    <row r="424" spans="1:8" s="19" customFormat="1" ht="13.5" customHeight="1" outlineLevel="1">
      <c r="A424" s="41" t="s">
        <v>7</v>
      </c>
      <c r="B424" s="42" t="s">
        <v>33</v>
      </c>
      <c r="C424" s="204"/>
      <c r="D424" s="205"/>
      <c r="E424" s="43">
        <v>148000</v>
      </c>
      <c r="F424" s="43">
        <v>147969.98000000001</v>
      </c>
      <c r="G424" s="44">
        <f t="shared" si="42"/>
        <v>99.979716216216218</v>
      </c>
      <c r="H424" s="198"/>
    </row>
    <row r="425" spans="1:8" s="19" customFormat="1" ht="13.5" hidden="1" customHeight="1" outlineLevel="2">
      <c r="A425" s="41" t="s">
        <v>8</v>
      </c>
      <c r="B425" s="42" t="s">
        <v>34</v>
      </c>
      <c r="C425" s="204"/>
      <c r="D425" s="205"/>
      <c r="E425" s="43">
        <v>0</v>
      </c>
      <c r="F425" s="43">
        <v>0</v>
      </c>
      <c r="G425" s="44" t="str">
        <f t="shared" si="42"/>
        <v>-</v>
      </c>
      <c r="H425" s="198"/>
    </row>
    <row r="426" spans="1:8" s="19" customFormat="1" ht="13.5" hidden="1" customHeight="1" outlineLevel="2">
      <c r="A426" s="41" t="s">
        <v>9</v>
      </c>
      <c r="B426" s="42" t="s">
        <v>35</v>
      </c>
      <c r="C426" s="204"/>
      <c r="D426" s="205"/>
      <c r="E426" s="43">
        <v>0</v>
      </c>
      <c r="F426" s="43">
        <v>0</v>
      </c>
      <c r="G426" s="44" t="str">
        <f t="shared" si="42"/>
        <v>-</v>
      </c>
      <c r="H426" s="198"/>
    </row>
    <row r="427" spans="1:8" s="19" customFormat="1" ht="13.5" hidden="1" customHeight="1" outlineLevel="2">
      <c r="A427" s="41" t="s">
        <v>31</v>
      </c>
      <c r="B427" s="42" t="s">
        <v>36</v>
      </c>
      <c r="C427" s="204"/>
      <c r="D427" s="205"/>
      <c r="E427" s="43">
        <v>0</v>
      </c>
      <c r="F427" s="43">
        <v>0</v>
      </c>
      <c r="G427" s="44" t="str">
        <f t="shared" si="42"/>
        <v>-</v>
      </c>
      <c r="H427" s="198"/>
    </row>
    <row r="428" spans="1:8" s="134" customFormat="1" ht="13.5" hidden="1" customHeight="1" outlineLevel="2">
      <c r="A428" s="41" t="s">
        <v>38</v>
      </c>
      <c r="B428" s="42" t="s">
        <v>37</v>
      </c>
      <c r="C428" s="204"/>
      <c r="D428" s="205"/>
      <c r="E428" s="43">
        <v>0</v>
      </c>
      <c r="F428" s="43">
        <v>0</v>
      </c>
      <c r="G428" s="44" t="str">
        <f t="shared" si="42"/>
        <v>-</v>
      </c>
      <c r="H428" s="198"/>
    </row>
    <row r="429" spans="1:8" s="143" customFormat="1" ht="3.95" customHeight="1" outlineLevel="1" collapsed="1">
      <c r="A429" s="45"/>
      <c r="B429" s="46"/>
      <c r="C429" s="138"/>
      <c r="D429" s="136"/>
      <c r="E429" s="49"/>
      <c r="F429" s="49"/>
      <c r="G429" s="50"/>
      <c r="H429" s="137"/>
    </row>
    <row r="430" spans="1:8" s="143" customFormat="1" ht="3.95" customHeight="1" outlineLevel="1">
      <c r="A430" s="148"/>
      <c r="B430" s="149"/>
      <c r="C430" s="139"/>
      <c r="D430" s="140"/>
      <c r="E430" s="150"/>
      <c r="F430" s="150"/>
      <c r="G430" s="151"/>
      <c r="H430" s="141"/>
    </row>
    <row r="431" spans="1:8" s="2" customFormat="1" ht="27" customHeight="1" outlineLevel="1">
      <c r="A431" s="52" t="s">
        <v>291</v>
      </c>
      <c r="B431" s="53" t="s">
        <v>390</v>
      </c>
      <c r="C431" s="204">
        <v>852</v>
      </c>
      <c r="D431" s="205">
        <v>85219</v>
      </c>
      <c r="E431" s="54">
        <f>SUM(E432:E436)</f>
        <v>8650</v>
      </c>
      <c r="F431" s="54">
        <f>SUM(F432:F436)</f>
        <v>8650</v>
      </c>
      <c r="G431" s="55">
        <f t="shared" ref="G431:G436" si="43">IF(E431&gt;0,F431/E431*100,"-")</f>
        <v>100</v>
      </c>
      <c r="H431" s="198" t="s">
        <v>585</v>
      </c>
    </row>
    <row r="432" spans="1:8" s="19" customFormat="1" ht="13.5" customHeight="1" outlineLevel="1">
      <c r="A432" s="41" t="s">
        <v>7</v>
      </c>
      <c r="B432" s="42" t="s">
        <v>33</v>
      </c>
      <c r="C432" s="204"/>
      <c r="D432" s="205"/>
      <c r="E432" s="43">
        <v>8650</v>
      </c>
      <c r="F432" s="43">
        <v>8650</v>
      </c>
      <c r="G432" s="44">
        <f t="shared" si="43"/>
        <v>100</v>
      </c>
      <c r="H432" s="198"/>
    </row>
    <row r="433" spans="1:8" s="19" customFormat="1" ht="13.5" hidden="1" customHeight="1" outlineLevel="2">
      <c r="A433" s="41" t="s">
        <v>8</v>
      </c>
      <c r="B433" s="42" t="s">
        <v>34</v>
      </c>
      <c r="C433" s="204"/>
      <c r="D433" s="205"/>
      <c r="E433" s="43">
        <v>0</v>
      </c>
      <c r="F433" s="43">
        <v>0</v>
      </c>
      <c r="G433" s="44" t="str">
        <f t="shared" si="43"/>
        <v>-</v>
      </c>
      <c r="H433" s="198"/>
    </row>
    <row r="434" spans="1:8" s="19" customFormat="1" ht="13.5" hidden="1" customHeight="1" outlineLevel="2">
      <c r="A434" s="41" t="s">
        <v>9</v>
      </c>
      <c r="B434" s="42" t="s">
        <v>35</v>
      </c>
      <c r="C434" s="204"/>
      <c r="D434" s="205"/>
      <c r="E434" s="43">
        <v>0</v>
      </c>
      <c r="F434" s="43">
        <v>0</v>
      </c>
      <c r="G434" s="44" t="str">
        <f t="shared" si="43"/>
        <v>-</v>
      </c>
      <c r="H434" s="198"/>
    </row>
    <row r="435" spans="1:8" s="19" customFormat="1" ht="13.5" hidden="1" customHeight="1" outlineLevel="2">
      <c r="A435" s="41" t="s">
        <v>31</v>
      </c>
      <c r="B435" s="42" t="s">
        <v>36</v>
      </c>
      <c r="C435" s="204"/>
      <c r="D435" s="205"/>
      <c r="E435" s="43">
        <v>0</v>
      </c>
      <c r="F435" s="43">
        <v>0</v>
      </c>
      <c r="G435" s="44" t="str">
        <f t="shared" si="43"/>
        <v>-</v>
      </c>
      <c r="H435" s="198"/>
    </row>
    <row r="436" spans="1:8" s="134" customFormat="1" ht="13.5" hidden="1" customHeight="1" outlineLevel="2">
      <c r="A436" s="41" t="s">
        <v>38</v>
      </c>
      <c r="B436" s="42" t="s">
        <v>37</v>
      </c>
      <c r="C436" s="204"/>
      <c r="D436" s="205"/>
      <c r="E436" s="43">
        <v>0</v>
      </c>
      <c r="F436" s="43">
        <v>0</v>
      </c>
      <c r="G436" s="44" t="str">
        <f t="shared" si="43"/>
        <v>-</v>
      </c>
      <c r="H436" s="198"/>
    </row>
    <row r="437" spans="1:8" s="143" customFormat="1" ht="3.95" customHeight="1" outlineLevel="1" collapsed="1">
      <c r="A437" s="45"/>
      <c r="B437" s="46"/>
      <c r="C437" s="138"/>
      <c r="D437" s="136"/>
      <c r="E437" s="49"/>
      <c r="F437" s="49"/>
      <c r="G437" s="50"/>
      <c r="H437" s="137"/>
    </row>
    <row r="438" spans="1:8" s="143" customFormat="1" ht="3.95" customHeight="1" outlineLevel="1">
      <c r="A438" s="148"/>
      <c r="B438" s="149"/>
      <c r="C438" s="139"/>
      <c r="D438" s="140"/>
      <c r="E438" s="150"/>
      <c r="F438" s="150"/>
      <c r="G438" s="151"/>
      <c r="H438" s="141"/>
    </row>
    <row r="439" spans="1:8" s="2" customFormat="1" ht="27" customHeight="1" outlineLevel="1">
      <c r="A439" s="52" t="s">
        <v>292</v>
      </c>
      <c r="B439" s="53" t="s">
        <v>555</v>
      </c>
      <c r="C439" s="204">
        <v>852</v>
      </c>
      <c r="D439" s="205">
        <v>85219</v>
      </c>
      <c r="E439" s="54">
        <f>SUM(E440:E444)</f>
        <v>8650</v>
      </c>
      <c r="F439" s="54">
        <f>SUM(F440:F444)</f>
        <v>8650</v>
      </c>
      <c r="G439" s="55">
        <f t="shared" ref="G439:G444" si="44">IF(E439&gt;0,F439/E439*100,"-")</f>
        <v>100</v>
      </c>
      <c r="H439" s="198" t="s">
        <v>585</v>
      </c>
    </row>
    <row r="440" spans="1:8" s="19" customFormat="1" ht="13.5" customHeight="1" outlineLevel="1">
      <c r="A440" s="41" t="s">
        <v>7</v>
      </c>
      <c r="B440" s="42" t="s">
        <v>33</v>
      </c>
      <c r="C440" s="204"/>
      <c r="D440" s="205"/>
      <c r="E440" s="43">
        <v>8650</v>
      </c>
      <c r="F440" s="43">
        <v>8650</v>
      </c>
      <c r="G440" s="44">
        <f t="shared" si="44"/>
        <v>100</v>
      </c>
      <c r="H440" s="198"/>
    </row>
    <row r="441" spans="1:8" s="19" customFormat="1" ht="13.5" hidden="1" customHeight="1" outlineLevel="2">
      <c r="A441" s="41" t="s">
        <v>8</v>
      </c>
      <c r="B441" s="42" t="s">
        <v>34</v>
      </c>
      <c r="C441" s="204"/>
      <c r="D441" s="205"/>
      <c r="E441" s="43">
        <v>0</v>
      </c>
      <c r="F441" s="43">
        <v>0</v>
      </c>
      <c r="G441" s="44" t="str">
        <f t="shared" si="44"/>
        <v>-</v>
      </c>
      <c r="H441" s="198"/>
    </row>
    <row r="442" spans="1:8" s="19" customFormat="1" ht="13.5" hidden="1" customHeight="1" outlineLevel="2">
      <c r="A442" s="41" t="s">
        <v>9</v>
      </c>
      <c r="B442" s="42" t="s">
        <v>35</v>
      </c>
      <c r="C442" s="204"/>
      <c r="D442" s="205"/>
      <c r="E442" s="43">
        <v>0</v>
      </c>
      <c r="F442" s="43">
        <v>0</v>
      </c>
      <c r="G442" s="44" t="str">
        <f t="shared" si="44"/>
        <v>-</v>
      </c>
      <c r="H442" s="198"/>
    </row>
    <row r="443" spans="1:8" s="19" customFormat="1" ht="13.5" hidden="1" customHeight="1" outlineLevel="2">
      <c r="A443" s="41" t="s">
        <v>31</v>
      </c>
      <c r="B443" s="42" t="s">
        <v>36</v>
      </c>
      <c r="C443" s="204"/>
      <c r="D443" s="205"/>
      <c r="E443" s="43">
        <v>0</v>
      </c>
      <c r="F443" s="43">
        <v>0</v>
      </c>
      <c r="G443" s="44" t="str">
        <f t="shared" si="44"/>
        <v>-</v>
      </c>
      <c r="H443" s="198"/>
    </row>
    <row r="444" spans="1:8" s="134" customFormat="1" ht="13.5" hidden="1" customHeight="1" outlineLevel="2">
      <c r="A444" s="41" t="s">
        <v>38</v>
      </c>
      <c r="B444" s="42" t="s">
        <v>37</v>
      </c>
      <c r="C444" s="204"/>
      <c r="D444" s="205"/>
      <c r="E444" s="43">
        <v>0</v>
      </c>
      <c r="F444" s="43">
        <v>0</v>
      </c>
      <c r="G444" s="44" t="str">
        <f t="shared" si="44"/>
        <v>-</v>
      </c>
      <c r="H444" s="198"/>
    </row>
    <row r="445" spans="1:8" s="143" customFormat="1" ht="3.95" customHeight="1" outlineLevel="1" collapsed="1">
      <c r="A445" s="45"/>
      <c r="B445" s="46"/>
      <c r="C445" s="138"/>
      <c r="D445" s="136"/>
      <c r="E445" s="49"/>
      <c r="F445" s="49"/>
      <c r="G445" s="50"/>
      <c r="H445" s="137"/>
    </row>
    <row r="446" spans="1:8" s="143" customFormat="1" ht="3.95" customHeight="1" outlineLevel="1">
      <c r="A446" s="148"/>
      <c r="B446" s="149"/>
      <c r="C446" s="139"/>
      <c r="D446" s="140"/>
      <c r="E446" s="150"/>
      <c r="F446" s="150"/>
      <c r="G446" s="151"/>
      <c r="H446" s="141"/>
    </row>
    <row r="447" spans="1:8" s="2" customFormat="1" ht="27" customHeight="1" outlineLevel="1">
      <c r="A447" s="52" t="s">
        <v>293</v>
      </c>
      <c r="B447" s="53" t="s">
        <v>391</v>
      </c>
      <c r="C447" s="204">
        <v>852</v>
      </c>
      <c r="D447" s="205">
        <v>85219</v>
      </c>
      <c r="E447" s="54">
        <f>SUM(E448:E452)</f>
        <v>5357</v>
      </c>
      <c r="F447" s="54">
        <f>SUM(F448:F452)</f>
        <v>5356.38</v>
      </c>
      <c r="G447" s="55">
        <f t="shared" ref="G447:G452" si="45">IF(E447&gt;0,F447/E447*100,"-")</f>
        <v>99.988426358036222</v>
      </c>
      <c r="H447" s="198" t="s">
        <v>605</v>
      </c>
    </row>
    <row r="448" spans="1:8" s="19" customFormat="1" ht="13.5" customHeight="1" outlineLevel="1">
      <c r="A448" s="41" t="s">
        <v>7</v>
      </c>
      <c r="B448" s="42" t="s">
        <v>33</v>
      </c>
      <c r="C448" s="204"/>
      <c r="D448" s="205"/>
      <c r="E448" s="43">
        <v>5357</v>
      </c>
      <c r="F448" s="43">
        <v>5356.38</v>
      </c>
      <c r="G448" s="44">
        <f t="shared" si="45"/>
        <v>99.988426358036222</v>
      </c>
      <c r="H448" s="198"/>
    </row>
    <row r="449" spans="1:8" s="19" customFormat="1" ht="13.5" hidden="1" customHeight="1" outlineLevel="2">
      <c r="A449" s="41" t="s">
        <v>8</v>
      </c>
      <c r="B449" s="42" t="s">
        <v>34</v>
      </c>
      <c r="C449" s="204"/>
      <c r="D449" s="205"/>
      <c r="E449" s="43">
        <v>0</v>
      </c>
      <c r="F449" s="43">
        <v>0</v>
      </c>
      <c r="G449" s="44" t="str">
        <f t="shared" si="45"/>
        <v>-</v>
      </c>
      <c r="H449" s="198"/>
    </row>
    <row r="450" spans="1:8" s="19" customFormat="1" ht="13.5" hidden="1" customHeight="1" outlineLevel="2">
      <c r="A450" s="41" t="s">
        <v>9</v>
      </c>
      <c r="B450" s="42" t="s">
        <v>35</v>
      </c>
      <c r="C450" s="204"/>
      <c r="D450" s="205"/>
      <c r="E450" s="43">
        <v>0</v>
      </c>
      <c r="F450" s="43">
        <v>0</v>
      </c>
      <c r="G450" s="44" t="str">
        <f t="shared" si="45"/>
        <v>-</v>
      </c>
      <c r="H450" s="198"/>
    </row>
    <row r="451" spans="1:8" s="19" customFormat="1" ht="13.5" hidden="1" customHeight="1" outlineLevel="2">
      <c r="A451" s="41" t="s">
        <v>31</v>
      </c>
      <c r="B451" s="42" t="s">
        <v>36</v>
      </c>
      <c r="C451" s="204"/>
      <c r="D451" s="205"/>
      <c r="E451" s="43">
        <v>0</v>
      </c>
      <c r="F451" s="43">
        <v>0</v>
      </c>
      <c r="G451" s="44" t="str">
        <f t="shared" si="45"/>
        <v>-</v>
      </c>
      <c r="H451" s="198"/>
    </row>
    <row r="452" spans="1:8" s="134" customFormat="1" ht="13.5" hidden="1" customHeight="1" outlineLevel="2">
      <c r="A452" s="41" t="s">
        <v>38</v>
      </c>
      <c r="B452" s="42" t="s">
        <v>37</v>
      </c>
      <c r="C452" s="204"/>
      <c r="D452" s="205"/>
      <c r="E452" s="43">
        <v>0</v>
      </c>
      <c r="F452" s="43">
        <v>0</v>
      </c>
      <c r="G452" s="44" t="str">
        <f t="shared" si="45"/>
        <v>-</v>
      </c>
      <c r="H452" s="198"/>
    </row>
    <row r="453" spans="1:8" s="143" customFormat="1" ht="3.95" customHeight="1" outlineLevel="1" collapsed="1">
      <c r="A453" s="45"/>
      <c r="B453" s="46"/>
      <c r="C453" s="138"/>
      <c r="D453" s="136"/>
      <c r="E453" s="49"/>
      <c r="F453" s="49"/>
      <c r="G453" s="50"/>
      <c r="H453" s="137"/>
    </row>
    <row r="454" spans="1:8" s="143" customFormat="1" ht="3.95" customHeight="1" outlineLevel="1">
      <c r="A454" s="148"/>
      <c r="B454" s="149"/>
      <c r="C454" s="139"/>
      <c r="D454" s="140"/>
      <c r="E454" s="150"/>
      <c r="F454" s="150"/>
      <c r="G454" s="151"/>
      <c r="H454" s="141"/>
    </row>
    <row r="455" spans="1:8" s="2" customFormat="1" ht="27" customHeight="1" outlineLevel="1">
      <c r="A455" s="52" t="s">
        <v>294</v>
      </c>
      <c r="B455" s="53" t="s">
        <v>392</v>
      </c>
      <c r="C455" s="204">
        <v>852</v>
      </c>
      <c r="D455" s="205">
        <v>85219</v>
      </c>
      <c r="E455" s="54">
        <f>SUM(E456:E460)</f>
        <v>3850</v>
      </c>
      <c r="F455" s="54">
        <f>SUM(F456:F460)</f>
        <v>3788.4</v>
      </c>
      <c r="G455" s="55">
        <f t="shared" ref="G455:G460" si="46">IF(E455&gt;0,F455/E455*100,"-")</f>
        <v>98.4</v>
      </c>
      <c r="H455" s="198" t="s">
        <v>606</v>
      </c>
    </row>
    <row r="456" spans="1:8" s="19" customFormat="1" ht="13.5" customHeight="1" outlineLevel="1">
      <c r="A456" s="41" t="s">
        <v>7</v>
      </c>
      <c r="B456" s="42" t="s">
        <v>33</v>
      </c>
      <c r="C456" s="204"/>
      <c r="D456" s="205"/>
      <c r="E456" s="43">
        <v>3850</v>
      </c>
      <c r="F456" s="43">
        <v>3788.4</v>
      </c>
      <c r="G456" s="44">
        <f t="shared" si="46"/>
        <v>98.4</v>
      </c>
      <c r="H456" s="198"/>
    </row>
    <row r="457" spans="1:8" s="19" customFormat="1" ht="13.5" hidden="1" customHeight="1" outlineLevel="2">
      <c r="A457" s="41" t="s">
        <v>8</v>
      </c>
      <c r="B457" s="42" t="s">
        <v>34</v>
      </c>
      <c r="C457" s="204"/>
      <c r="D457" s="205"/>
      <c r="E457" s="43">
        <v>0</v>
      </c>
      <c r="F457" s="43">
        <v>0</v>
      </c>
      <c r="G457" s="44" t="str">
        <f t="shared" si="46"/>
        <v>-</v>
      </c>
      <c r="H457" s="198"/>
    </row>
    <row r="458" spans="1:8" s="19" customFormat="1" ht="13.5" hidden="1" customHeight="1" outlineLevel="2">
      <c r="A458" s="41" t="s">
        <v>9</v>
      </c>
      <c r="B458" s="42" t="s">
        <v>35</v>
      </c>
      <c r="C458" s="204"/>
      <c r="D458" s="205"/>
      <c r="E458" s="43">
        <v>0</v>
      </c>
      <c r="F458" s="43">
        <v>0</v>
      </c>
      <c r="G458" s="44" t="str">
        <f t="shared" si="46"/>
        <v>-</v>
      </c>
      <c r="H458" s="198"/>
    </row>
    <row r="459" spans="1:8" s="19" customFormat="1" ht="13.5" hidden="1" customHeight="1" outlineLevel="2">
      <c r="A459" s="41" t="s">
        <v>31</v>
      </c>
      <c r="B459" s="42" t="s">
        <v>36</v>
      </c>
      <c r="C459" s="204"/>
      <c r="D459" s="205"/>
      <c r="E459" s="43">
        <v>0</v>
      </c>
      <c r="F459" s="43">
        <v>0</v>
      </c>
      <c r="G459" s="44" t="str">
        <f t="shared" si="46"/>
        <v>-</v>
      </c>
      <c r="H459" s="198"/>
    </row>
    <row r="460" spans="1:8" s="134" customFormat="1" ht="13.5" hidden="1" customHeight="1" outlineLevel="2">
      <c r="A460" s="41" t="s">
        <v>38</v>
      </c>
      <c r="B460" s="42" t="s">
        <v>37</v>
      </c>
      <c r="C460" s="204"/>
      <c r="D460" s="205"/>
      <c r="E460" s="43">
        <v>0</v>
      </c>
      <c r="F460" s="43">
        <v>0</v>
      </c>
      <c r="G460" s="44" t="str">
        <f t="shared" si="46"/>
        <v>-</v>
      </c>
      <c r="H460" s="198"/>
    </row>
    <row r="461" spans="1:8" s="143" customFormat="1" ht="3.95" customHeight="1" outlineLevel="1" collapsed="1">
      <c r="A461" s="45"/>
      <c r="B461" s="46"/>
      <c r="C461" s="138"/>
      <c r="D461" s="136"/>
      <c r="E461" s="49"/>
      <c r="F461" s="49"/>
      <c r="G461" s="50"/>
      <c r="H461" s="137"/>
    </row>
    <row r="462" spans="1:8" s="143" customFormat="1" ht="3.95" customHeight="1" outlineLevel="1">
      <c r="A462" s="148"/>
      <c r="B462" s="149"/>
      <c r="C462" s="139"/>
      <c r="D462" s="140"/>
      <c r="E462" s="150"/>
      <c r="F462" s="150"/>
      <c r="G462" s="151"/>
      <c r="H462" s="141"/>
    </row>
    <row r="463" spans="1:8" s="2" customFormat="1" ht="27" customHeight="1" outlineLevel="1">
      <c r="A463" s="52" t="s">
        <v>295</v>
      </c>
      <c r="B463" s="53" t="s">
        <v>393</v>
      </c>
      <c r="C463" s="204">
        <v>852</v>
      </c>
      <c r="D463" s="205">
        <v>85219</v>
      </c>
      <c r="E463" s="54">
        <f>SUM(E464:E468)</f>
        <v>104000</v>
      </c>
      <c r="F463" s="54">
        <f>SUM(F464:F468)</f>
        <v>102381.95</v>
      </c>
      <c r="G463" s="55">
        <f t="shared" ref="G463:G468" si="47">IF(E463&gt;0,F463/E463*100,"-")</f>
        <v>98.444182692307692</v>
      </c>
      <c r="H463" s="198" t="s">
        <v>607</v>
      </c>
    </row>
    <row r="464" spans="1:8" s="19" customFormat="1" ht="13.5" customHeight="1" outlineLevel="1">
      <c r="A464" s="41" t="s">
        <v>7</v>
      </c>
      <c r="B464" s="42" t="s">
        <v>33</v>
      </c>
      <c r="C464" s="204"/>
      <c r="D464" s="205"/>
      <c r="E464" s="43">
        <v>104000</v>
      </c>
      <c r="F464" s="43">
        <v>102381.95</v>
      </c>
      <c r="G464" s="44">
        <f t="shared" si="47"/>
        <v>98.444182692307692</v>
      </c>
      <c r="H464" s="198"/>
    </row>
    <row r="465" spans="1:8" s="19" customFormat="1" ht="13.5" hidden="1" customHeight="1" outlineLevel="2">
      <c r="A465" s="41" t="s">
        <v>8</v>
      </c>
      <c r="B465" s="42" t="s">
        <v>34</v>
      </c>
      <c r="C465" s="204"/>
      <c r="D465" s="205"/>
      <c r="E465" s="43">
        <v>0</v>
      </c>
      <c r="F465" s="43">
        <v>0</v>
      </c>
      <c r="G465" s="44" t="str">
        <f t="shared" si="47"/>
        <v>-</v>
      </c>
      <c r="H465" s="198"/>
    </row>
    <row r="466" spans="1:8" s="19" customFormat="1" ht="13.5" hidden="1" customHeight="1" outlineLevel="2">
      <c r="A466" s="41" t="s">
        <v>9</v>
      </c>
      <c r="B466" s="42" t="s">
        <v>35</v>
      </c>
      <c r="C466" s="204"/>
      <c r="D466" s="205"/>
      <c r="E466" s="43">
        <v>0</v>
      </c>
      <c r="F466" s="43">
        <v>0</v>
      </c>
      <c r="G466" s="44" t="str">
        <f t="shared" si="47"/>
        <v>-</v>
      </c>
      <c r="H466" s="198"/>
    </row>
    <row r="467" spans="1:8" s="19" customFormat="1" ht="13.5" hidden="1" customHeight="1" outlineLevel="2">
      <c r="A467" s="41" t="s">
        <v>31</v>
      </c>
      <c r="B467" s="42" t="s">
        <v>36</v>
      </c>
      <c r="C467" s="204"/>
      <c r="D467" s="205"/>
      <c r="E467" s="43">
        <v>0</v>
      </c>
      <c r="F467" s="43">
        <v>0</v>
      </c>
      <c r="G467" s="44" t="str">
        <f t="shared" si="47"/>
        <v>-</v>
      </c>
      <c r="H467" s="198"/>
    </row>
    <row r="468" spans="1:8" s="134" customFormat="1" ht="13.5" hidden="1" customHeight="1" outlineLevel="2">
      <c r="A468" s="41" t="s">
        <v>38</v>
      </c>
      <c r="B468" s="42" t="s">
        <v>37</v>
      </c>
      <c r="C468" s="204"/>
      <c r="D468" s="205"/>
      <c r="E468" s="43">
        <v>0</v>
      </c>
      <c r="F468" s="43">
        <v>0</v>
      </c>
      <c r="G468" s="44" t="str">
        <f t="shared" si="47"/>
        <v>-</v>
      </c>
      <c r="H468" s="198"/>
    </row>
    <row r="469" spans="1:8" s="143" customFormat="1" ht="3.95" customHeight="1" outlineLevel="1" collapsed="1">
      <c r="A469" s="45"/>
      <c r="B469" s="46"/>
      <c r="C469" s="138"/>
      <c r="D469" s="136"/>
      <c r="E469" s="49"/>
      <c r="F469" s="49"/>
      <c r="G469" s="50"/>
      <c r="H469" s="137"/>
    </row>
    <row r="470" spans="1:8" s="143" customFormat="1" ht="3.95" customHeight="1" outlineLevel="1">
      <c r="A470" s="148"/>
      <c r="B470" s="149"/>
      <c r="C470" s="139"/>
      <c r="D470" s="140"/>
      <c r="E470" s="150"/>
      <c r="F470" s="150"/>
      <c r="G470" s="151"/>
      <c r="H470" s="141"/>
    </row>
    <row r="471" spans="1:8" s="2" customFormat="1" ht="27" customHeight="1" outlineLevel="1">
      <c r="A471" s="52" t="s">
        <v>296</v>
      </c>
      <c r="B471" s="53" t="s">
        <v>394</v>
      </c>
      <c r="C471" s="204">
        <v>852</v>
      </c>
      <c r="D471" s="205">
        <v>85219</v>
      </c>
      <c r="E471" s="54">
        <f>SUM(E472:E476)</f>
        <v>11000</v>
      </c>
      <c r="F471" s="54">
        <f>SUM(F472:F476)</f>
        <v>11000</v>
      </c>
      <c r="G471" s="55">
        <f t="shared" ref="G471:G476" si="48">IF(E471&gt;0,F471/E471*100,"-")</f>
        <v>100</v>
      </c>
      <c r="H471" s="198" t="s">
        <v>608</v>
      </c>
    </row>
    <row r="472" spans="1:8" s="19" customFormat="1" ht="13.5" customHeight="1" outlineLevel="1">
      <c r="A472" s="41" t="s">
        <v>7</v>
      </c>
      <c r="B472" s="42" t="s">
        <v>33</v>
      </c>
      <c r="C472" s="204"/>
      <c r="D472" s="205"/>
      <c r="E472" s="43">
        <v>11000</v>
      </c>
      <c r="F472" s="43">
        <v>11000</v>
      </c>
      <c r="G472" s="44">
        <f t="shared" si="48"/>
        <v>100</v>
      </c>
      <c r="H472" s="198"/>
    </row>
    <row r="473" spans="1:8" s="19" customFormat="1" ht="13.5" hidden="1" customHeight="1" outlineLevel="2">
      <c r="A473" s="41" t="s">
        <v>8</v>
      </c>
      <c r="B473" s="42" t="s">
        <v>34</v>
      </c>
      <c r="C473" s="204"/>
      <c r="D473" s="205"/>
      <c r="E473" s="43">
        <v>0</v>
      </c>
      <c r="F473" s="43">
        <v>0</v>
      </c>
      <c r="G473" s="44" t="str">
        <f t="shared" si="48"/>
        <v>-</v>
      </c>
      <c r="H473" s="198"/>
    </row>
    <row r="474" spans="1:8" s="19" customFormat="1" ht="13.5" hidden="1" customHeight="1" outlineLevel="2">
      <c r="A474" s="41" t="s">
        <v>9</v>
      </c>
      <c r="B474" s="42" t="s">
        <v>35</v>
      </c>
      <c r="C474" s="204"/>
      <c r="D474" s="205"/>
      <c r="E474" s="43">
        <v>0</v>
      </c>
      <c r="F474" s="43">
        <v>0</v>
      </c>
      <c r="G474" s="44" t="str">
        <f t="shared" si="48"/>
        <v>-</v>
      </c>
      <c r="H474" s="198"/>
    </row>
    <row r="475" spans="1:8" s="19" customFormat="1" ht="13.5" hidden="1" customHeight="1" outlineLevel="2">
      <c r="A475" s="41" t="s">
        <v>31</v>
      </c>
      <c r="B475" s="42" t="s">
        <v>36</v>
      </c>
      <c r="C475" s="204"/>
      <c r="D475" s="205"/>
      <c r="E475" s="43">
        <v>0</v>
      </c>
      <c r="F475" s="43">
        <v>0</v>
      </c>
      <c r="G475" s="44" t="str">
        <f t="shared" si="48"/>
        <v>-</v>
      </c>
      <c r="H475" s="198"/>
    </row>
    <row r="476" spans="1:8" s="134" customFormat="1" ht="13.5" hidden="1" customHeight="1" outlineLevel="2">
      <c r="A476" s="41" t="s">
        <v>38</v>
      </c>
      <c r="B476" s="42" t="s">
        <v>37</v>
      </c>
      <c r="C476" s="204"/>
      <c r="D476" s="205"/>
      <c r="E476" s="43">
        <v>0</v>
      </c>
      <c r="F476" s="43">
        <v>0</v>
      </c>
      <c r="G476" s="44" t="str">
        <f t="shared" si="48"/>
        <v>-</v>
      </c>
      <c r="H476" s="198"/>
    </row>
    <row r="477" spans="1:8" s="143" customFormat="1" ht="3.95" customHeight="1" outlineLevel="1" collapsed="1">
      <c r="A477" s="45"/>
      <c r="B477" s="46"/>
      <c r="C477" s="138"/>
      <c r="D477" s="136"/>
      <c r="E477" s="49"/>
      <c r="F477" s="49"/>
      <c r="G477" s="50"/>
      <c r="H477" s="137"/>
    </row>
    <row r="478" spans="1:8" s="143" customFormat="1" ht="3.95" customHeight="1" outlineLevel="1">
      <c r="A478" s="148"/>
      <c r="B478" s="149"/>
      <c r="C478" s="139"/>
      <c r="D478" s="140"/>
      <c r="E478" s="150"/>
      <c r="F478" s="150"/>
      <c r="G478" s="151"/>
      <c r="H478" s="141"/>
    </row>
    <row r="479" spans="1:8" s="2" customFormat="1" ht="27" customHeight="1" outlineLevel="1">
      <c r="A479" s="52" t="s">
        <v>297</v>
      </c>
      <c r="B479" s="53" t="s">
        <v>554</v>
      </c>
      <c r="C479" s="204">
        <v>852</v>
      </c>
      <c r="D479" s="205">
        <v>85295</v>
      </c>
      <c r="E479" s="54">
        <f>SUM(E480:E484)</f>
        <v>9941</v>
      </c>
      <c r="F479" s="54">
        <f>SUM(F480:F484)</f>
        <v>9940.84</v>
      </c>
      <c r="G479" s="55">
        <f t="shared" ref="G479:G484" si="49">IF(E479&gt;0,F479/E479*100,"-")</f>
        <v>99.99839050397344</v>
      </c>
      <c r="H479" s="198" t="s">
        <v>609</v>
      </c>
    </row>
    <row r="480" spans="1:8" s="19" customFormat="1" ht="13.5" customHeight="1" outlineLevel="1">
      <c r="A480" s="41" t="s">
        <v>7</v>
      </c>
      <c r="B480" s="42" t="s">
        <v>33</v>
      </c>
      <c r="C480" s="204"/>
      <c r="D480" s="205"/>
      <c r="E480" s="43">
        <v>9941</v>
      </c>
      <c r="F480" s="43">
        <v>9940.84</v>
      </c>
      <c r="G480" s="44">
        <f t="shared" si="49"/>
        <v>99.99839050397344</v>
      </c>
      <c r="H480" s="198"/>
    </row>
    <row r="481" spans="1:8" s="19" customFormat="1" ht="13.5" hidden="1" customHeight="1" outlineLevel="2">
      <c r="A481" s="41" t="s">
        <v>8</v>
      </c>
      <c r="B481" s="42" t="s">
        <v>34</v>
      </c>
      <c r="C481" s="204"/>
      <c r="D481" s="205"/>
      <c r="E481" s="43">
        <v>0</v>
      </c>
      <c r="F481" s="43">
        <v>0</v>
      </c>
      <c r="G481" s="44" t="str">
        <f t="shared" si="49"/>
        <v>-</v>
      </c>
      <c r="H481" s="198"/>
    </row>
    <row r="482" spans="1:8" s="19" customFormat="1" ht="13.5" hidden="1" customHeight="1" outlineLevel="2">
      <c r="A482" s="41" t="s">
        <v>9</v>
      </c>
      <c r="B482" s="42" t="s">
        <v>35</v>
      </c>
      <c r="C482" s="204"/>
      <c r="D482" s="205"/>
      <c r="E482" s="43">
        <v>0</v>
      </c>
      <c r="F482" s="43">
        <v>0</v>
      </c>
      <c r="G482" s="44" t="str">
        <f t="shared" si="49"/>
        <v>-</v>
      </c>
      <c r="H482" s="198"/>
    </row>
    <row r="483" spans="1:8" s="19" customFormat="1" ht="13.5" hidden="1" customHeight="1" outlineLevel="2">
      <c r="A483" s="41" t="s">
        <v>31</v>
      </c>
      <c r="B483" s="42" t="s">
        <v>36</v>
      </c>
      <c r="C483" s="204"/>
      <c r="D483" s="205"/>
      <c r="E483" s="43">
        <v>0</v>
      </c>
      <c r="F483" s="43">
        <v>0</v>
      </c>
      <c r="G483" s="44" t="str">
        <f t="shared" si="49"/>
        <v>-</v>
      </c>
      <c r="H483" s="198"/>
    </row>
    <row r="484" spans="1:8" s="134" customFormat="1" ht="13.5" hidden="1" customHeight="1" outlineLevel="2">
      <c r="A484" s="41" t="s">
        <v>38</v>
      </c>
      <c r="B484" s="42" t="s">
        <v>37</v>
      </c>
      <c r="C484" s="204"/>
      <c r="D484" s="205"/>
      <c r="E484" s="43">
        <v>0</v>
      </c>
      <c r="F484" s="43">
        <v>0</v>
      </c>
      <c r="G484" s="44" t="str">
        <f t="shared" si="49"/>
        <v>-</v>
      </c>
      <c r="H484" s="198"/>
    </row>
    <row r="485" spans="1:8" s="143" customFormat="1" ht="3.95" customHeight="1" outlineLevel="1" collapsed="1">
      <c r="A485" s="45"/>
      <c r="B485" s="46"/>
      <c r="C485" s="138"/>
      <c r="D485" s="136"/>
      <c r="E485" s="49"/>
      <c r="F485" s="49"/>
      <c r="G485" s="50"/>
      <c r="H485" s="137"/>
    </row>
    <row r="486" spans="1:8" s="2" customFormat="1" ht="27" customHeight="1" outlineLevel="1">
      <c r="A486" s="52" t="s">
        <v>298</v>
      </c>
      <c r="B486" s="53" t="s">
        <v>553</v>
      </c>
      <c r="C486" s="204">
        <v>852</v>
      </c>
      <c r="D486" s="205">
        <v>85295</v>
      </c>
      <c r="E486" s="54">
        <f>SUM(E487:E491)</f>
        <v>9731</v>
      </c>
      <c r="F486" s="54">
        <f>SUM(F487:F491)</f>
        <v>9340.84</v>
      </c>
      <c r="G486" s="55">
        <f t="shared" ref="G486:G491" si="50">IF(E486&gt;0,F486/E486*100,"-")</f>
        <v>95.990545678758608</v>
      </c>
      <c r="H486" s="198" t="s">
        <v>610</v>
      </c>
    </row>
    <row r="487" spans="1:8" s="19" customFormat="1" ht="13.5" customHeight="1" outlineLevel="1">
      <c r="A487" s="41" t="s">
        <v>7</v>
      </c>
      <c r="B487" s="42" t="s">
        <v>33</v>
      </c>
      <c r="C487" s="204"/>
      <c r="D487" s="205"/>
      <c r="E487" s="43">
        <v>9731</v>
      </c>
      <c r="F487" s="43">
        <v>9340.84</v>
      </c>
      <c r="G487" s="44">
        <f t="shared" si="50"/>
        <v>95.990545678758608</v>
      </c>
      <c r="H487" s="198"/>
    </row>
    <row r="488" spans="1:8" s="19" customFormat="1" ht="13.5" hidden="1" customHeight="1" outlineLevel="2">
      <c r="A488" s="41" t="s">
        <v>8</v>
      </c>
      <c r="B488" s="42" t="s">
        <v>34</v>
      </c>
      <c r="C488" s="204"/>
      <c r="D488" s="205"/>
      <c r="E488" s="43">
        <v>0</v>
      </c>
      <c r="F488" s="43">
        <v>0</v>
      </c>
      <c r="G488" s="44" t="str">
        <f t="shared" si="50"/>
        <v>-</v>
      </c>
      <c r="H488" s="198"/>
    </row>
    <row r="489" spans="1:8" s="19" customFormat="1" ht="13.5" hidden="1" customHeight="1" outlineLevel="2">
      <c r="A489" s="41" t="s">
        <v>9</v>
      </c>
      <c r="B489" s="42" t="s">
        <v>35</v>
      </c>
      <c r="C489" s="204"/>
      <c r="D489" s="205"/>
      <c r="E489" s="43">
        <v>0</v>
      </c>
      <c r="F489" s="43">
        <v>0</v>
      </c>
      <c r="G489" s="44" t="str">
        <f t="shared" si="50"/>
        <v>-</v>
      </c>
      <c r="H489" s="198"/>
    </row>
    <row r="490" spans="1:8" s="19" customFormat="1" ht="13.5" hidden="1" customHeight="1" outlineLevel="2">
      <c r="A490" s="41" t="s">
        <v>31</v>
      </c>
      <c r="B490" s="42" t="s">
        <v>36</v>
      </c>
      <c r="C490" s="204"/>
      <c r="D490" s="205"/>
      <c r="E490" s="43">
        <v>0</v>
      </c>
      <c r="F490" s="43">
        <v>0</v>
      </c>
      <c r="G490" s="44" t="str">
        <f t="shared" si="50"/>
        <v>-</v>
      </c>
      <c r="H490" s="198"/>
    </row>
    <row r="491" spans="1:8" s="19" customFormat="1" ht="13.5" hidden="1" customHeight="1" outlineLevel="2">
      <c r="A491" s="41" t="s">
        <v>38</v>
      </c>
      <c r="B491" s="42" t="s">
        <v>37</v>
      </c>
      <c r="C491" s="204"/>
      <c r="D491" s="205"/>
      <c r="E491" s="43">
        <v>0</v>
      </c>
      <c r="F491" s="43">
        <v>0</v>
      </c>
      <c r="G491" s="44" t="str">
        <f t="shared" si="50"/>
        <v>-</v>
      </c>
      <c r="H491" s="198"/>
    </row>
    <row r="492" spans="1:8" s="19" customFormat="1" ht="3.95" customHeight="1" outlineLevel="1" collapsed="1">
      <c r="A492" s="45"/>
      <c r="B492" s="46"/>
      <c r="C492" s="138"/>
      <c r="D492" s="136"/>
      <c r="E492" s="49"/>
      <c r="F492" s="49"/>
      <c r="G492" s="50"/>
      <c r="H492" s="137"/>
    </row>
    <row r="493" spans="1:8" s="84" customFormat="1" ht="21" customHeight="1" outlineLevel="1">
      <c r="A493" s="80" t="s">
        <v>109</v>
      </c>
      <c r="B493" s="81" t="s">
        <v>110</v>
      </c>
      <c r="C493" s="80"/>
      <c r="D493" s="80"/>
      <c r="E493" s="82">
        <f>E494+E559</f>
        <v>603000</v>
      </c>
      <c r="F493" s="82">
        <f>F494+F559</f>
        <v>600668.14999999991</v>
      </c>
      <c r="G493" s="83">
        <f>IF(E493&gt;0,F493/E493*100,"-")</f>
        <v>99.613291873963504</v>
      </c>
      <c r="H493" s="81"/>
    </row>
    <row r="494" spans="1:8" s="18" customFormat="1" ht="18" customHeight="1" outlineLevel="1">
      <c r="A494" s="14" t="s">
        <v>15</v>
      </c>
      <c r="B494" s="15" t="s">
        <v>111</v>
      </c>
      <c r="C494" s="14"/>
      <c r="D494" s="14"/>
      <c r="E494" s="16">
        <f>E496+E504+E512+E520+E528+E536+E552+E544</f>
        <v>475000</v>
      </c>
      <c r="F494" s="16">
        <f>F496+F504+F512+F520+F528+F536+F552+F544</f>
        <v>473292.14999999997</v>
      </c>
      <c r="G494" s="17">
        <f>IF(E494&gt;0,F494/E494*100,"-")</f>
        <v>99.640452631578938</v>
      </c>
      <c r="H494" s="15"/>
    </row>
    <row r="495" spans="1:8" s="18" customFormat="1" ht="3.95" customHeight="1" outlineLevel="1">
      <c r="A495" s="144"/>
      <c r="B495" s="145"/>
      <c r="C495" s="144"/>
      <c r="D495" s="144"/>
      <c r="E495" s="146"/>
      <c r="F495" s="146"/>
      <c r="G495" s="147"/>
      <c r="H495" s="145"/>
    </row>
    <row r="496" spans="1:8" s="2" customFormat="1" ht="27" customHeight="1" outlineLevel="1">
      <c r="A496" s="52" t="s">
        <v>32</v>
      </c>
      <c r="B496" s="53" t="s">
        <v>112</v>
      </c>
      <c r="C496" s="204">
        <v>852</v>
      </c>
      <c r="D496" s="205">
        <v>85201</v>
      </c>
      <c r="E496" s="54">
        <f>SUM(E497:E501)</f>
        <v>55500</v>
      </c>
      <c r="F496" s="54">
        <f>SUM(F497:F501)</f>
        <v>55500</v>
      </c>
      <c r="G496" s="55">
        <f>IF(E496&gt;0,F496/E496*100,"-")</f>
        <v>100</v>
      </c>
      <c r="H496" s="198" t="s">
        <v>740</v>
      </c>
    </row>
    <row r="497" spans="1:8" s="19" customFormat="1" ht="13.5" customHeight="1" outlineLevel="1">
      <c r="A497" s="41" t="s">
        <v>7</v>
      </c>
      <c r="B497" s="42" t="s">
        <v>33</v>
      </c>
      <c r="C497" s="204"/>
      <c r="D497" s="205"/>
      <c r="E497" s="43">
        <v>55500</v>
      </c>
      <c r="F497" s="43">
        <v>55500</v>
      </c>
      <c r="G497" s="44">
        <f>IF(E497&gt;0,F497/E497*100,"-")</f>
        <v>100</v>
      </c>
      <c r="H497" s="198"/>
    </row>
    <row r="498" spans="1:8" s="19" customFormat="1" ht="13.5" hidden="1" customHeight="1" outlineLevel="2">
      <c r="A498" s="41" t="s">
        <v>8</v>
      </c>
      <c r="B498" s="42" t="s">
        <v>34</v>
      </c>
      <c r="C498" s="204"/>
      <c r="D498" s="205"/>
      <c r="E498" s="43">
        <v>0</v>
      </c>
      <c r="F498" s="43">
        <v>0</v>
      </c>
      <c r="G498" s="44" t="str">
        <f>IF(E498&gt;0,F498/E498*100,"-")</f>
        <v>-</v>
      </c>
      <c r="H498" s="198"/>
    </row>
    <row r="499" spans="1:8" s="19" customFormat="1" ht="13.5" hidden="1" customHeight="1" outlineLevel="2">
      <c r="A499" s="41" t="s">
        <v>9</v>
      </c>
      <c r="B499" s="42" t="s">
        <v>35</v>
      </c>
      <c r="C499" s="204"/>
      <c r="D499" s="205"/>
      <c r="E499" s="43">
        <v>0</v>
      </c>
      <c r="F499" s="43">
        <v>0</v>
      </c>
      <c r="G499" s="44" t="str">
        <f>IF(E499&gt;0,F499/E499*100,"-")</f>
        <v>-</v>
      </c>
      <c r="H499" s="198"/>
    </row>
    <row r="500" spans="1:8" s="19" customFormat="1" ht="13.5" hidden="1" customHeight="1" outlineLevel="2">
      <c r="A500" s="41" t="s">
        <v>31</v>
      </c>
      <c r="B500" s="42" t="s">
        <v>36</v>
      </c>
      <c r="C500" s="204"/>
      <c r="D500" s="205"/>
      <c r="E500" s="43">
        <v>0</v>
      </c>
      <c r="F500" s="43">
        <v>0</v>
      </c>
      <c r="G500" s="44" t="str">
        <f t="shared" ref="G500:G574" si="51">IF(E500&gt;0,F500/E500*100,"-")</f>
        <v>-</v>
      </c>
      <c r="H500" s="198"/>
    </row>
    <row r="501" spans="1:8" s="134" customFormat="1" ht="13.5" hidden="1" customHeight="1" outlineLevel="2">
      <c r="A501" s="41" t="s">
        <v>38</v>
      </c>
      <c r="B501" s="42" t="s">
        <v>37</v>
      </c>
      <c r="C501" s="204"/>
      <c r="D501" s="205"/>
      <c r="E501" s="43">
        <v>0</v>
      </c>
      <c r="F501" s="43">
        <v>0</v>
      </c>
      <c r="G501" s="44" t="str">
        <f t="shared" si="51"/>
        <v>-</v>
      </c>
      <c r="H501" s="198"/>
    </row>
    <row r="502" spans="1:8" s="143" customFormat="1" ht="3.95" customHeight="1" outlineLevel="1" collapsed="1">
      <c r="A502" s="45"/>
      <c r="B502" s="46"/>
      <c r="C502" s="138"/>
      <c r="D502" s="136"/>
      <c r="E502" s="49"/>
      <c r="F502" s="49"/>
      <c r="G502" s="50"/>
      <c r="H502" s="137"/>
    </row>
    <row r="503" spans="1:8" s="143" customFormat="1" ht="3.95" customHeight="1" outlineLevel="1">
      <c r="A503" s="148"/>
      <c r="B503" s="149"/>
      <c r="C503" s="139"/>
      <c r="D503" s="140"/>
      <c r="E503" s="150"/>
      <c r="F503" s="150"/>
      <c r="G503" s="151"/>
      <c r="H503" s="141"/>
    </row>
    <row r="504" spans="1:8" s="2" customFormat="1" ht="27" customHeight="1" outlineLevel="1">
      <c r="A504" s="52" t="s">
        <v>61</v>
      </c>
      <c r="B504" s="53" t="s">
        <v>395</v>
      </c>
      <c r="C504" s="204">
        <v>852</v>
      </c>
      <c r="D504" s="205">
        <v>85201</v>
      </c>
      <c r="E504" s="54">
        <f>SUM(E505:E509)</f>
        <v>202000</v>
      </c>
      <c r="F504" s="54">
        <f>SUM(F505:F509)</f>
        <v>201999.14</v>
      </c>
      <c r="G504" s="55">
        <f t="shared" si="51"/>
        <v>99.999574257425749</v>
      </c>
      <c r="H504" s="198" t="s">
        <v>611</v>
      </c>
    </row>
    <row r="505" spans="1:8" s="19" customFormat="1" ht="13.5" customHeight="1" outlineLevel="1">
      <c r="A505" s="41" t="s">
        <v>7</v>
      </c>
      <c r="B505" s="42" t="s">
        <v>33</v>
      </c>
      <c r="C505" s="204"/>
      <c r="D505" s="205"/>
      <c r="E505" s="43">
        <v>202000</v>
      </c>
      <c r="F505" s="43">
        <v>201999.14</v>
      </c>
      <c r="G505" s="44">
        <f t="shared" si="51"/>
        <v>99.999574257425749</v>
      </c>
      <c r="H505" s="198"/>
    </row>
    <row r="506" spans="1:8" s="19" customFormat="1" ht="13.5" hidden="1" customHeight="1" outlineLevel="2">
      <c r="A506" s="41" t="s">
        <v>8</v>
      </c>
      <c r="B506" s="42" t="s">
        <v>34</v>
      </c>
      <c r="C506" s="204"/>
      <c r="D506" s="205"/>
      <c r="E506" s="43">
        <v>0</v>
      </c>
      <c r="F506" s="43">
        <v>0</v>
      </c>
      <c r="G506" s="44" t="str">
        <f t="shared" si="51"/>
        <v>-</v>
      </c>
      <c r="H506" s="198"/>
    </row>
    <row r="507" spans="1:8" s="19" customFormat="1" ht="13.5" hidden="1" customHeight="1" outlineLevel="2">
      <c r="A507" s="41" t="s">
        <v>9</v>
      </c>
      <c r="B507" s="42" t="s">
        <v>35</v>
      </c>
      <c r="C507" s="204"/>
      <c r="D507" s="205"/>
      <c r="E507" s="43">
        <v>0</v>
      </c>
      <c r="F507" s="43">
        <v>0</v>
      </c>
      <c r="G507" s="44" t="str">
        <f t="shared" si="51"/>
        <v>-</v>
      </c>
      <c r="H507" s="198"/>
    </row>
    <row r="508" spans="1:8" s="19" customFormat="1" ht="13.5" hidden="1" customHeight="1" outlineLevel="2">
      <c r="A508" s="41" t="s">
        <v>31</v>
      </c>
      <c r="B508" s="42" t="s">
        <v>36</v>
      </c>
      <c r="C508" s="204"/>
      <c r="D508" s="205"/>
      <c r="E508" s="43">
        <v>0</v>
      </c>
      <c r="F508" s="43">
        <v>0</v>
      </c>
      <c r="G508" s="44" t="str">
        <f t="shared" si="51"/>
        <v>-</v>
      </c>
      <c r="H508" s="198"/>
    </row>
    <row r="509" spans="1:8" s="134" customFormat="1" ht="13.5" hidden="1" customHeight="1" outlineLevel="2">
      <c r="A509" s="41" t="s">
        <v>38</v>
      </c>
      <c r="B509" s="42" t="s">
        <v>37</v>
      </c>
      <c r="C509" s="204"/>
      <c r="D509" s="205"/>
      <c r="E509" s="43">
        <v>0</v>
      </c>
      <c r="F509" s="43">
        <v>0</v>
      </c>
      <c r="G509" s="44" t="str">
        <f t="shared" si="51"/>
        <v>-</v>
      </c>
      <c r="H509" s="198"/>
    </row>
    <row r="510" spans="1:8" s="143" customFormat="1" ht="3.95" customHeight="1" outlineLevel="1" collapsed="1">
      <c r="A510" s="45"/>
      <c r="B510" s="46"/>
      <c r="C510" s="138"/>
      <c r="D510" s="136"/>
      <c r="E510" s="49"/>
      <c r="F510" s="49"/>
      <c r="G510" s="50"/>
      <c r="H510" s="137"/>
    </row>
    <row r="511" spans="1:8" s="143" customFormat="1" ht="3.95" customHeight="1" outlineLevel="1">
      <c r="A511" s="148"/>
      <c r="B511" s="149"/>
      <c r="C511" s="139"/>
      <c r="D511" s="140"/>
      <c r="E511" s="150"/>
      <c r="F511" s="150"/>
      <c r="G511" s="151"/>
      <c r="H511" s="141"/>
    </row>
    <row r="512" spans="1:8" s="2" customFormat="1" ht="27" customHeight="1" outlineLevel="1">
      <c r="A512" s="52" t="s">
        <v>62</v>
      </c>
      <c r="B512" s="53" t="s">
        <v>113</v>
      </c>
      <c r="C512" s="204">
        <v>852</v>
      </c>
      <c r="D512" s="205">
        <v>85201</v>
      </c>
      <c r="E512" s="54">
        <f>SUM(E513:E517)</f>
        <v>4000</v>
      </c>
      <c r="F512" s="54">
        <f>SUM(F513:F517)</f>
        <v>4000</v>
      </c>
      <c r="G512" s="55">
        <f t="shared" si="51"/>
        <v>100</v>
      </c>
      <c r="H512" s="198" t="s">
        <v>612</v>
      </c>
    </row>
    <row r="513" spans="1:8" s="19" customFormat="1" ht="13.5" customHeight="1" outlineLevel="1">
      <c r="A513" s="41" t="s">
        <v>7</v>
      </c>
      <c r="B513" s="42" t="s">
        <v>33</v>
      </c>
      <c r="C513" s="204"/>
      <c r="D513" s="205"/>
      <c r="E513" s="43">
        <v>4000</v>
      </c>
      <c r="F513" s="43">
        <v>4000</v>
      </c>
      <c r="G513" s="44">
        <f t="shared" si="51"/>
        <v>100</v>
      </c>
      <c r="H513" s="198"/>
    </row>
    <row r="514" spans="1:8" s="19" customFormat="1" ht="13.5" hidden="1" customHeight="1" outlineLevel="2">
      <c r="A514" s="41" t="s">
        <v>8</v>
      </c>
      <c r="B514" s="42" t="s">
        <v>34</v>
      </c>
      <c r="C514" s="204"/>
      <c r="D514" s="205"/>
      <c r="E514" s="43">
        <v>0</v>
      </c>
      <c r="F514" s="43">
        <v>0</v>
      </c>
      <c r="G514" s="44" t="str">
        <f t="shared" si="51"/>
        <v>-</v>
      </c>
      <c r="H514" s="198"/>
    </row>
    <row r="515" spans="1:8" s="19" customFormat="1" ht="13.5" hidden="1" customHeight="1" outlineLevel="2">
      <c r="A515" s="41" t="s">
        <v>9</v>
      </c>
      <c r="B515" s="42" t="s">
        <v>35</v>
      </c>
      <c r="C515" s="204"/>
      <c r="D515" s="205"/>
      <c r="E515" s="43">
        <v>0</v>
      </c>
      <c r="F515" s="43">
        <v>0</v>
      </c>
      <c r="G515" s="44" t="str">
        <f t="shared" si="51"/>
        <v>-</v>
      </c>
      <c r="H515" s="198"/>
    </row>
    <row r="516" spans="1:8" s="19" customFormat="1" ht="13.5" hidden="1" customHeight="1" outlineLevel="2">
      <c r="A516" s="41" t="s">
        <v>31</v>
      </c>
      <c r="B516" s="42" t="s">
        <v>36</v>
      </c>
      <c r="C516" s="204"/>
      <c r="D516" s="205"/>
      <c r="E516" s="43">
        <v>0</v>
      </c>
      <c r="F516" s="43">
        <v>0</v>
      </c>
      <c r="G516" s="44" t="str">
        <f t="shared" si="51"/>
        <v>-</v>
      </c>
      <c r="H516" s="198"/>
    </row>
    <row r="517" spans="1:8" s="134" customFormat="1" ht="13.5" hidden="1" customHeight="1" outlineLevel="2">
      <c r="A517" s="41" t="s">
        <v>38</v>
      </c>
      <c r="B517" s="42" t="s">
        <v>37</v>
      </c>
      <c r="C517" s="204"/>
      <c r="D517" s="205"/>
      <c r="E517" s="43">
        <v>0</v>
      </c>
      <c r="F517" s="43">
        <v>0</v>
      </c>
      <c r="G517" s="44" t="str">
        <f t="shared" si="51"/>
        <v>-</v>
      </c>
      <c r="H517" s="198"/>
    </row>
    <row r="518" spans="1:8" s="143" customFormat="1" ht="3.95" customHeight="1" outlineLevel="1" collapsed="1">
      <c r="A518" s="45"/>
      <c r="B518" s="46"/>
      <c r="C518" s="138"/>
      <c r="D518" s="136"/>
      <c r="E518" s="49"/>
      <c r="F518" s="49"/>
      <c r="G518" s="50"/>
      <c r="H518" s="137"/>
    </row>
    <row r="519" spans="1:8" s="143" customFormat="1" ht="3.95" customHeight="1" outlineLevel="1">
      <c r="A519" s="148"/>
      <c r="B519" s="149"/>
      <c r="C519" s="139"/>
      <c r="D519" s="140"/>
      <c r="E519" s="150"/>
      <c r="F519" s="150"/>
      <c r="G519" s="151"/>
      <c r="H519" s="141"/>
    </row>
    <row r="520" spans="1:8" s="2" customFormat="1" ht="27" customHeight="1" outlineLevel="1">
      <c r="A520" s="52" t="s">
        <v>65</v>
      </c>
      <c r="B520" s="53" t="s">
        <v>114</v>
      </c>
      <c r="C520" s="204">
        <v>852</v>
      </c>
      <c r="D520" s="205">
        <v>85202</v>
      </c>
      <c r="E520" s="54">
        <f>SUM(E521:E525)</f>
        <v>70000</v>
      </c>
      <c r="F520" s="54">
        <f>SUM(F521:F525)</f>
        <v>68782.720000000001</v>
      </c>
      <c r="G520" s="55">
        <f t="shared" si="51"/>
        <v>98.261028571428582</v>
      </c>
      <c r="H520" s="198" t="s">
        <v>613</v>
      </c>
    </row>
    <row r="521" spans="1:8" s="19" customFormat="1" ht="13.5" customHeight="1" outlineLevel="1">
      <c r="A521" s="41" t="s">
        <v>7</v>
      </c>
      <c r="B521" s="42" t="s">
        <v>33</v>
      </c>
      <c r="C521" s="204"/>
      <c r="D521" s="205"/>
      <c r="E521" s="43">
        <v>70000</v>
      </c>
      <c r="F521" s="43">
        <v>68782.720000000001</v>
      </c>
      <c r="G521" s="44">
        <f t="shared" si="51"/>
        <v>98.261028571428582</v>
      </c>
      <c r="H521" s="198"/>
    </row>
    <row r="522" spans="1:8" s="19" customFormat="1" ht="13.5" hidden="1" customHeight="1" outlineLevel="2">
      <c r="A522" s="41" t="s">
        <v>8</v>
      </c>
      <c r="B522" s="42" t="s">
        <v>34</v>
      </c>
      <c r="C522" s="204"/>
      <c r="D522" s="205"/>
      <c r="E522" s="43">
        <v>0</v>
      </c>
      <c r="F522" s="43">
        <v>0</v>
      </c>
      <c r="G522" s="44" t="str">
        <f t="shared" si="51"/>
        <v>-</v>
      </c>
      <c r="H522" s="198"/>
    </row>
    <row r="523" spans="1:8" s="19" customFormat="1" ht="13.5" hidden="1" customHeight="1" outlineLevel="2">
      <c r="A523" s="41" t="s">
        <v>9</v>
      </c>
      <c r="B523" s="42" t="s">
        <v>35</v>
      </c>
      <c r="C523" s="204"/>
      <c r="D523" s="205"/>
      <c r="E523" s="43">
        <v>0</v>
      </c>
      <c r="F523" s="43">
        <v>0</v>
      </c>
      <c r="G523" s="44" t="str">
        <f t="shared" si="51"/>
        <v>-</v>
      </c>
      <c r="H523" s="198"/>
    </row>
    <row r="524" spans="1:8" s="19" customFormat="1" ht="13.5" hidden="1" customHeight="1" outlineLevel="2">
      <c r="A524" s="41" t="s">
        <v>31</v>
      </c>
      <c r="B524" s="42" t="s">
        <v>36</v>
      </c>
      <c r="C524" s="204"/>
      <c r="D524" s="205"/>
      <c r="E524" s="43">
        <v>0</v>
      </c>
      <c r="F524" s="43">
        <v>0</v>
      </c>
      <c r="G524" s="44" t="str">
        <f t="shared" si="51"/>
        <v>-</v>
      </c>
      <c r="H524" s="198"/>
    </row>
    <row r="525" spans="1:8" s="134" customFormat="1" ht="13.5" hidden="1" customHeight="1" outlineLevel="2">
      <c r="A525" s="41" t="s">
        <v>38</v>
      </c>
      <c r="B525" s="42" t="s">
        <v>37</v>
      </c>
      <c r="C525" s="204"/>
      <c r="D525" s="205"/>
      <c r="E525" s="43">
        <v>0</v>
      </c>
      <c r="F525" s="43">
        <v>0</v>
      </c>
      <c r="G525" s="44" t="str">
        <f t="shared" si="51"/>
        <v>-</v>
      </c>
      <c r="H525" s="198"/>
    </row>
    <row r="526" spans="1:8" s="143" customFormat="1" ht="3.95" customHeight="1" outlineLevel="1" collapsed="1">
      <c r="A526" s="45"/>
      <c r="B526" s="46"/>
      <c r="C526" s="138"/>
      <c r="D526" s="136"/>
      <c r="E526" s="49"/>
      <c r="F526" s="49"/>
      <c r="G526" s="50"/>
      <c r="H526" s="137"/>
    </row>
    <row r="527" spans="1:8" s="143" customFormat="1" ht="3.95" customHeight="1" outlineLevel="1">
      <c r="A527" s="148"/>
      <c r="B527" s="149"/>
      <c r="C527" s="139"/>
      <c r="D527" s="140"/>
      <c r="E527" s="150"/>
      <c r="F527" s="150"/>
      <c r="G527" s="151"/>
      <c r="H527" s="141"/>
    </row>
    <row r="528" spans="1:8" s="2" customFormat="1" ht="27" customHeight="1" outlineLevel="1">
      <c r="A528" s="52" t="s">
        <v>66</v>
      </c>
      <c r="B528" s="53" t="s">
        <v>115</v>
      </c>
      <c r="C528" s="204">
        <v>852</v>
      </c>
      <c r="D528" s="205">
        <v>85202</v>
      </c>
      <c r="E528" s="54">
        <f>SUM(E529:E533)</f>
        <v>50000</v>
      </c>
      <c r="F528" s="54">
        <f>SUM(F529:F533)</f>
        <v>49971.34</v>
      </c>
      <c r="G528" s="55">
        <f t="shared" si="51"/>
        <v>99.942679999999996</v>
      </c>
      <c r="H528" s="198" t="s">
        <v>614</v>
      </c>
    </row>
    <row r="529" spans="1:8" s="19" customFormat="1" ht="13.5" customHeight="1" outlineLevel="1">
      <c r="A529" s="41" t="s">
        <v>7</v>
      </c>
      <c r="B529" s="42" t="s">
        <v>33</v>
      </c>
      <c r="C529" s="204"/>
      <c r="D529" s="205"/>
      <c r="E529" s="43">
        <v>50000</v>
      </c>
      <c r="F529" s="43">
        <v>49971.34</v>
      </c>
      <c r="G529" s="44">
        <f t="shared" si="51"/>
        <v>99.942679999999996</v>
      </c>
      <c r="H529" s="198"/>
    </row>
    <row r="530" spans="1:8" s="19" customFormat="1" ht="13.5" hidden="1" customHeight="1" outlineLevel="2">
      <c r="A530" s="41" t="s">
        <v>8</v>
      </c>
      <c r="B530" s="42" t="s">
        <v>34</v>
      </c>
      <c r="C530" s="204"/>
      <c r="D530" s="205"/>
      <c r="E530" s="43">
        <v>0</v>
      </c>
      <c r="F530" s="43">
        <v>0</v>
      </c>
      <c r="G530" s="44" t="str">
        <f t="shared" si="51"/>
        <v>-</v>
      </c>
      <c r="H530" s="198"/>
    </row>
    <row r="531" spans="1:8" s="19" customFormat="1" ht="13.5" hidden="1" customHeight="1" outlineLevel="2">
      <c r="A531" s="41" t="s">
        <v>9</v>
      </c>
      <c r="B531" s="42" t="s">
        <v>35</v>
      </c>
      <c r="C531" s="204"/>
      <c r="D531" s="205"/>
      <c r="E531" s="43">
        <v>0</v>
      </c>
      <c r="F531" s="43">
        <v>0</v>
      </c>
      <c r="G531" s="44" t="str">
        <f t="shared" si="51"/>
        <v>-</v>
      </c>
      <c r="H531" s="198"/>
    </row>
    <row r="532" spans="1:8" s="19" customFormat="1" ht="13.5" hidden="1" customHeight="1" outlineLevel="2">
      <c r="A532" s="41" t="s">
        <v>31</v>
      </c>
      <c r="B532" s="42" t="s">
        <v>36</v>
      </c>
      <c r="C532" s="204"/>
      <c r="D532" s="205"/>
      <c r="E532" s="43">
        <v>0</v>
      </c>
      <c r="F532" s="43">
        <v>0</v>
      </c>
      <c r="G532" s="44" t="str">
        <f t="shared" si="51"/>
        <v>-</v>
      </c>
      <c r="H532" s="198"/>
    </row>
    <row r="533" spans="1:8" s="134" customFormat="1" ht="13.5" hidden="1" customHeight="1" outlineLevel="2">
      <c r="A533" s="41" t="s">
        <v>38</v>
      </c>
      <c r="B533" s="42" t="s">
        <v>37</v>
      </c>
      <c r="C533" s="204"/>
      <c r="D533" s="205"/>
      <c r="E533" s="43">
        <v>0</v>
      </c>
      <c r="F533" s="43">
        <v>0</v>
      </c>
      <c r="G533" s="44" t="str">
        <f t="shared" si="51"/>
        <v>-</v>
      </c>
      <c r="H533" s="198"/>
    </row>
    <row r="534" spans="1:8" s="143" customFormat="1" ht="3.95" customHeight="1" outlineLevel="1" collapsed="1">
      <c r="A534" s="45"/>
      <c r="B534" s="46"/>
      <c r="C534" s="138"/>
      <c r="D534" s="136"/>
      <c r="E534" s="49"/>
      <c r="F534" s="49"/>
      <c r="G534" s="50"/>
      <c r="H534" s="137"/>
    </row>
    <row r="535" spans="1:8" s="143" customFormat="1" ht="3.95" customHeight="1" outlineLevel="1">
      <c r="A535" s="148"/>
      <c r="B535" s="149"/>
      <c r="C535" s="139"/>
      <c r="D535" s="140"/>
      <c r="E535" s="150"/>
      <c r="F535" s="150"/>
      <c r="G535" s="151"/>
      <c r="H535" s="141"/>
    </row>
    <row r="536" spans="1:8" s="2" customFormat="1" ht="39" customHeight="1" outlineLevel="1">
      <c r="A536" s="52" t="s">
        <v>68</v>
      </c>
      <c r="B536" s="53" t="s">
        <v>116</v>
      </c>
      <c r="C536" s="204">
        <v>852</v>
      </c>
      <c r="D536" s="205">
        <v>85202</v>
      </c>
      <c r="E536" s="54">
        <f>SUM(E537:E541)</f>
        <v>50000</v>
      </c>
      <c r="F536" s="54">
        <f>SUM(F537:F541)</f>
        <v>49991.05</v>
      </c>
      <c r="G536" s="55">
        <f t="shared" si="51"/>
        <v>99.982100000000003</v>
      </c>
      <c r="H536" s="198" t="s">
        <v>615</v>
      </c>
    </row>
    <row r="537" spans="1:8" s="19" customFormat="1" ht="13.5" customHeight="1" outlineLevel="1">
      <c r="A537" s="41" t="s">
        <v>7</v>
      </c>
      <c r="B537" s="42" t="s">
        <v>33</v>
      </c>
      <c r="C537" s="204"/>
      <c r="D537" s="205"/>
      <c r="E537" s="43">
        <v>50000</v>
      </c>
      <c r="F537" s="43">
        <v>49991.05</v>
      </c>
      <c r="G537" s="44">
        <f t="shared" si="51"/>
        <v>99.982100000000003</v>
      </c>
      <c r="H537" s="198"/>
    </row>
    <row r="538" spans="1:8" s="19" customFormat="1" ht="13.5" hidden="1" customHeight="1" outlineLevel="2">
      <c r="A538" s="41" t="s">
        <v>8</v>
      </c>
      <c r="B538" s="42" t="s">
        <v>34</v>
      </c>
      <c r="C538" s="204"/>
      <c r="D538" s="205"/>
      <c r="E538" s="43">
        <v>0</v>
      </c>
      <c r="F538" s="43">
        <v>0</v>
      </c>
      <c r="G538" s="44" t="str">
        <f t="shared" si="51"/>
        <v>-</v>
      </c>
      <c r="H538" s="198"/>
    </row>
    <row r="539" spans="1:8" s="19" customFormat="1" ht="13.5" hidden="1" customHeight="1" outlineLevel="2">
      <c r="A539" s="41" t="s">
        <v>9</v>
      </c>
      <c r="B539" s="42" t="s">
        <v>35</v>
      </c>
      <c r="C539" s="204"/>
      <c r="D539" s="205"/>
      <c r="E539" s="43">
        <v>0</v>
      </c>
      <c r="F539" s="43">
        <v>0</v>
      </c>
      <c r="G539" s="44" t="str">
        <f t="shared" si="51"/>
        <v>-</v>
      </c>
      <c r="H539" s="198"/>
    </row>
    <row r="540" spans="1:8" s="19" customFormat="1" ht="13.5" hidden="1" customHeight="1" outlineLevel="2">
      <c r="A540" s="41" t="s">
        <v>31</v>
      </c>
      <c r="B540" s="42" t="s">
        <v>36</v>
      </c>
      <c r="C540" s="204"/>
      <c r="D540" s="205"/>
      <c r="E540" s="43">
        <v>0</v>
      </c>
      <c r="F540" s="43">
        <v>0</v>
      </c>
      <c r="G540" s="44" t="str">
        <f t="shared" si="51"/>
        <v>-</v>
      </c>
      <c r="H540" s="198"/>
    </row>
    <row r="541" spans="1:8" s="134" customFormat="1" ht="13.5" hidden="1" customHeight="1" outlineLevel="2">
      <c r="A541" s="41" t="s">
        <v>38</v>
      </c>
      <c r="B541" s="42" t="s">
        <v>37</v>
      </c>
      <c r="C541" s="204"/>
      <c r="D541" s="205"/>
      <c r="E541" s="43">
        <v>0</v>
      </c>
      <c r="F541" s="43">
        <v>0</v>
      </c>
      <c r="G541" s="44" t="str">
        <f t="shared" si="51"/>
        <v>-</v>
      </c>
      <c r="H541" s="198"/>
    </row>
    <row r="542" spans="1:8" s="143" customFormat="1" ht="3.95" customHeight="1" outlineLevel="1" collapsed="1">
      <c r="A542" s="45"/>
      <c r="B542" s="46"/>
      <c r="C542" s="138"/>
      <c r="D542" s="136"/>
      <c r="E542" s="49"/>
      <c r="F542" s="49"/>
      <c r="G542" s="50"/>
      <c r="H542" s="137"/>
    </row>
    <row r="543" spans="1:8" s="143" customFormat="1" ht="3.95" customHeight="1" outlineLevel="1">
      <c r="A543" s="148"/>
      <c r="B543" s="149"/>
      <c r="C543" s="139"/>
      <c r="D543" s="140"/>
      <c r="E543" s="150"/>
      <c r="F543" s="150"/>
      <c r="G543" s="151"/>
      <c r="H543" s="141"/>
    </row>
    <row r="544" spans="1:8" s="2" customFormat="1" ht="38.25" customHeight="1" outlineLevel="1">
      <c r="A544" s="52" t="s">
        <v>76</v>
      </c>
      <c r="B544" s="53" t="s">
        <v>117</v>
      </c>
      <c r="C544" s="204">
        <v>852</v>
      </c>
      <c r="D544" s="205">
        <v>85203</v>
      </c>
      <c r="E544" s="54">
        <f>SUM(E545:E549)</f>
        <v>33500</v>
      </c>
      <c r="F544" s="54">
        <f>SUM(F545:F549)</f>
        <v>33048</v>
      </c>
      <c r="G544" s="55">
        <f t="shared" ref="G544:G549" si="52">IF(E544&gt;0,F544/E544*100,"-")</f>
        <v>98.650746268656718</v>
      </c>
      <c r="H544" s="198" t="s">
        <v>616</v>
      </c>
    </row>
    <row r="545" spans="1:8" s="19" customFormat="1" ht="13.5" customHeight="1" outlineLevel="1">
      <c r="A545" s="41" t="s">
        <v>7</v>
      </c>
      <c r="B545" s="42" t="s">
        <v>33</v>
      </c>
      <c r="C545" s="204"/>
      <c r="D545" s="205"/>
      <c r="E545" s="43">
        <v>33500</v>
      </c>
      <c r="F545" s="43">
        <v>33048</v>
      </c>
      <c r="G545" s="44">
        <f t="shared" si="52"/>
        <v>98.650746268656718</v>
      </c>
      <c r="H545" s="198"/>
    </row>
    <row r="546" spans="1:8" s="19" customFormat="1" ht="13.5" hidden="1" customHeight="1" outlineLevel="2">
      <c r="A546" s="41" t="s">
        <v>8</v>
      </c>
      <c r="B546" s="42" t="s">
        <v>34</v>
      </c>
      <c r="C546" s="204"/>
      <c r="D546" s="205"/>
      <c r="E546" s="43">
        <v>0</v>
      </c>
      <c r="F546" s="43">
        <v>0</v>
      </c>
      <c r="G546" s="44" t="str">
        <f t="shared" si="52"/>
        <v>-</v>
      </c>
      <c r="H546" s="198"/>
    </row>
    <row r="547" spans="1:8" s="19" customFormat="1" ht="13.5" hidden="1" customHeight="1" outlineLevel="2">
      <c r="A547" s="41" t="s">
        <v>9</v>
      </c>
      <c r="B547" s="42" t="s">
        <v>35</v>
      </c>
      <c r="C547" s="204"/>
      <c r="D547" s="205"/>
      <c r="E547" s="43">
        <v>0</v>
      </c>
      <c r="F547" s="43">
        <v>0</v>
      </c>
      <c r="G547" s="44" t="str">
        <f t="shared" si="52"/>
        <v>-</v>
      </c>
      <c r="H547" s="198"/>
    </row>
    <row r="548" spans="1:8" s="19" customFormat="1" ht="13.5" hidden="1" customHeight="1" outlineLevel="2">
      <c r="A548" s="41" t="s">
        <v>31</v>
      </c>
      <c r="B548" s="42" t="s">
        <v>36</v>
      </c>
      <c r="C548" s="204"/>
      <c r="D548" s="205"/>
      <c r="E548" s="43">
        <v>0</v>
      </c>
      <c r="F548" s="43">
        <v>0</v>
      </c>
      <c r="G548" s="44" t="str">
        <f t="shared" si="52"/>
        <v>-</v>
      </c>
      <c r="H548" s="198"/>
    </row>
    <row r="549" spans="1:8" s="134" customFormat="1" ht="13.5" hidden="1" customHeight="1" outlineLevel="2">
      <c r="A549" s="41" t="s">
        <v>38</v>
      </c>
      <c r="B549" s="42" t="s">
        <v>37</v>
      </c>
      <c r="C549" s="204"/>
      <c r="D549" s="205"/>
      <c r="E549" s="43">
        <v>0</v>
      </c>
      <c r="F549" s="43">
        <v>0</v>
      </c>
      <c r="G549" s="44" t="str">
        <f t="shared" si="52"/>
        <v>-</v>
      </c>
      <c r="H549" s="198"/>
    </row>
    <row r="550" spans="1:8" s="143" customFormat="1" ht="3.95" customHeight="1" outlineLevel="1" collapsed="1">
      <c r="A550" s="45"/>
      <c r="B550" s="46"/>
      <c r="C550" s="138"/>
      <c r="D550" s="136"/>
      <c r="E550" s="49"/>
      <c r="F550" s="49"/>
      <c r="G550" s="50"/>
      <c r="H550" s="137"/>
    </row>
    <row r="551" spans="1:8" s="143" customFormat="1" ht="3.95" customHeight="1" outlineLevel="1">
      <c r="A551" s="148"/>
      <c r="B551" s="149"/>
      <c r="C551" s="139"/>
      <c r="D551" s="140"/>
      <c r="E551" s="150"/>
      <c r="F551" s="150"/>
      <c r="G551" s="151"/>
      <c r="H551" s="141"/>
    </row>
    <row r="552" spans="1:8" s="2" customFormat="1" ht="27.75" customHeight="1" outlineLevel="1">
      <c r="A552" s="52" t="s">
        <v>77</v>
      </c>
      <c r="B552" s="53" t="s">
        <v>738</v>
      </c>
      <c r="C552" s="204">
        <v>852</v>
      </c>
      <c r="D552" s="205">
        <v>85203</v>
      </c>
      <c r="E552" s="54">
        <f>SUM(E553:E557)</f>
        <v>10000</v>
      </c>
      <c r="F552" s="54">
        <f>SUM(F553:F557)</f>
        <v>9999.9</v>
      </c>
      <c r="G552" s="55">
        <f t="shared" si="51"/>
        <v>99.998999999999995</v>
      </c>
      <c r="H552" s="198" t="s">
        <v>579</v>
      </c>
    </row>
    <row r="553" spans="1:8" s="19" customFormat="1" ht="13.5" customHeight="1" outlineLevel="1">
      <c r="A553" s="41" t="s">
        <v>7</v>
      </c>
      <c r="B553" s="42" t="s">
        <v>33</v>
      </c>
      <c r="C553" s="204"/>
      <c r="D553" s="205"/>
      <c r="E553" s="43">
        <v>10000</v>
      </c>
      <c r="F553" s="43">
        <v>9999.9</v>
      </c>
      <c r="G553" s="44">
        <f t="shared" si="51"/>
        <v>99.998999999999995</v>
      </c>
      <c r="H553" s="198"/>
    </row>
    <row r="554" spans="1:8" s="19" customFormat="1" ht="13.5" hidden="1" customHeight="1" outlineLevel="2">
      <c r="A554" s="41" t="s">
        <v>8</v>
      </c>
      <c r="B554" s="42" t="s">
        <v>34</v>
      </c>
      <c r="C554" s="204"/>
      <c r="D554" s="205"/>
      <c r="E554" s="43">
        <v>0</v>
      </c>
      <c r="F554" s="43">
        <v>0</v>
      </c>
      <c r="G554" s="44" t="str">
        <f t="shared" si="51"/>
        <v>-</v>
      </c>
      <c r="H554" s="198"/>
    </row>
    <row r="555" spans="1:8" s="19" customFormat="1" ht="13.5" hidden="1" customHeight="1" outlineLevel="2">
      <c r="A555" s="41" t="s">
        <v>9</v>
      </c>
      <c r="B555" s="42" t="s">
        <v>35</v>
      </c>
      <c r="C555" s="204"/>
      <c r="D555" s="205"/>
      <c r="E555" s="43">
        <v>0</v>
      </c>
      <c r="F555" s="43">
        <v>0</v>
      </c>
      <c r="G555" s="44" t="str">
        <f t="shared" si="51"/>
        <v>-</v>
      </c>
      <c r="H555" s="198"/>
    </row>
    <row r="556" spans="1:8" s="19" customFormat="1" ht="13.5" hidden="1" customHeight="1" outlineLevel="2">
      <c r="A556" s="41" t="s">
        <v>31</v>
      </c>
      <c r="B556" s="42" t="s">
        <v>36</v>
      </c>
      <c r="C556" s="204"/>
      <c r="D556" s="205"/>
      <c r="E556" s="43">
        <v>0</v>
      </c>
      <c r="F556" s="43">
        <v>0</v>
      </c>
      <c r="G556" s="44" t="str">
        <f t="shared" si="51"/>
        <v>-</v>
      </c>
      <c r="H556" s="198"/>
    </row>
    <row r="557" spans="1:8" s="134" customFormat="1" ht="13.5" hidden="1" customHeight="1" outlineLevel="2">
      <c r="A557" s="41" t="s">
        <v>38</v>
      </c>
      <c r="B557" s="42" t="s">
        <v>37</v>
      </c>
      <c r="C557" s="204"/>
      <c r="D557" s="205"/>
      <c r="E557" s="43">
        <v>0</v>
      </c>
      <c r="F557" s="43">
        <v>0</v>
      </c>
      <c r="G557" s="44" t="str">
        <f t="shared" si="51"/>
        <v>-</v>
      </c>
      <c r="H557" s="198"/>
    </row>
    <row r="558" spans="1:8" s="143" customFormat="1" ht="3.95" customHeight="1" outlineLevel="1" collapsed="1">
      <c r="A558" s="45"/>
      <c r="B558" s="46"/>
      <c r="C558" s="138"/>
      <c r="D558" s="136"/>
      <c r="E558" s="49"/>
      <c r="F558" s="49"/>
      <c r="G558" s="50"/>
      <c r="H558" s="137"/>
    </row>
    <row r="559" spans="1:8" s="18" customFormat="1" ht="18.75" customHeight="1" outlineLevel="1">
      <c r="A559" s="14">
        <v>2</v>
      </c>
      <c r="B559" s="15" t="s">
        <v>72</v>
      </c>
      <c r="C559" s="14"/>
      <c r="D559" s="14"/>
      <c r="E559" s="16">
        <f>E569+E561</f>
        <v>128000</v>
      </c>
      <c r="F559" s="16">
        <f>F569+F561</f>
        <v>127376</v>
      </c>
      <c r="G559" s="17">
        <f t="shared" si="51"/>
        <v>99.512500000000003</v>
      </c>
      <c r="H559" s="15"/>
    </row>
    <row r="560" spans="1:8" s="18" customFormat="1" ht="3" customHeight="1" outlineLevel="1">
      <c r="A560" s="144"/>
      <c r="B560" s="145"/>
      <c r="C560" s="144"/>
      <c r="D560" s="144"/>
      <c r="E560" s="146"/>
      <c r="F560" s="146"/>
      <c r="G560" s="147"/>
      <c r="H560" s="145"/>
    </row>
    <row r="561" spans="1:9" s="2" customFormat="1" ht="27" customHeight="1" outlineLevel="1">
      <c r="A561" s="52" t="s">
        <v>93</v>
      </c>
      <c r="B561" s="53" t="s">
        <v>396</v>
      </c>
      <c r="C561" s="204">
        <v>852</v>
      </c>
      <c r="D561" s="205">
        <v>85201</v>
      </c>
      <c r="E561" s="54">
        <f>SUM(E562:E567)</f>
        <v>111500</v>
      </c>
      <c r="F561" s="54">
        <f>SUM(F562:F566)</f>
        <v>111500</v>
      </c>
      <c r="G561" s="55">
        <f t="shared" ref="G561:G566" si="53">IF(E561&gt;0,F561/E561*100,"-")</f>
        <v>100</v>
      </c>
      <c r="H561" s="198" t="s">
        <v>617</v>
      </c>
    </row>
    <row r="562" spans="1:9" s="19" customFormat="1" ht="13.5" customHeight="1" outlineLevel="1">
      <c r="A562" s="41" t="s">
        <v>7</v>
      </c>
      <c r="B562" s="42" t="s">
        <v>33</v>
      </c>
      <c r="C562" s="204"/>
      <c r="D562" s="205"/>
      <c r="E562" s="43">
        <v>111500</v>
      </c>
      <c r="F562" s="43">
        <v>111500</v>
      </c>
      <c r="G562" s="44">
        <f t="shared" si="53"/>
        <v>100</v>
      </c>
      <c r="H562" s="198"/>
    </row>
    <row r="563" spans="1:9" s="19" customFormat="1" ht="13.5" hidden="1" customHeight="1" outlineLevel="2">
      <c r="A563" s="41" t="s">
        <v>8</v>
      </c>
      <c r="B563" s="42" t="s">
        <v>34</v>
      </c>
      <c r="C563" s="204"/>
      <c r="D563" s="205"/>
      <c r="E563" s="43">
        <v>0</v>
      </c>
      <c r="F563" s="43">
        <v>0</v>
      </c>
      <c r="G563" s="44" t="str">
        <f t="shared" si="53"/>
        <v>-</v>
      </c>
      <c r="H563" s="198"/>
    </row>
    <row r="564" spans="1:9" s="19" customFormat="1" ht="13.5" hidden="1" customHeight="1" outlineLevel="2">
      <c r="A564" s="41" t="s">
        <v>9</v>
      </c>
      <c r="B564" s="42" t="s">
        <v>35</v>
      </c>
      <c r="C564" s="204"/>
      <c r="D564" s="205"/>
      <c r="E564" s="43">
        <v>0</v>
      </c>
      <c r="F564" s="43">
        <v>0</v>
      </c>
      <c r="G564" s="44" t="str">
        <f t="shared" si="53"/>
        <v>-</v>
      </c>
      <c r="H564" s="198"/>
    </row>
    <row r="565" spans="1:9" s="19" customFormat="1" ht="13.5" hidden="1" customHeight="1" outlineLevel="2">
      <c r="A565" s="41" t="s">
        <v>31</v>
      </c>
      <c r="B565" s="42" t="s">
        <v>36</v>
      </c>
      <c r="C565" s="204"/>
      <c r="D565" s="205"/>
      <c r="E565" s="43">
        <v>0</v>
      </c>
      <c r="F565" s="43">
        <v>0</v>
      </c>
      <c r="G565" s="44" t="str">
        <f t="shared" si="53"/>
        <v>-</v>
      </c>
      <c r="H565" s="198"/>
    </row>
    <row r="566" spans="1:9" s="19" customFormat="1" ht="13.5" hidden="1" customHeight="1" outlineLevel="2">
      <c r="A566" s="41" t="s">
        <v>38</v>
      </c>
      <c r="B566" s="42" t="s">
        <v>37</v>
      </c>
      <c r="C566" s="204"/>
      <c r="D566" s="205"/>
      <c r="E566" s="43">
        <v>0</v>
      </c>
      <c r="F566" s="43">
        <v>0</v>
      </c>
      <c r="G566" s="44" t="str">
        <f t="shared" si="53"/>
        <v>-</v>
      </c>
      <c r="H566" s="198"/>
    </row>
    <row r="567" spans="1:9" s="19" customFormat="1" ht="3.95" customHeight="1" outlineLevel="1" collapsed="1">
      <c r="A567" s="45"/>
      <c r="B567" s="46"/>
      <c r="C567" s="47"/>
      <c r="D567" s="48"/>
      <c r="E567" s="49"/>
      <c r="F567" s="49"/>
      <c r="G567" s="50"/>
      <c r="H567" s="51"/>
    </row>
    <row r="568" spans="1:9" s="18" customFormat="1" ht="3" customHeight="1" outlineLevel="1">
      <c r="A568" s="144"/>
      <c r="B568" s="145"/>
      <c r="C568" s="144"/>
      <c r="D568" s="144"/>
      <c r="E568" s="146"/>
      <c r="F568" s="146"/>
      <c r="G568" s="147"/>
      <c r="H568" s="145"/>
    </row>
    <row r="569" spans="1:9" s="2" customFormat="1" ht="27" customHeight="1" outlineLevel="1">
      <c r="A569" s="52" t="s">
        <v>94</v>
      </c>
      <c r="B569" s="53" t="s">
        <v>118</v>
      </c>
      <c r="C569" s="204">
        <v>852</v>
      </c>
      <c r="D569" s="205">
        <v>85202</v>
      </c>
      <c r="E569" s="54">
        <f>SUM(E570:E575)</f>
        <v>16500</v>
      </c>
      <c r="F569" s="54">
        <f>SUM(F570:F574)</f>
        <v>15876</v>
      </c>
      <c r="G569" s="55">
        <f t="shared" si="51"/>
        <v>96.218181818181819</v>
      </c>
      <c r="H569" s="198" t="s">
        <v>618</v>
      </c>
    </row>
    <row r="570" spans="1:9" s="19" customFormat="1" ht="13.5" customHeight="1" outlineLevel="1">
      <c r="A570" s="41" t="s">
        <v>7</v>
      </c>
      <c r="B570" s="42" t="s">
        <v>33</v>
      </c>
      <c r="C570" s="204"/>
      <c r="D570" s="205"/>
      <c r="E570" s="43">
        <v>16500</v>
      </c>
      <c r="F570" s="43">
        <v>15876</v>
      </c>
      <c r="G570" s="44">
        <f t="shared" si="51"/>
        <v>96.218181818181819</v>
      </c>
      <c r="H570" s="198"/>
    </row>
    <row r="571" spans="1:9" s="19" customFormat="1" ht="13.5" hidden="1" customHeight="1" outlineLevel="2">
      <c r="A571" s="41" t="s">
        <v>8</v>
      </c>
      <c r="B571" s="42" t="s">
        <v>34</v>
      </c>
      <c r="C571" s="204"/>
      <c r="D571" s="205"/>
      <c r="E571" s="43">
        <v>0</v>
      </c>
      <c r="F571" s="43">
        <v>0</v>
      </c>
      <c r="G571" s="44" t="str">
        <f t="shared" si="51"/>
        <v>-</v>
      </c>
      <c r="H571" s="198"/>
    </row>
    <row r="572" spans="1:9" s="19" customFormat="1" ht="13.5" hidden="1" customHeight="1" outlineLevel="2">
      <c r="A572" s="41" t="s">
        <v>9</v>
      </c>
      <c r="B572" s="42" t="s">
        <v>35</v>
      </c>
      <c r="C572" s="204"/>
      <c r="D572" s="205"/>
      <c r="E572" s="43">
        <v>0</v>
      </c>
      <c r="F572" s="43">
        <v>0</v>
      </c>
      <c r="G572" s="44" t="str">
        <f t="shared" si="51"/>
        <v>-</v>
      </c>
      <c r="H572" s="198"/>
    </row>
    <row r="573" spans="1:9" s="19" customFormat="1" ht="13.5" hidden="1" customHeight="1" outlineLevel="2">
      <c r="A573" s="41" t="s">
        <v>31</v>
      </c>
      <c r="B573" s="42" t="s">
        <v>36</v>
      </c>
      <c r="C573" s="204"/>
      <c r="D573" s="205"/>
      <c r="E573" s="43">
        <v>0</v>
      </c>
      <c r="F573" s="43">
        <v>0</v>
      </c>
      <c r="G573" s="44" t="str">
        <f t="shared" si="51"/>
        <v>-</v>
      </c>
      <c r="H573" s="198"/>
    </row>
    <row r="574" spans="1:9" s="19" customFormat="1" ht="13.5" hidden="1" customHeight="1" outlineLevel="2">
      <c r="A574" s="41" t="s">
        <v>38</v>
      </c>
      <c r="B574" s="42" t="s">
        <v>37</v>
      </c>
      <c r="C574" s="204"/>
      <c r="D574" s="205"/>
      <c r="E574" s="43">
        <v>0</v>
      </c>
      <c r="F574" s="43">
        <v>0</v>
      </c>
      <c r="G574" s="44" t="str">
        <f t="shared" si="51"/>
        <v>-</v>
      </c>
      <c r="H574" s="198"/>
    </row>
    <row r="575" spans="1:9" s="19" customFormat="1" ht="3.95" customHeight="1" outlineLevel="1" collapsed="1">
      <c r="A575" s="45"/>
      <c r="B575" s="46"/>
      <c r="C575" s="47"/>
      <c r="D575" s="48"/>
      <c r="E575" s="49"/>
      <c r="F575" s="49"/>
      <c r="G575" s="50"/>
      <c r="H575" s="51"/>
    </row>
    <row r="576" spans="1:9" s="79" customFormat="1" ht="18" customHeight="1">
      <c r="A576" s="72" t="s">
        <v>43</v>
      </c>
      <c r="B576" s="73" t="s">
        <v>119</v>
      </c>
      <c r="C576" s="74"/>
      <c r="D576" s="74"/>
      <c r="E576" s="75">
        <f>SUM(E577:E581)</f>
        <v>13563884</v>
      </c>
      <c r="F576" s="75">
        <f>SUM(F577:F581)</f>
        <v>13134364.459999999</v>
      </c>
      <c r="G576" s="76">
        <f t="shared" ref="G576:G581" si="54">IF(E576&gt;0,F576/E576*100,"-")</f>
        <v>96.833358793100842</v>
      </c>
      <c r="H576" s="77"/>
      <c r="I576" s="78"/>
    </row>
    <row r="577" spans="1:8" s="128" customFormat="1" ht="14.25" customHeight="1">
      <c r="A577" s="122" t="s">
        <v>7</v>
      </c>
      <c r="B577" s="123" t="s">
        <v>33</v>
      </c>
      <c r="C577" s="124"/>
      <c r="D577" s="122"/>
      <c r="E577" s="125">
        <f t="shared" ref="E577:F581" si="55">E595+E604+E613+E621+E629+E637+E646+E655+E663+E671+E679+E687+E695+E703+E719+E728+E736+E744+E752+E760+E768+E776+E785+E795+E587+E711</f>
        <v>12694926</v>
      </c>
      <c r="F577" s="125">
        <f t="shared" si="55"/>
        <v>12265406.459999999</v>
      </c>
      <c r="G577" s="126">
        <f t="shared" si="54"/>
        <v>96.61660461825457</v>
      </c>
      <c r="H577" s="127"/>
    </row>
    <row r="578" spans="1:8" s="128" customFormat="1" ht="14.25" customHeight="1">
      <c r="A578" s="122" t="s">
        <v>8</v>
      </c>
      <c r="B578" s="123" t="s">
        <v>34</v>
      </c>
      <c r="C578" s="124"/>
      <c r="D578" s="122"/>
      <c r="E578" s="125">
        <f t="shared" si="55"/>
        <v>868958</v>
      </c>
      <c r="F578" s="125">
        <f t="shared" si="55"/>
        <v>868958</v>
      </c>
      <c r="G578" s="126">
        <f t="shared" si="54"/>
        <v>100</v>
      </c>
      <c r="H578" s="127"/>
    </row>
    <row r="579" spans="1:8" s="128" customFormat="1" ht="14.25" hidden="1" customHeight="1" outlineLevel="1">
      <c r="A579" s="122" t="s">
        <v>9</v>
      </c>
      <c r="B579" s="123" t="s">
        <v>35</v>
      </c>
      <c r="C579" s="124"/>
      <c r="D579" s="122"/>
      <c r="E579" s="125">
        <f t="shared" si="55"/>
        <v>0</v>
      </c>
      <c r="F579" s="125">
        <f t="shared" si="55"/>
        <v>0</v>
      </c>
      <c r="G579" s="126" t="str">
        <f t="shared" si="54"/>
        <v>-</v>
      </c>
      <c r="H579" s="127"/>
    </row>
    <row r="580" spans="1:8" s="128" customFormat="1" ht="14.25" hidden="1" customHeight="1" outlineLevel="1">
      <c r="A580" s="122" t="s">
        <v>31</v>
      </c>
      <c r="B580" s="123" t="s">
        <v>36</v>
      </c>
      <c r="C580" s="124"/>
      <c r="D580" s="122"/>
      <c r="E580" s="125">
        <f t="shared" si="55"/>
        <v>0</v>
      </c>
      <c r="F580" s="125">
        <f t="shared" si="55"/>
        <v>0</v>
      </c>
      <c r="G580" s="126" t="str">
        <f t="shared" si="54"/>
        <v>-</v>
      </c>
      <c r="H580" s="127"/>
    </row>
    <row r="581" spans="1:8" s="128" customFormat="1" ht="14.25" hidden="1" customHeight="1" outlineLevel="1">
      <c r="A581" s="122" t="s">
        <v>38</v>
      </c>
      <c r="B581" s="123" t="s">
        <v>37</v>
      </c>
      <c r="C581" s="124"/>
      <c r="D581" s="122"/>
      <c r="E581" s="125">
        <f t="shared" si="55"/>
        <v>0</v>
      </c>
      <c r="F581" s="125">
        <f t="shared" si="55"/>
        <v>0</v>
      </c>
      <c r="G581" s="126" t="str">
        <f t="shared" si="54"/>
        <v>-</v>
      </c>
      <c r="H581" s="127"/>
    </row>
    <row r="582" spans="1:8" s="34" customFormat="1" ht="5.0999999999999996" customHeight="1" collapsed="1">
      <c r="A582" s="35"/>
      <c r="B582" s="36"/>
      <c r="C582" s="37"/>
      <c r="D582" s="35"/>
      <c r="E582" s="38"/>
      <c r="F582" s="38"/>
      <c r="G582" s="39"/>
      <c r="H582" s="40"/>
    </row>
    <row r="583" spans="1:8" s="84" customFormat="1" ht="21" customHeight="1" outlineLevel="1">
      <c r="A583" s="80" t="s">
        <v>57</v>
      </c>
      <c r="B583" s="81" t="s">
        <v>120</v>
      </c>
      <c r="C583" s="80"/>
      <c r="D583" s="80"/>
      <c r="E583" s="82">
        <f>E584+E601+E610+E643+E652+E725+E782</f>
        <v>12694926</v>
      </c>
      <c r="F583" s="82">
        <f>F584+F601+F610+F643+F652+F725+F782</f>
        <v>12265406.459999999</v>
      </c>
      <c r="G583" s="83">
        <f t="shared" ref="G583:G601" si="56">IF(E583&gt;0,F583/E583*100,"-")</f>
        <v>96.61660461825457</v>
      </c>
      <c r="H583" s="81"/>
    </row>
    <row r="584" spans="1:8" s="18" customFormat="1" ht="18" customHeight="1" outlineLevel="1">
      <c r="A584" s="14" t="s">
        <v>15</v>
      </c>
      <c r="B584" s="15" t="s">
        <v>121</v>
      </c>
      <c r="C584" s="14"/>
      <c r="D584" s="14"/>
      <c r="E584" s="16">
        <f>E594+E586</f>
        <v>962875</v>
      </c>
      <c r="F584" s="16">
        <f>F594+F586</f>
        <v>825799.39</v>
      </c>
      <c r="G584" s="17">
        <f t="shared" si="56"/>
        <v>85.763924704660525</v>
      </c>
      <c r="H584" s="15"/>
    </row>
    <row r="585" spans="1:8" s="18" customFormat="1" ht="3.95" customHeight="1" outlineLevel="1">
      <c r="A585" s="144"/>
      <c r="B585" s="145"/>
      <c r="C585" s="144"/>
      <c r="D585" s="144"/>
      <c r="E585" s="146"/>
      <c r="F585" s="146"/>
      <c r="G585" s="147"/>
      <c r="H585" s="145"/>
    </row>
    <row r="586" spans="1:8" s="2" customFormat="1" ht="15" customHeight="1" outlineLevel="1">
      <c r="A586" s="52" t="s">
        <v>32</v>
      </c>
      <c r="B586" s="53" t="s">
        <v>121</v>
      </c>
      <c r="C586" s="204">
        <v>600</v>
      </c>
      <c r="D586" s="205">
        <v>60016</v>
      </c>
      <c r="E586" s="54">
        <f>SUM(E587:E591)</f>
        <v>636879</v>
      </c>
      <c r="F586" s="54">
        <f>SUM(F587:F591)</f>
        <v>499804.99</v>
      </c>
      <c r="G586" s="55">
        <f t="shared" ref="G586:G591" si="57">IF(E586&gt;0,F586/E586*100,"-")</f>
        <v>78.47722879856299</v>
      </c>
      <c r="H586" s="198" t="s">
        <v>619</v>
      </c>
    </row>
    <row r="587" spans="1:8" s="19" customFormat="1" ht="13.5" customHeight="1" outlineLevel="1">
      <c r="A587" s="41" t="s">
        <v>7</v>
      </c>
      <c r="B587" s="42" t="s">
        <v>33</v>
      </c>
      <c r="C587" s="204"/>
      <c r="D587" s="205"/>
      <c r="E587" s="43">
        <v>636879</v>
      </c>
      <c r="F587" s="43">
        <v>499804.99</v>
      </c>
      <c r="G587" s="44">
        <f t="shared" si="57"/>
        <v>78.47722879856299</v>
      </c>
      <c r="H587" s="198"/>
    </row>
    <row r="588" spans="1:8" s="19" customFormat="1" ht="13.5" hidden="1" customHeight="1" outlineLevel="2">
      <c r="A588" s="41" t="s">
        <v>8</v>
      </c>
      <c r="B588" s="42" t="s">
        <v>34</v>
      </c>
      <c r="C588" s="204"/>
      <c r="D588" s="205"/>
      <c r="E588" s="43">
        <v>0</v>
      </c>
      <c r="F588" s="43">
        <v>0</v>
      </c>
      <c r="G588" s="44" t="str">
        <f t="shared" si="57"/>
        <v>-</v>
      </c>
      <c r="H588" s="198"/>
    </row>
    <row r="589" spans="1:8" s="19" customFormat="1" ht="13.5" hidden="1" customHeight="1" outlineLevel="2">
      <c r="A589" s="41" t="s">
        <v>9</v>
      </c>
      <c r="B589" s="42" t="s">
        <v>35</v>
      </c>
      <c r="C589" s="204"/>
      <c r="D589" s="205"/>
      <c r="E589" s="43">
        <v>0</v>
      </c>
      <c r="F589" s="43">
        <v>0</v>
      </c>
      <c r="G589" s="44" t="str">
        <f t="shared" si="57"/>
        <v>-</v>
      </c>
      <c r="H589" s="198"/>
    </row>
    <row r="590" spans="1:8" s="19" customFormat="1" ht="13.5" hidden="1" customHeight="1" outlineLevel="2">
      <c r="A590" s="41" t="s">
        <v>31</v>
      </c>
      <c r="B590" s="42" t="s">
        <v>36</v>
      </c>
      <c r="C590" s="204"/>
      <c r="D590" s="205"/>
      <c r="E590" s="43">
        <v>0</v>
      </c>
      <c r="F590" s="43">
        <v>0</v>
      </c>
      <c r="G590" s="44" t="str">
        <f t="shared" si="57"/>
        <v>-</v>
      </c>
      <c r="H590" s="198"/>
    </row>
    <row r="591" spans="1:8" s="19" customFormat="1" ht="13.5" hidden="1" customHeight="1" outlineLevel="2">
      <c r="A591" s="41" t="s">
        <v>38</v>
      </c>
      <c r="B591" s="42" t="s">
        <v>37</v>
      </c>
      <c r="C591" s="204"/>
      <c r="D591" s="205"/>
      <c r="E591" s="43">
        <v>0</v>
      </c>
      <c r="F591" s="43">
        <v>0</v>
      </c>
      <c r="G591" s="44" t="str">
        <f t="shared" si="57"/>
        <v>-</v>
      </c>
      <c r="H591" s="198"/>
    </row>
    <row r="592" spans="1:8" s="19" customFormat="1" ht="52.5" customHeight="1" outlineLevel="1" collapsed="1">
      <c r="A592" s="41"/>
      <c r="B592" s="42"/>
      <c r="C592" s="131"/>
      <c r="D592" s="132"/>
      <c r="E592" s="43"/>
      <c r="F592" s="43"/>
      <c r="G592" s="44"/>
      <c r="H592" s="199"/>
    </row>
    <row r="593" spans="1:8" s="18" customFormat="1" ht="3.95" customHeight="1" outlineLevel="1">
      <c r="A593" s="144"/>
      <c r="B593" s="145"/>
      <c r="C593" s="144"/>
      <c r="D593" s="144"/>
      <c r="E593" s="146"/>
      <c r="F593" s="146"/>
      <c r="G593" s="147"/>
      <c r="H593" s="145"/>
    </row>
    <row r="594" spans="1:8" s="2" customFormat="1" ht="24" customHeight="1" outlineLevel="1">
      <c r="A594" s="52" t="s">
        <v>61</v>
      </c>
      <c r="B594" s="53" t="s">
        <v>397</v>
      </c>
      <c r="C594" s="204">
        <v>900</v>
      </c>
      <c r="D594" s="205">
        <v>90019</v>
      </c>
      <c r="E594" s="54">
        <f>SUM(E595:E599)</f>
        <v>325996</v>
      </c>
      <c r="F594" s="54">
        <f>SUM(F595:F599)</f>
        <v>325994.40000000002</v>
      </c>
      <c r="G594" s="55">
        <f t="shared" si="56"/>
        <v>99.999509196431873</v>
      </c>
      <c r="H594" s="198" t="s">
        <v>620</v>
      </c>
    </row>
    <row r="595" spans="1:8" s="19" customFormat="1" ht="13.5" customHeight="1" outlineLevel="1">
      <c r="A595" s="41" t="s">
        <v>7</v>
      </c>
      <c r="B595" s="42" t="s">
        <v>33</v>
      </c>
      <c r="C595" s="204"/>
      <c r="D595" s="205"/>
      <c r="E595" s="43">
        <v>325996</v>
      </c>
      <c r="F595" s="43">
        <v>325994.40000000002</v>
      </c>
      <c r="G595" s="44">
        <f t="shared" si="56"/>
        <v>99.999509196431873</v>
      </c>
      <c r="H595" s="198"/>
    </row>
    <row r="596" spans="1:8" s="19" customFormat="1" ht="13.5" hidden="1" customHeight="1" outlineLevel="2">
      <c r="A596" s="41" t="s">
        <v>8</v>
      </c>
      <c r="B596" s="42" t="s">
        <v>34</v>
      </c>
      <c r="C596" s="204"/>
      <c r="D596" s="205"/>
      <c r="E596" s="43">
        <v>0</v>
      </c>
      <c r="F596" s="43">
        <v>0</v>
      </c>
      <c r="G596" s="44" t="str">
        <f t="shared" si="56"/>
        <v>-</v>
      </c>
      <c r="H596" s="198"/>
    </row>
    <row r="597" spans="1:8" s="19" customFormat="1" ht="13.5" hidden="1" customHeight="1" outlineLevel="2">
      <c r="A597" s="41" t="s">
        <v>9</v>
      </c>
      <c r="B597" s="42" t="s">
        <v>35</v>
      </c>
      <c r="C597" s="204"/>
      <c r="D597" s="205"/>
      <c r="E597" s="43">
        <v>0</v>
      </c>
      <c r="F597" s="43">
        <v>0</v>
      </c>
      <c r="G597" s="44" t="str">
        <f t="shared" si="56"/>
        <v>-</v>
      </c>
      <c r="H597" s="198"/>
    </row>
    <row r="598" spans="1:8" s="19" customFormat="1" ht="13.5" hidden="1" customHeight="1" outlineLevel="2">
      <c r="A598" s="41" t="s">
        <v>31</v>
      </c>
      <c r="B598" s="42" t="s">
        <v>36</v>
      </c>
      <c r="C598" s="204"/>
      <c r="D598" s="205"/>
      <c r="E598" s="43">
        <v>0</v>
      </c>
      <c r="F598" s="43">
        <v>0</v>
      </c>
      <c r="G598" s="44" t="str">
        <f t="shared" si="56"/>
        <v>-</v>
      </c>
      <c r="H598" s="198"/>
    </row>
    <row r="599" spans="1:8" s="19" customFormat="1" ht="13.5" hidden="1" customHeight="1" outlineLevel="2">
      <c r="A599" s="41" t="s">
        <v>38</v>
      </c>
      <c r="B599" s="42" t="s">
        <v>37</v>
      </c>
      <c r="C599" s="204"/>
      <c r="D599" s="205"/>
      <c r="E599" s="43">
        <v>0</v>
      </c>
      <c r="F599" s="43">
        <v>0</v>
      </c>
      <c r="G599" s="44" t="str">
        <f t="shared" si="56"/>
        <v>-</v>
      </c>
      <c r="H599" s="198"/>
    </row>
    <row r="600" spans="1:8" s="19" customFormat="1" ht="3.95" customHeight="1" outlineLevel="1" collapsed="1">
      <c r="A600" s="41"/>
      <c r="B600" s="42"/>
      <c r="C600" s="131"/>
      <c r="D600" s="132"/>
      <c r="E600" s="43"/>
      <c r="F600" s="43"/>
      <c r="G600" s="44"/>
      <c r="H600" s="133"/>
    </row>
    <row r="601" spans="1:8" s="18" customFormat="1" ht="18" customHeight="1" outlineLevel="1">
      <c r="A601" s="14">
        <v>2</v>
      </c>
      <c r="B601" s="15" t="s">
        <v>122</v>
      </c>
      <c r="C601" s="14"/>
      <c r="D601" s="14"/>
      <c r="E601" s="16">
        <f>E603</f>
        <v>2301588</v>
      </c>
      <c r="F601" s="16">
        <f>F603</f>
        <v>2060569.79</v>
      </c>
      <c r="G601" s="17">
        <f t="shared" si="56"/>
        <v>89.528177501794417</v>
      </c>
      <c r="H601" s="15"/>
    </row>
    <row r="602" spans="1:8" s="18" customFormat="1" ht="3.95" customHeight="1" outlineLevel="1">
      <c r="A602" s="144"/>
      <c r="B602" s="145"/>
      <c r="C602" s="144"/>
      <c r="D602" s="144"/>
      <c r="E602" s="146"/>
      <c r="F602" s="146"/>
      <c r="G602" s="147"/>
      <c r="H602" s="145"/>
    </row>
    <row r="603" spans="1:8" s="2" customFormat="1" ht="63" customHeight="1" outlineLevel="1">
      <c r="A603" s="52" t="s">
        <v>93</v>
      </c>
      <c r="B603" s="53" t="s">
        <v>123</v>
      </c>
      <c r="C603" s="204">
        <v>600</v>
      </c>
      <c r="D603" s="205">
        <v>60015</v>
      </c>
      <c r="E603" s="54">
        <f>SUM(E604:E608)</f>
        <v>2301588</v>
      </c>
      <c r="F603" s="54">
        <f>SUM(F604:F608)</f>
        <v>2060569.79</v>
      </c>
      <c r="G603" s="55">
        <f t="shared" ref="G603:G667" si="58">IF(E603&gt;0,F603/E603*100,"-")</f>
        <v>89.528177501794417</v>
      </c>
      <c r="H603" s="198" t="s">
        <v>741</v>
      </c>
    </row>
    <row r="604" spans="1:8" s="19" customFormat="1" ht="13.5" customHeight="1" outlineLevel="1">
      <c r="A604" s="41" t="s">
        <v>7</v>
      </c>
      <c r="B604" s="42" t="s">
        <v>33</v>
      </c>
      <c r="C604" s="204"/>
      <c r="D604" s="205"/>
      <c r="E604" s="43">
        <v>2301588</v>
      </c>
      <c r="F604" s="43">
        <f>1865569.79+195000</f>
        <v>2060569.79</v>
      </c>
      <c r="G604" s="44">
        <f t="shared" si="58"/>
        <v>89.528177501794417</v>
      </c>
      <c r="H604" s="198"/>
    </row>
    <row r="605" spans="1:8" s="19" customFormat="1" ht="13.5" hidden="1" customHeight="1" outlineLevel="2">
      <c r="A605" s="41" t="s">
        <v>8</v>
      </c>
      <c r="B605" s="42" t="s">
        <v>34</v>
      </c>
      <c r="C605" s="204"/>
      <c r="D605" s="205"/>
      <c r="E605" s="43">
        <v>0</v>
      </c>
      <c r="F605" s="43">
        <v>0</v>
      </c>
      <c r="G605" s="44" t="str">
        <f t="shared" si="58"/>
        <v>-</v>
      </c>
      <c r="H605" s="198"/>
    </row>
    <row r="606" spans="1:8" s="19" customFormat="1" ht="13.5" hidden="1" customHeight="1" outlineLevel="2">
      <c r="A606" s="41" t="s">
        <v>9</v>
      </c>
      <c r="B606" s="42" t="s">
        <v>35</v>
      </c>
      <c r="C606" s="204"/>
      <c r="D606" s="205"/>
      <c r="E606" s="43">
        <v>0</v>
      </c>
      <c r="F606" s="43">
        <v>0</v>
      </c>
      <c r="G606" s="44" t="str">
        <f t="shared" si="58"/>
        <v>-</v>
      </c>
      <c r="H606" s="198"/>
    </row>
    <row r="607" spans="1:8" s="19" customFormat="1" ht="13.5" hidden="1" customHeight="1" outlineLevel="2">
      <c r="A607" s="41" t="s">
        <v>31</v>
      </c>
      <c r="B607" s="42" t="s">
        <v>36</v>
      </c>
      <c r="C607" s="204"/>
      <c r="D607" s="205"/>
      <c r="E607" s="43">
        <v>0</v>
      </c>
      <c r="F607" s="43">
        <v>0</v>
      </c>
      <c r="G607" s="44" t="str">
        <f t="shared" si="58"/>
        <v>-</v>
      </c>
      <c r="H607" s="198"/>
    </row>
    <row r="608" spans="1:8" s="19" customFormat="1" ht="13.5" hidden="1" customHeight="1" outlineLevel="2">
      <c r="A608" s="41" t="s">
        <v>38</v>
      </c>
      <c r="B608" s="42" t="s">
        <v>37</v>
      </c>
      <c r="C608" s="204"/>
      <c r="D608" s="205"/>
      <c r="E608" s="43">
        <v>0</v>
      </c>
      <c r="F608" s="43">
        <v>0</v>
      </c>
      <c r="G608" s="44" t="str">
        <f t="shared" si="58"/>
        <v>-</v>
      </c>
      <c r="H608" s="198"/>
    </row>
    <row r="609" spans="1:8" s="19" customFormat="1" ht="3.95" customHeight="1" outlineLevel="1" collapsed="1">
      <c r="A609" s="41"/>
      <c r="B609" s="42"/>
      <c r="C609" s="131"/>
      <c r="D609" s="132"/>
      <c r="E609" s="43"/>
      <c r="F609" s="43"/>
      <c r="G609" s="44"/>
      <c r="H609" s="133"/>
    </row>
    <row r="610" spans="1:8" s="18" customFormat="1" ht="18" customHeight="1" outlineLevel="1">
      <c r="A610" s="14">
        <v>3</v>
      </c>
      <c r="B610" s="15" t="s">
        <v>124</v>
      </c>
      <c r="C610" s="14"/>
      <c r="D610" s="14"/>
      <c r="E610" s="16">
        <f>E612+E620+E628+E636</f>
        <v>2542344</v>
      </c>
      <c r="F610" s="16">
        <f>F612+F620+F628+F636</f>
        <v>2542343.34</v>
      </c>
      <c r="G610" s="17">
        <f t="shared" si="58"/>
        <v>99.99997403970508</v>
      </c>
      <c r="H610" s="15"/>
    </row>
    <row r="611" spans="1:8" s="18" customFormat="1" ht="3.95" customHeight="1" outlineLevel="1">
      <c r="A611" s="144"/>
      <c r="B611" s="145"/>
      <c r="C611" s="144"/>
      <c r="D611" s="144"/>
      <c r="E611" s="146"/>
      <c r="F611" s="146"/>
      <c r="G611" s="147"/>
      <c r="H611" s="145"/>
    </row>
    <row r="612" spans="1:8" s="2" customFormat="1" ht="15" customHeight="1" outlineLevel="1">
      <c r="A612" s="52" t="s">
        <v>125</v>
      </c>
      <c r="B612" s="53" t="s">
        <v>126</v>
      </c>
      <c r="C612" s="204">
        <v>900</v>
      </c>
      <c r="D612" s="205">
        <v>90001</v>
      </c>
      <c r="E612" s="54">
        <f>SUM(E613:E617)</f>
        <v>876929</v>
      </c>
      <c r="F612" s="54">
        <f>SUM(F613:F617)</f>
        <v>876929</v>
      </c>
      <c r="G612" s="55">
        <f t="shared" si="58"/>
        <v>100</v>
      </c>
      <c r="H612" s="198" t="s">
        <v>480</v>
      </c>
    </row>
    <row r="613" spans="1:8" s="19" customFormat="1" ht="13.5" customHeight="1" outlineLevel="1">
      <c r="A613" s="41" t="s">
        <v>7</v>
      </c>
      <c r="B613" s="42" t="s">
        <v>33</v>
      </c>
      <c r="C613" s="204"/>
      <c r="D613" s="205"/>
      <c r="E613" s="43">
        <v>876929</v>
      </c>
      <c r="F613" s="43">
        <v>876929</v>
      </c>
      <c r="G613" s="44">
        <f t="shared" si="58"/>
        <v>100</v>
      </c>
      <c r="H613" s="198"/>
    </row>
    <row r="614" spans="1:8" s="19" customFormat="1" ht="13.5" hidden="1" customHeight="1" outlineLevel="2">
      <c r="A614" s="41" t="s">
        <v>8</v>
      </c>
      <c r="B614" s="42" t="s">
        <v>34</v>
      </c>
      <c r="C614" s="204"/>
      <c r="D614" s="205"/>
      <c r="E614" s="43">
        <v>0</v>
      </c>
      <c r="F614" s="43">
        <v>0</v>
      </c>
      <c r="G614" s="44" t="str">
        <f t="shared" si="58"/>
        <v>-</v>
      </c>
      <c r="H614" s="198"/>
    </row>
    <row r="615" spans="1:8" s="19" customFormat="1" ht="13.5" hidden="1" customHeight="1" outlineLevel="2">
      <c r="A615" s="41" t="s">
        <v>9</v>
      </c>
      <c r="B615" s="42" t="s">
        <v>35</v>
      </c>
      <c r="C615" s="204"/>
      <c r="D615" s="205"/>
      <c r="E615" s="43">
        <v>0</v>
      </c>
      <c r="F615" s="43">
        <v>0</v>
      </c>
      <c r="G615" s="44" t="str">
        <f t="shared" si="58"/>
        <v>-</v>
      </c>
      <c r="H615" s="198"/>
    </row>
    <row r="616" spans="1:8" s="19" customFormat="1" ht="13.5" hidden="1" customHeight="1" outlineLevel="2">
      <c r="A616" s="41" t="s">
        <v>31</v>
      </c>
      <c r="B616" s="42" t="s">
        <v>36</v>
      </c>
      <c r="C616" s="204"/>
      <c r="D616" s="205"/>
      <c r="E616" s="43">
        <v>0</v>
      </c>
      <c r="F616" s="43">
        <v>0</v>
      </c>
      <c r="G616" s="44" t="str">
        <f t="shared" si="58"/>
        <v>-</v>
      </c>
      <c r="H616" s="198"/>
    </row>
    <row r="617" spans="1:8" s="134" customFormat="1" ht="13.5" hidden="1" customHeight="1" outlineLevel="2">
      <c r="A617" s="41" t="s">
        <v>38</v>
      </c>
      <c r="B617" s="42" t="s">
        <v>37</v>
      </c>
      <c r="C617" s="204"/>
      <c r="D617" s="205"/>
      <c r="E617" s="43">
        <v>0</v>
      </c>
      <c r="F617" s="43">
        <v>0</v>
      </c>
      <c r="G617" s="44" t="str">
        <f t="shared" si="58"/>
        <v>-</v>
      </c>
      <c r="H617" s="198"/>
    </row>
    <row r="618" spans="1:8" s="143" customFormat="1" ht="3.95" customHeight="1" outlineLevel="1" collapsed="1">
      <c r="A618" s="45"/>
      <c r="B618" s="46"/>
      <c r="C618" s="138"/>
      <c r="D618" s="136"/>
      <c r="E618" s="49"/>
      <c r="F618" s="49"/>
      <c r="G618" s="50"/>
      <c r="H618" s="137"/>
    </row>
    <row r="619" spans="1:8" s="143" customFormat="1" ht="3.95" customHeight="1" outlineLevel="1">
      <c r="A619" s="148"/>
      <c r="B619" s="149"/>
      <c r="C619" s="139"/>
      <c r="D619" s="140"/>
      <c r="E619" s="150"/>
      <c r="F619" s="150"/>
      <c r="G619" s="151"/>
      <c r="H619" s="141"/>
    </row>
    <row r="620" spans="1:8" s="2" customFormat="1" ht="15" customHeight="1" outlineLevel="1">
      <c r="A620" s="52" t="s">
        <v>520</v>
      </c>
      <c r="B620" s="53" t="s">
        <v>127</v>
      </c>
      <c r="C620" s="204">
        <v>900</v>
      </c>
      <c r="D620" s="205">
        <v>90001</v>
      </c>
      <c r="E620" s="54">
        <f>SUM(E621:E625)</f>
        <v>810030</v>
      </c>
      <c r="F620" s="54">
        <f>SUM(F621:F625)</f>
        <v>810029.34</v>
      </c>
      <c r="G620" s="55">
        <f t="shared" si="58"/>
        <v>99.99991852153623</v>
      </c>
      <c r="H620" s="198" t="s">
        <v>480</v>
      </c>
    </row>
    <row r="621" spans="1:8" s="19" customFormat="1" ht="13.5" customHeight="1" outlineLevel="1">
      <c r="A621" s="41" t="s">
        <v>7</v>
      </c>
      <c r="B621" s="42" t="s">
        <v>33</v>
      </c>
      <c r="C621" s="204"/>
      <c r="D621" s="205"/>
      <c r="E621" s="43">
        <v>810030</v>
      </c>
      <c r="F621" s="43">
        <v>810029.34</v>
      </c>
      <c r="G621" s="44">
        <f t="shared" si="58"/>
        <v>99.99991852153623</v>
      </c>
      <c r="H621" s="198"/>
    </row>
    <row r="622" spans="1:8" s="19" customFormat="1" ht="13.5" hidden="1" customHeight="1" outlineLevel="2">
      <c r="A622" s="41" t="s">
        <v>8</v>
      </c>
      <c r="B622" s="42" t="s">
        <v>34</v>
      </c>
      <c r="C622" s="204"/>
      <c r="D622" s="205"/>
      <c r="E622" s="43">
        <v>0</v>
      </c>
      <c r="F622" s="43">
        <v>0</v>
      </c>
      <c r="G622" s="44" t="str">
        <f t="shared" si="58"/>
        <v>-</v>
      </c>
      <c r="H622" s="198"/>
    </row>
    <row r="623" spans="1:8" s="19" customFormat="1" ht="13.5" hidden="1" customHeight="1" outlineLevel="2">
      <c r="A623" s="41" t="s">
        <v>9</v>
      </c>
      <c r="B623" s="42" t="s">
        <v>35</v>
      </c>
      <c r="C623" s="204"/>
      <c r="D623" s="205"/>
      <c r="E623" s="43">
        <v>0</v>
      </c>
      <c r="F623" s="43">
        <v>0</v>
      </c>
      <c r="G623" s="44" t="str">
        <f t="shared" si="58"/>
        <v>-</v>
      </c>
      <c r="H623" s="198"/>
    </row>
    <row r="624" spans="1:8" s="19" customFormat="1" ht="13.5" hidden="1" customHeight="1" outlineLevel="2">
      <c r="A624" s="41" t="s">
        <v>31</v>
      </c>
      <c r="B624" s="42" t="s">
        <v>36</v>
      </c>
      <c r="C624" s="204"/>
      <c r="D624" s="205"/>
      <c r="E624" s="43">
        <v>0</v>
      </c>
      <c r="F624" s="43">
        <v>0</v>
      </c>
      <c r="G624" s="44" t="str">
        <f t="shared" si="58"/>
        <v>-</v>
      </c>
      <c r="H624" s="198"/>
    </row>
    <row r="625" spans="1:8" s="134" customFormat="1" ht="13.5" hidden="1" customHeight="1" outlineLevel="2">
      <c r="A625" s="41" t="s">
        <v>38</v>
      </c>
      <c r="B625" s="42" t="s">
        <v>37</v>
      </c>
      <c r="C625" s="204"/>
      <c r="D625" s="205"/>
      <c r="E625" s="43">
        <v>0</v>
      </c>
      <c r="F625" s="43">
        <v>0</v>
      </c>
      <c r="G625" s="44" t="str">
        <f t="shared" si="58"/>
        <v>-</v>
      </c>
      <c r="H625" s="198"/>
    </row>
    <row r="626" spans="1:8" s="143" customFormat="1" ht="3.95" customHeight="1" outlineLevel="1" collapsed="1">
      <c r="A626" s="45"/>
      <c r="B626" s="46"/>
      <c r="C626" s="138"/>
      <c r="D626" s="136"/>
      <c r="E626" s="49"/>
      <c r="F626" s="49"/>
      <c r="G626" s="50"/>
      <c r="H626" s="137"/>
    </row>
    <row r="627" spans="1:8" s="143" customFormat="1" ht="3.95" customHeight="1" outlineLevel="1">
      <c r="A627" s="148"/>
      <c r="B627" s="149"/>
      <c r="C627" s="139"/>
      <c r="D627" s="140"/>
      <c r="E627" s="150"/>
      <c r="F627" s="150"/>
      <c r="G627" s="151"/>
      <c r="H627" s="141"/>
    </row>
    <row r="628" spans="1:8" s="2" customFormat="1" ht="15" customHeight="1" outlineLevel="1">
      <c r="A628" s="52" t="s">
        <v>128</v>
      </c>
      <c r="B628" s="53" t="s">
        <v>129</v>
      </c>
      <c r="C628" s="204">
        <v>900</v>
      </c>
      <c r="D628" s="205">
        <v>90019</v>
      </c>
      <c r="E628" s="54">
        <f>SUM(E629:E633)</f>
        <v>55385</v>
      </c>
      <c r="F628" s="54">
        <f>SUM(F629:F633)</f>
        <v>55385</v>
      </c>
      <c r="G628" s="55">
        <f t="shared" si="58"/>
        <v>100</v>
      </c>
      <c r="H628" s="198" t="s">
        <v>481</v>
      </c>
    </row>
    <row r="629" spans="1:8" s="19" customFormat="1" ht="13.5" customHeight="1" outlineLevel="1">
      <c r="A629" s="41" t="s">
        <v>7</v>
      </c>
      <c r="B629" s="42" t="s">
        <v>33</v>
      </c>
      <c r="C629" s="204"/>
      <c r="D629" s="205"/>
      <c r="E629" s="43">
        <v>55385</v>
      </c>
      <c r="F629" s="43">
        <v>55385</v>
      </c>
      <c r="G629" s="44">
        <f t="shared" si="58"/>
        <v>100</v>
      </c>
      <c r="H629" s="198"/>
    </row>
    <row r="630" spans="1:8" s="19" customFormat="1" ht="13.5" hidden="1" customHeight="1" outlineLevel="2">
      <c r="A630" s="41" t="s">
        <v>8</v>
      </c>
      <c r="B630" s="42" t="s">
        <v>34</v>
      </c>
      <c r="C630" s="204"/>
      <c r="D630" s="205"/>
      <c r="E630" s="43">
        <v>0</v>
      </c>
      <c r="F630" s="43">
        <v>0</v>
      </c>
      <c r="G630" s="44" t="str">
        <f t="shared" si="58"/>
        <v>-</v>
      </c>
      <c r="H630" s="198"/>
    </row>
    <row r="631" spans="1:8" s="19" customFormat="1" ht="13.5" hidden="1" customHeight="1" outlineLevel="2">
      <c r="A631" s="41" t="s">
        <v>9</v>
      </c>
      <c r="B631" s="42" t="s">
        <v>35</v>
      </c>
      <c r="C631" s="204"/>
      <c r="D631" s="205"/>
      <c r="E631" s="43">
        <v>0</v>
      </c>
      <c r="F631" s="43">
        <v>0</v>
      </c>
      <c r="G631" s="44" t="str">
        <f t="shared" si="58"/>
        <v>-</v>
      </c>
      <c r="H631" s="198"/>
    </row>
    <row r="632" spans="1:8" s="19" customFormat="1" ht="13.5" hidden="1" customHeight="1" outlineLevel="2">
      <c r="A632" s="41" t="s">
        <v>31</v>
      </c>
      <c r="B632" s="42" t="s">
        <v>36</v>
      </c>
      <c r="C632" s="204"/>
      <c r="D632" s="205"/>
      <c r="E632" s="43">
        <v>0</v>
      </c>
      <c r="F632" s="43">
        <v>0</v>
      </c>
      <c r="G632" s="44" t="str">
        <f t="shared" si="58"/>
        <v>-</v>
      </c>
      <c r="H632" s="198"/>
    </row>
    <row r="633" spans="1:8" s="134" customFormat="1" ht="13.5" hidden="1" customHeight="1" outlineLevel="2">
      <c r="A633" s="41" t="s">
        <v>38</v>
      </c>
      <c r="B633" s="42" t="s">
        <v>37</v>
      </c>
      <c r="C633" s="204"/>
      <c r="D633" s="205"/>
      <c r="E633" s="43">
        <v>0</v>
      </c>
      <c r="F633" s="43">
        <v>0</v>
      </c>
      <c r="G633" s="44" t="str">
        <f t="shared" si="58"/>
        <v>-</v>
      </c>
      <c r="H633" s="198"/>
    </row>
    <row r="634" spans="1:8" s="143" customFormat="1" ht="3.95" customHeight="1" outlineLevel="1" collapsed="1">
      <c r="A634" s="45"/>
      <c r="B634" s="46"/>
      <c r="C634" s="138"/>
      <c r="D634" s="136"/>
      <c r="E634" s="49"/>
      <c r="F634" s="49"/>
      <c r="G634" s="50"/>
      <c r="H634" s="137"/>
    </row>
    <row r="635" spans="1:8" s="143" customFormat="1" ht="3.95" customHeight="1" outlineLevel="1">
      <c r="A635" s="148"/>
      <c r="B635" s="149"/>
      <c r="C635" s="139"/>
      <c r="D635" s="140"/>
      <c r="E635" s="150"/>
      <c r="F635" s="150"/>
      <c r="G635" s="151"/>
      <c r="H635" s="141"/>
    </row>
    <row r="636" spans="1:8" s="2" customFormat="1" ht="15" customHeight="1" outlineLevel="1">
      <c r="A636" s="52" t="s">
        <v>130</v>
      </c>
      <c r="B636" s="53" t="s">
        <v>126</v>
      </c>
      <c r="C636" s="204">
        <v>900</v>
      </c>
      <c r="D636" s="205">
        <v>90019</v>
      </c>
      <c r="E636" s="54">
        <f>SUM(E637:E641)</f>
        <v>800000</v>
      </c>
      <c r="F636" s="54">
        <f>SUM(F637:F641)</f>
        <v>800000</v>
      </c>
      <c r="G636" s="55">
        <f t="shared" si="58"/>
        <v>100</v>
      </c>
      <c r="H636" s="198" t="s">
        <v>480</v>
      </c>
    </row>
    <row r="637" spans="1:8" s="19" customFormat="1" ht="13.5" customHeight="1" outlineLevel="1">
      <c r="A637" s="41" t="s">
        <v>7</v>
      </c>
      <c r="B637" s="42" t="s">
        <v>33</v>
      </c>
      <c r="C637" s="204"/>
      <c r="D637" s="205"/>
      <c r="E637" s="43">
        <v>800000</v>
      </c>
      <c r="F637" s="43">
        <v>800000</v>
      </c>
      <c r="G637" s="44">
        <f t="shared" si="58"/>
        <v>100</v>
      </c>
      <c r="H637" s="198"/>
    </row>
    <row r="638" spans="1:8" s="19" customFormat="1" ht="13.5" hidden="1" customHeight="1" outlineLevel="2">
      <c r="A638" s="41" t="s">
        <v>8</v>
      </c>
      <c r="B638" s="42" t="s">
        <v>34</v>
      </c>
      <c r="C638" s="204"/>
      <c r="D638" s="205"/>
      <c r="E638" s="43">
        <v>0</v>
      </c>
      <c r="F638" s="43">
        <v>0</v>
      </c>
      <c r="G638" s="44" t="str">
        <f t="shared" si="58"/>
        <v>-</v>
      </c>
      <c r="H638" s="198"/>
    </row>
    <row r="639" spans="1:8" s="19" customFormat="1" ht="13.5" hidden="1" customHeight="1" outlineLevel="2">
      <c r="A639" s="41" t="s">
        <v>9</v>
      </c>
      <c r="B639" s="42" t="s">
        <v>35</v>
      </c>
      <c r="C639" s="204"/>
      <c r="D639" s="205"/>
      <c r="E639" s="43">
        <v>0</v>
      </c>
      <c r="F639" s="43">
        <v>0</v>
      </c>
      <c r="G639" s="44" t="str">
        <f t="shared" si="58"/>
        <v>-</v>
      </c>
      <c r="H639" s="198"/>
    </row>
    <row r="640" spans="1:8" s="19" customFormat="1" ht="13.5" hidden="1" customHeight="1" outlineLevel="2">
      <c r="A640" s="41" t="s">
        <v>31</v>
      </c>
      <c r="B640" s="42" t="s">
        <v>36</v>
      </c>
      <c r="C640" s="204"/>
      <c r="D640" s="205"/>
      <c r="E640" s="43">
        <v>0</v>
      </c>
      <c r="F640" s="43">
        <v>0</v>
      </c>
      <c r="G640" s="44" t="str">
        <f t="shared" si="58"/>
        <v>-</v>
      </c>
      <c r="H640" s="198"/>
    </row>
    <row r="641" spans="1:8" s="19" customFormat="1" ht="13.5" hidden="1" customHeight="1" outlineLevel="2">
      <c r="A641" s="41" t="s">
        <v>38</v>
      </c>
      <c r="B641" s="42" t="s">
        <v>37</v>
      </c>
      <c r="C641" s="204"/>
      <c r="D641" s="205"/>
      <c r="E641" s="43">
        <v>0</v>
      </c>
      <c r="F641" s="43">
        <v>0</v>
      </c>
      <c r="G641" s="44" t="str">
        <f t="shared" si="58"/>
        <v>-</v>
      </c>
      <c r="H641" s="198"/>
    </row>
    <row r="642" spans="1:8" s="19" customFormat="1" ht="3.95" customHeight="1" outlineLevel="1" collapsed="1">
      <c r="A642" s="41"/>
      <c r="B642" s="42"/>
      <c r="C642" s="131"/>
      <c r="D642" s="132"/>
      <c r="E642" s="43"/>
      <c r="F642" s="43"/>
      <c r="G642" s="44"/>
      <c r="H642" s="133"/>
    </row>
    <row r="643" spans="1:8" s="18" customFormat="1" ht="18" customHeight="1" outlineLevel="1">
      <c r="A643" s="14">
        <v>4</v>
      </c>
      <c r="B643" s="15" t="s">
        <v>131</v>
      </c>
      <c r="C643" s="14"/>
      <c r="D643" s="14"/>
      <c r="E643" s="16">
        <f>E645</f>
        <v>309533</v>
      </c>
      <c r="F643" s="16">
        <f>F645</f>
        <v>309532.37</v>
      </c>
      <c r="G643" s="17">
        <f t="shared" si="58"/>
        <v>99.999796467581803</v>
      </c>
      <c r="H643" s="15"/>
    </row>
    <row r="644" spans="1:8" s="18" customFormat="1" ht="3.95" customHeight="1" outlineLevel="1">
      <c r="A644" s="144"/>
      <c r="B644" s="145"/>
      <c r="C644" s="144"/>
      <c r="D644" s="144"/>
      <c r="E644" s="146"/>
      <c r="F644" s="146"/>
      <c r="G644" s="147"/>
      <c r="H644" s="145"/>
    </row>
    <row r="645" spans="1:8" s="2" customFormat="1" ht="15" customHeight="1" outlineLevel="1">
      <c r="A645" s="52" t="s">
        <v>133</v>
      </c>
      <c r="B645" s="53" t="s">
        <v>132</v>
      </c>
      <c r="C645" s="204">
        <v>600</v>
      </c>
      <c r="D645" s="205">
        <v>60016</v>
      </c>
      <c r="E645" s="54">
        <f>SUM(E646:E650)</f>
        <v>309533</v>
      </c>
      <c r="F645" s="54">
        <f>SUM(F646:F650)</f>
        <v>309532.37</v>
      </c>
      <c r="G645" s="55">
        <f t="shared" si="58"/>
        <v>99.999796467581803</v>
      </c>
      <c r="H645" s="198" t="s">
        <v>482</v>
      </c>
    </row>
    <row r="646" spans="1:8" s="19" customFormat="1" ht="13.5" customHeight="1" outlineLevel="1">
      <c r="A646" s="41" t="s">
        <v>7</v>
      </c>
      <c r="B646" s="42" t="s">
        <v>33</v>
      </c>
      <c r="C646" s="204"/>
      <c r="D646" s="205"/>
      <c r="E646" s="43">
        <v>309533</v>
      </c>
      <c r="F646" s="43">
        <v>309532.37</v>
      </c>
      <c r="G646" s="44">
        <f t="shared" si="58"/>
        <v>99.999796467581803</v>
      </c>
      <c r="H646" s="198"/>
    </row>
    <row r="647" spans="1:8" s="19" customFormat="1" ht="13.5" hidden="1" customHeight="1" outlineLevel="2">
      <c r="A647" s="41" t="s">
        <v>8</v>
      </c>
      <c r="B647" s="42" t="s">
        <v>34</v>
      </c>
      <c r="C647" s="204"/>
      <c r="D647" s="205"/>
      <c r="E647" s="43">
        <v>0</v>
      </c>
      <c r="F647" s="43">
        <v>0</v>
      </c>
      <c r="G647" s="44" t="str">
        <f t="shared" si="58"/>
        <v>-</v>
      </c>
      <c r="H647" s="198"/>
    </row>
    <row r="648" spans="1:8" s="19" customFormat="1" ht="13.5" hidden="1" customHeight="1" outlineLevel="2">
      <c r="A648" s="41" t="s">
        <v>9</v>
      </c>
      <c r="B648" s="42" t="s">
        <v>35</v>
      </c>
      <c r="C648" s="204"/>
      <c r="D648" s="205"/>
      <c r="E648" s="43">
        <v>0</v>
      </c>
      <c r="F648" s="43">
        <v>0</v>
      </c>
      <c r="G648" s="44" t="str">
        <f t="shared" si="58"/>
        <v>-</v>
      </c>
      <c r="H648" s="198"/>
    </row>
    <row r="649" spans="1:8" s="19" customFormat="1" ht="13.5" hidden="1" customHeight="1" outlineLevel="2">
      <c r="A649" s="41" t="s">
        <v>31</v>
      </c>
      <c r="B649" s="42" t="s">
        <v>36</v>
      </c>
      <c r="C649" s="204"/>
      <c r="D649" s="205"/>
      <c r="E649" s="43">
        <v>0</v>
      </c>
      <c r="F649" s="43">
        <v>0</v>
      </c>
      <c r="G649" s="44" t="str">
        <f t="shared" si="58"/>
        <v>-</v>
      </c>
      <c r="H649" s="198"/>
    </row>
    <row r="650" spans="1:8" s="19" customFormat="1" ht="13.5" hidden="1" customHeight="1" outlineLevel="2">
      <c r="A650" s="41" t="s">
        <v>38</v>
      </c>
      <c r="B650" s="42" t="s">
        <v>37</v>
      </c>
      <c r="C650" s="204"/>
      <c r="D650" s="205"/>
      <c r="E650" s="43">
        <v>0</v>
      </c>
      <c r="F650" s="43">
        <v>0</v>
      </c>
      <c r="G650" s="44" t="str">
        <f t="shared" si="58"/>
        <v>-</v>
      </c>
      <c r="H650" s="198"/>
    </row>
    <row r="651" spans="1:8" s="19" customFormat="1" ht="3.95" customHeight="1" outlineLevel="1" collapsed="1">
      <c r="A651" s="45"/>
      <c r="B651" s="46"/>
      <c r="C651" s="138"/>
      <c r="D651" s="136"/>
      <c r="E651" s="49"/>
      <c r="F651" s="49"/>
      <c r="G651" s="50"/>
      <c r="H651" s="137"/>
    </row>
    <row r="652" spans="1:8" s="18" customFormat="1" ht="18" customHeight="1" outlineLevel="1">
      <c r="A652" s="14">
        <v>5</v>
      </c>
      <c r="B652" s="15" t="s">
        <v>158</v>
      </c>
      <c r="C652" s="14"/>
      <c r="D652" s="14"/>
      <c r="E652" s="16">
        <f>E654+E662+E670+E678+E686+E694+E702+E718+E710</f>
        <v>5364562</v>
      </c>
      <c r="F652" s="16">
        <f>F654+F662+F670+F678+F686+F694+F702+F718+F710</f>
        <v>5348834.3600000003</v>
      </c>
      <c r="G652" s="17">
        <f t="shared" si="58"/>
        <v>99.706823408882229</v>
      </c>
      <c r="H652" s="15"/>
    </row>
    <row r="653" spans="1:8" s="18" customFormat="1" ht="3.95" customHeight="1" outlineLevel="1">
      <c r="A653" s="144"/>
      <c r="B653" s="145"/>
      <c r="C653" s="144"/>
      <c r="D653" s="144"/>
      <c r="E653" s="146"/>
      <c r="F653" s="146"/>
      <c r="G653" s="147"/>
      <c r="H653" s="145"/>
    </row>
    <row r="654" spans="1:8" s="2" customFormat="1" ht="15" customHeight="1" outlineLevel="1">
      <c r="A654" s="52" t="s">
        <v>529</v>
      </c>
      <c r="B654" s="53" t="s">
        <v>135</v>
      </c>
      <c r="C654" s="204">
        <v>600</v>
      </c>
      <c r="D654" s="205">
        <v>60015</v>
      </c>
      <c r="E654" s="54">
        <f>SUM(E655:E659)</f>
        <v>1077059</v>
      </c>
      <c r="F654" s="54">
        <f>SUM(F655:F659)</f>
        <v>1076343.81</v>
      </c>
      <c r="G654" s="55">
        <f t="shared" si="58"/>
        <v>99.933597880896045</v>
      </c>
      <c r="H654" s="198" t="s">
        <v>621</v>
      </c>
    </row>
    <row r="655" spans="1:8" s="19" customFormat="1" ht="13.5" customHeight="1" outlineLevel="1">
      <c r="A655" s="41" t="s">
        <v>7</v>
      </c>
      <c r="B655" s="42" t="s">
        <v>33</v>
      </c>
      <c r="C655" s="204"/>
      <c r="D655" s="205"/>
      <c r="E655" s="43">
        <v>1077059</v>
      </c>
      <c r="F655" s="43">
        <v>1076343.81</v>
      </c>
      <c r="G655" s="44">
        <f t="shared" si="58"/>
        <v>99.933597880896045</v>
      </c>
      <c r="H655" s="198"/>
    </row>
    <row r="656" spans="1:8" s="19" customFormat="1" ht="13.5" hidden="1" customHeight="1" outlineLevel="2">
      <c r="A656" s="41" t="s">
        <v>8</v>
      </c>
      <c r="B656" s="42" t="s">
        <v>34</v>
      </c>
      <c r="C656" s="204"/>
      <c r="D656" s="205"/>
      <c r="E656" s="43">
        <v>0</v>
      </c>
      <c r="F656" s="43">
        <v>0</v>
      </c>
      <c r="G656" s="44" t="str">
        <f t="shared" si="58"/>
        <v>-</v>
      </c>
      <c r="H656" s="198"/>
    </row>
    <row r="657" spans="1:8" s="19" customFormat="1" ht="13.5" hidden="1" customHeight="1" outlineLevel="2">
      <c r="A657" s="41" t="s">
        <v>9</v>
      </c>
      <c r="B657" s="42" t="s">
        <v>35</v>
      </c>
      <c r="C657" s="204"/>
      <c r="D657" s="205"/>
      <c r="E657" s="43">
        <v>0</v>
      </c>
      <c r="F657" s="43">
        <v>0</v>
      </c>
      <c r="G657" s="44" t="str">
        <f t="shared" si="58"/>
        <v>-</v>
      </c>
      <c r="H657" s="198"/>
    </row>
    <row r="658" spans="1:8" s="19" customFormat="1" ht="13.5" hidden="1" customHeight="1" outlineLevel="2">
      <c r="A658" s="41" t="s">
        <v>31</v>
      </c>
      <c r="B658" s="42" t="s">
        <v>36</v>
      </c>
      <c r="C658" s="204"/>
      <c r="D658" s="205"/>
      <c r="E658" s="43">
        <v>0</v>
      </c>
      <c r="F658" s="43">
        <v>0</v>
      </c>
      <c r="G658" s="44" t="str">
        <f t="shared" si="58"/>
        <v>-</v>
      </c>
      <c r="H658" s="198"/>
    </row>
    <row r="659" spans="1:8" s="134" customFormat="1" ht="13.5" hidden="1" customHeight="1" outlineLevel="2">
      <c r="A659" s="41" t="s">
        <v>38</v>
      </c>
      <c r="B659" s="42" t="s">
        <v>37</v>
      </c>
      <c r="C659" s="204"/>
      <c r="D659" s="205"/>
      <c r="E659" s="43">
        <v>0</v>
      </c>
      <c r="F659" s="43">
        <v>0</v>
      </c>
      <c r="G659" s="44" t="str">
        <f t="shared" si="58"/>
        <v>-</v>
      </c>
      <c r="H659" s="198"/>
    </row>
    <row r="660" spans="1:8" s="143" customFormat="1" ht="3.95" customHeight="1" outlineLevel="1" collapsed="1">
      <c r="A660" s="45"/>
      <c r="B660" s="46"/>
      <c r="C660" s="138"/>
      <c r="D660" s="136"/>
      <c r="E660" s="49"/>
      <c r="F660" s="49"/>
      <c r="G660" s="50"/>
      <c r="H660" s="137"/>
    </row>
    <row r="661" spans="1:8" s="143" customFormat="1" ht="3.95" customHeight="1" outlineLevel="1">
      <c r="A661" s="148"/>
      <c r="B661" s="149"/>
      <c r="C661" s="139"/>
      <c r="D661" s="140"/>
      <c r="E661" s="150"/>
      <c r="F661" s="150"/>
      <c r="G661" s="151"/>
      <c r="H661" s="141"/>
    </row>
    <row r="662" spans="1:8" s="2" customFormat="1" ht="27" customHeight="1" outlineLevel="1">
      <c r="A662" s="52" t="s">
        <v>530</v>
      </c>
      <c r="B662" s="53" t="s">
        <v>137</v>
      </c>
      <c r="C662" s="204">
        <v>600</v>
      </c>
      <c r="D662" s="205">
        <v>60015</v>
      </c>
      <c r="E662" s="54">
        <f>SUM(E663:E667)</f>
        <v>17078</v>
      </c>
      <c r="F662" s="54">
        <f>SUM(F663:F667)</f>
        <v>17078</v>
      </c>
      <c r="G662" s="55">
        <f t="shared" si="58"/>
        <v>100</v>
      </c>
      <c r="H662" s="200" t="s">
        <v>483</v>
      </c>
    </row>
    <row r="663" spans="1:8" s="19" customFormat="1" ht="13.5" customHeight="1" outlineLevel="1">
      <c r="A663" s="41" t="s">
        <v>7</v>
      </c>
      <c r="B663" s="42" t="s">
        <v>33</v>
      </c>
      <c r="C663" s="204"/>
      <c r="D663" s="205"/>
      <c r="E663" s="43">
        <v>17078</v>
      </c>
      <c r="F663" s="43">
        <v>17078</v>
      </c>
      <c r="G663" s="44">
        <f t="shared" si="58"/>
        <v>100</v>
      </c>
      <c r="H663" s="200"/>
    </row>
    <row r="664" spans="1:8" s="19" customFormat="1" ht="13.5" hidden="1" customHeight="1" outlineLevel="2">
      <c r="A664" s="41" t="s">
        <v>8</v>
      </c>
      <c r="B664" s="42" t="s">
        <v>34</v>
      </c>
      <c r="C664" s="204"/>
      <c r="D664" s="205"/>
      <c r="E664" s="43">
        <v>0</v>
      </c>
      <c r="F664" s="43">
        <v>0</v>
      </c>
      <c r="G664" s="44" t="str">
        <f t="shared" si="58"/>
        <v>-</v>
      </c>
      <c r="H664" s="200"/>
    </row>
    <row r="665" spans="1:8" s="19" customFormat="1" ht="13.5" hidden="1" customHeight="1" outlineLevel="2">
      <c r="A665" s="41" t="s">
        <v>9</v>
      </c>
      <c r="B665" s="42" t="s">
        <v>35</v>
      </c>
      <c r="C665" s="204"/>
      <c r="D665" s="205"/>
      <c r="E665" s="43">
        <v>0</v>
      </c>
      <c r="F665" s="43">
        <v>0</v>
      </c>
      <c r="G665" s="44" t="str">
        <f t="shared" si="58"/>
        <v>-</v>
      </c>
      <c r="H665" s="200"/>
    </row>
    <row r="666" spans="1:8" s="19" customFormat="1" ht="13.5" hidden="1" customHeight="1" outlineLevel="2">
      <c r="A666" s="41" t="s">
        <v>31</v>
      </c>
      <c r="B666" s="42" t="s">
        <v>36</v>
      </c>
      <c r="C666" s="204"/>
      <c r="D666" s="205"/>
      <c r="E666" s="43">
        <v>0</v>
      </c>
      <c r="F666" s="43">
        <v>0</v>
      </c>
      <c r="G666" s="44" t="str">
        <f t="shared" si="58"/>
        <v>-</v>
      </c>
      <c r="H666" s="200"/>
    </row>
    <row r="667" spans="1:8" s="134" customFormat="1" ht="13.5" hidden="1" customHeight="1" outlineLevel="2">
      <c r="A667" s="41" t="s">
        <v>38</v>
      </c>
      <c r="B667" s="42" t="s">
        <v>37</v>
      </c>
      <c r="C667" s="204"/>
      <c r="D667" s="205"/>
      <c r="E667" s="43">
        <v>0</v>
      </c>
      <c r="F667" s="43">
        <v>0</v>
      </c>
      <c r="G667" s="44" t="str">
        <f t="shared" si="58"/>
        <v>-</v>
      </c>
      <c r="H667" s="200"/>
    </row>
    <row r="668" spans="1:8" s="143" customFormat="1" ht="3.95" customHeight="1" outlineLevel="1" collapsed="1">
      <c r="A668" s="45"/>
      <c r="B668" s="46"/>
      <c r="C668" s="138"/>
      <c r="D668" s="136"/>
      <c r="E668" s="49"/>
      <c r="F668" s="49"/>
      <c r="G668" s="50"/>
      <c r="H668" s="137"/>
    </row>
    <row r="669" spans="1:8" s="143" customFormat="1" ht="3.95" customHeight="1" outlineLevel="1">
      <c r="A669" s="148"/>
      <c r="B669" s="149"/>
      <c r="C669" s="139"/>
      <c r="D669" s="140"/>
      <c r="E669" s="150"/>
      <c r="F669" s="150"/>
      <c r="G669" s="151"/>
      <c r="H669" s="141"/>
    </row>
    <row r="670" spans="1:8" s="2" customFormat="1" ht="15" customHeight="1" outlineLevel="1">
      <c r="A670" s="52" t="s">
        <v>531</v>
      </c>
      <c r="B670" s="53" t="s">
        <v>139</v>
      </c>
      <c r="C670" s="204">
        <v>600</v>
      </c>
      <c r="D670" s="205">
        <v>60016</v>
      </c>
      <c r="E670" s="54">
        <f>SUM(E671:E675)</f>
        <v>66156</v>
      </c>
      <c r="F670" s="54">
        <f>SUM(F671:F675)</f>
        <v>60436</v>
      </c>
      <c r="G670" s="55">
        <f t="shared" ref="G670:G761" si="59">IF(E670&gt;0,F670/E670*100,"-")</f>
        <v>91.353769877259808</v>
      </c>
      <c r="H670" s="198" t="s">
        <v>622</v>
      </c>
    </row>
    <row r="671" spans="1:8" s="19" customFormat="1" ht="13.5" customHeight="1" outlineLevel="1">
      <c r="A671" s="41" t="s">
        <v>7</v>
      </c>
      <c r="B671" s="42" t="s">
        <v>33</v>
      </c>
      <c r="C671" s="204"/>
      <c r="D671" s="205"/>
      <c r="E671" s="43">
        <v>66156</v>
      </c>
      <c r="F671" s="43">
        <f>23536+36900</f>
        <v>60436</v>
      </c>
      <c r="G671" s="44">
        <f t="shared" si="59"/>
        <v>91.353769877259808</v>
      </c>
      <c r="H671" s="198"/>
    </row>
    <row r="672" spans="1:8" s="19" customFormat="1" ht="13.5" hidden="1" customHeight="1" outlineLevel="2">
      <c r="A672" s="41" t="s">
        <v>8</v>
      </c>
      <c r="B672" s="42" t="s">
        <v>34</v>
      </c>
      <c r="C672" s="204"/>
      <c r="D672" s="205"/>
      <c r="E672" s="43">
        <v>0</v>
      </c>
      <c r="F672" s="43">
        <v>0</v>
      </c>
      <c r="G672" s="44" t="str">
        <f t="shared" si="59"/>
        <v>-</v>
      </c>
      <c r="H672" s="198"/>
    </row>
    <row r="673" spans="1:8" s="19" customFormat="1" ht="13.5" hidden="1" customHeight="1" outlineLevel="2">
      <c r="A673" s="41" t="s">
        <v>9</v>
      </c>
      <c r="B673" s="42" t="s">
        <v>35</v>
      </c>
      <c r="C673" s="204"/>
      <c r="D673" s="205"/>
      <c r="E673" s="43">
        <v>0</v>
      </c>
      <c r="F673" s="43">
        <v>0</v>
      </c>
      <c r="G673" s="44" t="str">
        <f t="shared" si="59"/>
        <v>-</v>
      </c>
      <c r="H673" s="198"/>
    </row>
    <row r="674" spans="1:8" s="19" customFormat="1" ht="13.5" hidden="1" customHeight="1" outlineLevel="2">
      <c r="A674" s="41" t="s">
        <v>31</v>
      </c>
      <c r="B674" s="42" t="s">
        <v>36</v>
      </c>
      <c r="C674" s="204"/>
      <c r="D674" s="205"/>
      <c r="E674" s="43">
        <v>0</v>
      </c>
      <c r="F674" s="43">
        <v>0</v>
      </c>
      <c r="G674" s="44" t="str">
        <f t="shared" si="59"/>
        <v>-</v>
      </c>
      <c r="H674" s="198"/>
    </row>
    <row r="675" spans="1:8" s="134" customFormat="1" ht="13.5" hidden="1" customHeight="1" outlineLevel="2">
      <c r="A675" s="41" t="s">
        <v>38</v>
      </c>
      <c r="B675" s="42" t="s">
        <v>37</v>
      </c>
      <c r="C675" s="204"/>
      <c r="D675" s="205"/>
      <c r="E675" s="43">
        <v>0</v>
      </c>
      <c r="F675" s="43">
        <v>0</v>
      </c>
      <c r="G675" s="44" t="str">
        <f t="shared" si="59"/>
        <v>-</v>
      </c>
      <c r="H675" s="198"/>
    </row>
    <row r="676" spans="1:8" s="143" customFormat="1" ht="3.95" customHeight="1" outlineLevel="1" collapsed="1">
      <c r="A676" s="45"/>
      <c r="B676" s="46"/>
      <c r="C676" s="138"/>
      <c r="D676" s="136"/>
      <c r="E676" s="49"/>
      <c r="F676" s="49"/>
      <c r="G676" s="50"/>
      <c r="H676" s="137"/>
    </row>
    <row r="677" spans="1:8" s="143" customFormat="1" ht="3.95" customHeight="1" outlineLevel="1">
      <c r="A677" s="148"/>
      <c r="B677" s="149"/>
      <c r="C677" s="139"/>
      <c r="D677" s="140"/>
      <c r="E677" s="150"/>
      <c r="F677" s="150"/>
      <c r="G677" s="151"/>
      <c r="H677" s="141"/>
    </row>
    <row r="678" spans="1:8" s="2" customFormat="1" ht="27" customHeight="1" outlineLevel="1">
      <c r="A678" s="52" t="s">
        <v>532</v>
      </c>
      <c r="B678" s="53" t="s">
        <v>140</v>
      </c>
      <c r="C678" s="204">
        <v>600</v>
      </c>
      <c r="D678" s="205">
        <v>60016</v>
      </c>
      <c r="E678" s="54">
        <f>SUM(E679:E683)</f>
        <v>1007931</v>
      </c>
      <c r="F678" s="54">
        <f>SUM(F679:F683)</f>
        <v>1002365.27</v>
      </c>
      <c r="G678" s="55">
        <f t="shared" si="59"/>
        <v>99.447806447068302</v>
      </c>
      <c r="H678" s="198" t="s">
        <v>623</v>
      </c>
    </row>
    <row r="679" spans="1:8" s="19" customFormat="1" ht="13.5" customHeight="1" outlineLevel="1">
      <c r="A679" s="41" t="s">
        <v>7</v>
      </c>
      <c r="B679" s="42" t="s">
        <v>33</v>
      </c>
      <c r="C679" s="204"/>
      <c r="D679" s="205"/>
      <c r="E679" s="43">
        <v>1007931</v>
      </c>
      <c r="F679" s="43">
        <v>1002365.27</v>
      </c>
      <c r="G679" s="44">
        <f t="shared" si="59"/>
        <v>99.447806447068302</v>
      </c>
      <c r="H679" s="198"/>
    </row>
    <row r="680" spans="1:8" s="19" customFormat="1" ht="13.5" hidden="1" customHeight="1" outlineLevel="2">
      <c r="A680" s="41" t="s">
        <v>8</v>
      </c>
      <c r="B680" s="42" t="s">
        <v>34</v>
      </c>
      <c r="C680" s="204"/>
      <c r="D680" s="205"/>
      <c r="E680" s="43">
        <v>0</v>
      </c>
      <c r="F680" s="43">
        <v>0</v>
      </c>
      <c r="G680" s="44" t="str">
        <f t="shared" si="59"/>
        <v>-</v>
      </c>
      <c r="H680" s="198"/>
    </row>
    <row r="681" spans="1:8" s="19" customFormat="1" ht="13.5" hidden="1" customHeight="1" outlineLevel="2">
      <c r="A681" s="41" t="s">
        <v>9</v>
      </c>
      <c r="B681" s="42" t="s">
        <v>35</v>
      </c>
      <c r="C681" s="204"/>
      <c r="D681" s="205"/>
      <c r="E681" s="43">
        <v>0</v>
      </c>
      <c r="F681" s="43">
        <v>0</v>
      </c>
      <c r="G681" s="44" t="str">
        <f t="shared" si="59"/>
        <v>-</v>
      </c>
      <c r="H681" s="198"/>
    </row>
    <row r="682" spans="1:8" s="19" customFormat="1" ht="13.5" hidden="1" customHeight="1" outlineLevel="2">
      <c r="A682" s="41" t="s">
        <v>31</v>
      </c>
      <c r="B682" s="42" t="s">
        <v>36</v>
      </c>
      <c r="C682" s="204"/>
      <c r="D682" s="205"/>
      <c r="E682" s="43">
        <v>0</v>
      </c>
      <c r="F682" s="43">
        <v>0</v>
      </c>
      <c r="G682" s="44" t="str">
        <f t="shared" si="59"/>
        <v>-</v>
      </c>
      <c r="H682" s="198"/>
    </row>
    <row r="683" spans="1:8" s="134" customFormat="1" ht="13.5" hidden="1" customHeight="1" outlineLevel="2">
      <c r="A683" s="41" t="s">
        <v>38</v>
      </c>
      <c r="B683" s="42" t="s">
        <v>37</v>
      </c>
      <c r="C683" s="204"/>
      <c r="D683" s="205"/>
      <c r="E683" s="43">
        <v>0</v>
      </c>
      <c r="F683" s="43">
        <v>0</v>
      </c>
      <c r="G683" s="44" t="str">
        <f t="shared" si="59"/>
        <v>-</v>
      </c>
      <c r="H683" s="198"/>
    </row>
    <row r="684" spans="1:8" s="143" customFormat="1" ht="3.95" customHeight="1" outlineLevel="1" collapsed="1">
      <c r="A684" s="45"/>
      <c r="B684" s="46"/>
      <c r="C684" s="138"/>
      <c r="D684" s="136"/>
      <c r="E684" s="49"/>
      <c r="F684" s="49"/>
      <c r="G684" s="50"/>
      <c r="H684" s="137"/>
    </row>
    <row r="685" spans="1:8" s="143" customFormat="1" ht="3.95" customHeight="1" outlineLevel="1">
      <c r="A685" s="148"/>
      <c r="B685" s="149"/>
      <c r="C685" s="139"/>
      <c r="D685" s="140"/>
      <c r="E685" s="150"/>
      <c r="F685" s="150"/>
      <c r="G685" s="151"/>
      <c r="H685" s="141"/>
    </row>
    <row r="686" spans="1:8" s="2" customFormat="1" ht="15" customHeight="1" outlineLevel="1">
      <c r="A686" s="52" t="s">
        <v>533</v>
      </c>
      <c r="B686" s="53" t="s">
        <v>142</v>
      </c>
      <c r="C686" s="204">
        <v>600</v>
      </c>
      <c r="D686" s="205">
        <v>60016</v>
      </c>
      <c r="E686" s="54">
        <f>SUM(E687:E691)</f>
        <v>153100</v>
      </c>
      <c r="F686" s="54">
        <f>SUM(F687:F691)</f>
        <v>153099.96</v>
      </c>
      <c r="G686" s="55">
        <f t="shared" si="59"/>
        <v>99.999973873285427</v>
      </c>
      <c r="H686" s="198" t="s">
        <v>624</v>
      </c>
    </row>
    <row r="687" spans="1:8" s="19" customFormat="1" ht="13.5" customHeight="1" outlineLevel="1">
      <c r="A687" s="41" t="s">
        <v>7</v>
      </c>
      <c r="B687" s="42" t="s">
        <v>33</v>
      </c>
      <c r="C687" s="204"/>
      <c r="D687" s="205"/>
      <c r="E687" s="43">
        <v>153100</v>
      </c>
      <c r="F687" s="43">
        <v>153099.96</v>
      </c>
      <c r="G687" s="44">
        <f t="shared" si="59"/>
        <v>99.999973873285427</v>
      </c>
      <c r="H687" s="198"/>
    </row>
    <row r="688" spans="1:8" s="19" customFormat="1" ht="13.5" hidden="1" customHeight="1" outlineLevel="2">
      <c r="A688" s="41" t="s">
        <v>8</v>
      </c>
      <c r="B688" s="42" t="s">
        <v>34</v>
      </c>
      <c r="C688" s="204"/>
      <c r="D688" s="205"/>
      <c r="E688" s="43">
        <v>0</v>
      </c>
      <c r="F688" s="43">
        <v>0</v>
      </c>
      <c r="G688" s="44" t="str">
        <f t="shared" si="59"/>
        <v>-</v>
      </c>
      <c r="H688" s="198"/>
    </row>
    <row r="689" spans="1:8" s="19" customFormat="1" ht="13.5" hidden="1" customHeight="1" outlineLevel="2">
      <c r="A689" s="41" t="s">
        <v>9</v>
      </c>
      <c r="B689" s="42" t="s">
        <v>35</v>
      </c>
      <c r="C689" s="204"/>
      <c r="D689" s="205"/>
      <c r="E689" s="43">
        <v>0</v>
      </c>
      <c r="F689" s="43">
        <v>0</v>
      </c>
      <c r="G689" s="44" t="str">
        <f t="shared" si="59"/>
        <v>-</v>
      </c>
      <c r="H689" s="198"/>
    </row>
    <row r="690" spans="1:8" s="19" customFormat="1" ht="13.5" hidden="1" customHeight="1" outlineLevel="2">
      <c r="A690" s="41" t="s">
        <v>31</v>
      </c>
      <c r="B690" s="42" t="s">
        <v>36</v>
      </c>
      <c r="C690" s="204"/>
      <c r="D690" s="205"/>
      <c r="E690" s="43">
        <v>0</v>
      </c>
      <c r="F690" s="43">
        <v>0</v>
      </c>
      <c r="G690" s="44" t="str">
        <f t="shared" si="59"/>
        <v>-</v>
      </c>
      <c r="H690" s="198"/>
    </row>
    <row r="691" spans="1:8" s="134" customFormat="1" ht="13.5" hidden="1" customHeight="1" outlineLevel="2">
      <c r="A691" s="41" t="s">
        <v>38</v>
      </c>
      <c r="B691" s="42" t="s">
        <v>37</v>
      </c>
      <c r="C691" s="204"/>
      <c r="D691" s="205"/>
      <c r="E691" s="43">
        <v>0</v>
      </c>
      <c r="F691" s="43">
        <v>0</v>
      </c>
      <c r="G691" s="44" t="str">
        <f t="shared" si="59"/>
        <v>-</v>
      </c>
      <c r="H691" s="198"/>
    </row>
    <row r="692" spans="1:8" s="143" customFormat="1" ht="3.95" customHeight="1" outlineLevel="1" collapsed="1">
      <c r="A692" s="45"/>
      <c r="B692" s="46"/>
      <c r="C692" s="138"/>
      <c r="D692" s="136"/>
      <c r="E692" s="49"/>
      <c r="F692" s="49"/>
      <c r="G692" s="50"/>
      <c r="H692" s="137"/>
    </row>
    <row r="693" spans="1:8" s="143" customFormat="1" ht="3.95" customHeight="1" outlineLevel="1">
      <c r="A693" s="148"/>
      <c r="B693" s="149"/>
      <c r="C693" s="139"/>
      <c r="D693" s="140"/>
      <c r="E693" s="150"/>
      <c r="F693" s="150"/>
      <c r="G693" s="151"/>
      <c r="H693" s="141"/>
    </row>
    <row r="694" spans="1:8" s="2" customFormat="1" ht="15" customHeight="1" outlineLevel="1">
      <c r="A694" s="52" t="s">
        <v>534</v>
      </c>
      <c r="B694" s="53" t="s">
        <v>144</v>
      </c>
      <c r="C694" s="204">
        <v>600</v>
      </c>
      <c r="D694" s="205">
        <v>60016</v>
      </c>
      <c r="E694" s="54">
        <f>SUM(E695:E699)</f>
        <v>319032</v>
      </c>
      <c r="F694" s="54">
        <f>SUM(F695:F699)</f>
        <v>315305.93</v>
      </c>
      <c r="G694" s="55">
        <f t="shared" si="59"/>
        <v>98.832070137164919</v>
      </c>
      <c r="H694" s="198" t="s">
        <v>625</v>
      </c>
    </row>
    <row r="695" spans="1:8" s="19" customFormat="1" ht="13.5" customHeight="1" outlineLevel="1">
      <c r="A695" s="41" t="s">
        <v>7</v>
      </c>
      <c r="B695" s="42" t="s">
        <v>33</v>
      </c>
      <c r="C695" s="204"/>
      <c r="D695" s="205"/>
      <c r="E695" s="43">
        <v>319032</v>
      </c>
      <c r="F695" s="43">
        <v>315305.93</v>
      </c>
      <c r="G695" s="44">
        <f t="shared" si="59"/>
        <v>98.832070137164919</v>
      </c>
      <c r="H695" s="198"/>
    </row>
    <row r="696" spans="1:8" s="19" customFormat="1" ht="13.5" hidden="1" customHeight="1" outlineLevel="2">
      <c r="A696" s="41" t="s">
        <v>8</v>
      </c>
      <c r="B696" s="42" t="s">
        <v>34</v>
      </c>
      <c r="C696" s="204"/>
      <c r="D696" s="205"/>
      <c r="E696" s="43">
        <v>0</v>
      </c>
      <c r="F696" s="43">
        <v>0</v>
      </c>
      <c r="G696" s="44" t="str">
        <f t="shared" si="59"/>
        <v>-</v>
      </c>
      <c r="H696" s="198"/>
    </row>
    <row r="697" spans="1:8" s="19" customFormat="1" ht="13.5" hidden="1" customHeight="1" outlineLevel="2">
      <c r="A697" s="41" t="s">
        <v>9</v>
      </c>
      <c r="B697" s="42" t="s">
        <v>35</v>
      </c>
      <c r="C697" s="204"/>
      <c r="D697" s="205"/>
      <c r="E697" s="43">
        <v>0</v>
      </c>
      <c r="F697" s="43">
        <v>0</v>
      </c>
      <c r="G697" s="44" t="str">
        <f t="shared" si="59"/>
        <v>-</v>
      </c>
      <c r="H697" s="198"/>
    </row>
    <row r="698" spans="1:8" s="19" customFormat="1" ht="13.5" hidden="1" customHeight="1" outlineLevel="2">
      <c r="A698" s="41" t="s">
        <v>31</v>
      </c>
      <c r="B698" s="42" t="s">
        <v>36</v>
      </c>
      <c r="C698" s="204"/>
      <c r="D698" s="205"/>
      <c r="E698" s="43">
        <v>0</v>
      </c>
      <c r="F698" s="43">
        <v>0</v>
      </c>
      <c r="G698" s="44" t="str">
        <f t="shared" si="59"/>
        <v>-</v>
      </c>
      <c r="H698" s="198"/>
    </row>
    <row r="699" spans="1:8" s="134" customFormat="1" ht="13.5" hidden="1" customHeight="1" outlineLevel="2">
      <c r="A699" s="41" t="s">
        <v>38</v>
      </c>
      <c r="B699" s="42" t="s">
        <v>37</v>
      </c>
      <c r="C699" s="204"/>
      <c r="D699" s="205"/>
      <c r="E699" s="43">
        <v>0</v>
      </c>
      <c r="F699" s="43">
        <v>0</v>
      </c>
      <c r="G699" s="44" t="str">
        <f t="shared" si="59"/>
        <v>-</v>
      </c>
      <c r="H699" s="198"/>
    </row>
    <row r="700" spans="1:8" s="143" customFormat="1" ht="3.95" customHeight="1" outlineLevel="1" collapsed="1">
      <c r="A700" s="45"/>
      <c r="B700" s="46"/>
      <c r="C700" s="138"/>
      <c r="D700" s="136"/>
      <c r="E700" s="49"/>
      <c r="F700" s="49"/>
      <c r="G700" s="50"/>
      <c r="H700" s="137"/>
    </row>
    <row r="701" spans="1:8" s="143" customFormat="1" ht="3.95" customHeight="1" outlineLevel="1">
      <c r="A701" s="148"/>
      <c r="B701" s="149"/>
      <c r="C701" s="139"/>
      <c r="D701" s="140"/>
      <c r="E701" s="150"/>
      <c r="F701" s="150"/>
      <c r="G701" s="151"/>
      <c r="H701" s="141"/>
    </row>
    <row r="702" spans="1:8" s="2" customFormat="1" ht="50.1" customHeight="1" outlineLevel="1">
      <c r="A702" s="52" t="s">
        <v>535</v>
      </c>
      <c r="B702" s="53" t="s">
        <v>146</v>
      </c>
      <c r="C702" s="204">
        <v>600</v>
      </c>
      <c r="D702" s="205">
        <v>60016</v>
      </c>
      <c r="E702" s="54">
        <f>SUM(E703:E707)</f>
        <v>1691864</v>
      </c>
      <c r="F702" s="54">
        <f>SUM(F703:F707)</f>
        <v>1691863.39</v>
      </c>
      <c r="G702" s="55">
        <f t="shared" si="59"/>
        <v>99.999963945092503</v>
      </c>
      <c r="H702" s="198" t="s">
        <v>742</v>
      </c>
    </row>
    <row r="703" spans="1:8" s="19" customFormat="1" ht="13.5" customHeight="1" outlineLevel="1">
      <c r="A703" s="41" t="s">
        <v>7</v>
      </c>
      <c r="B703" s="42" t="s">
        <v>33</v>
      </c>
      <c r="C703" s="204"/>
      <c r="D703" s="205"/>
      <c r="E703" s="43">
        <v>1691864</v>
      </c>
      <c r="F703" s="43">
        <v>1691863.39</v>
      </c>
      <c r="G703" s="44">
        <f t="shared" si="59"/>
        <v>99.999963945092503</v>
      </c>
      <c r="H703" s="198"/>
    </row>
    <row r="704" spans="1:8" s="19" customFormat="1" ht="13.5" hidden="1" customHeight="1" outlineLevel="2">
      <c r="A704" s="41" t="s">
        <v>8</v>
      </c>
      <c r="B704" s="42" t="s">
        <v>34</v>
      </c>
      <c r="C704" s="204"/>
      <c r="D704" s="205"/>
      <c r="E704" s="43">
        <v>0</v>
      </c>
      <c r="F704" s="43">
        <v>0</v>
      </c>
      <c r="G704" s="44" t="str">
        <f t="shared" si="59"/>
        <v>-</v>
      </c>
      <c r="H704" s="198"/>
    </row>
    <row r="705" spans="1:8" s="19" customFormat="1" ht="13.5" hidden="1" customHeight="1" outlineLevel="2">
      <c r="A705" s="41" t="s">
        <v>9</v>
      </c>
      <c r="B705" s="42" t="s">
        <v>35</v>
      </c>
      <c r="C705" s="204"/>
      <c r="D705" s="205"/>
      <c r="E705" s="43">
        <v>0</v>
      </c>
      <c r="F705" s="43">
        <v>0</v>
      </c>
      <c r="G705" s="44" t="str">
        <f t="shared" si="59"/>
        <v>-</v>
      </c>
      <c r="H705" s="198"/>
    </row>
    <row r="706" spans="1:8" s="19" customFormat="1" ht="13.5" hidden="1" customHeight="1" outlineLevel="2">
      <c r="A706" s="41" t="s">
        <v>31</v>
      </c>
      <c r="B706" s="42" t="s">
        <v>36</v>
      </c>
      <c r="C706" s="204"/>
      <c r="D706" s="205"/>
      <c r="E706" s="43">
        <v>0</v>
      </c>
      <c r="F706" s="43">
        <v>0</v>
      </c>
      <c r="G706" s="44" t="str">
        <f t="shared" si="59"/>
        <v>-</v>
      </c>
      <c r="H706" s="198"/>
    </row>
    <row r="707" spans="1:8" s="134" customFormat="1" ht="13.5" hidden="1" customHeight="1" outlineLevel="2">
      <c r="A707" s="41" t="s">
        <v>38</v>
      </c>
      <c r="B707" s="42" t="s">
        <v>37</v>
      </c>
      <c r="C707" s="204"/>
      <c r="D707" s="205"/>
      <c r="E707" s="43">
        <v>0</v>
      </c>
      <c r="F707" s="43">
        <v>0</v>
      </c>
      <c r="G707" s="44" t="str">
        <f t="shared" si="59"/>
        <v>-</v>
      </c>
      <c r="H707" s="198"/>
    </row>
    <row r="708" spans="1:8" s="143" customFormat="1" ht="3.95" customHeight="1" outlineLevel="1" collapsed="1">
      <c r="A708" s="45"/>
      <c r="B708" s="46"/>
      <c r="C708" s="138"/>
      <c r="D708" s="136"/>
      <c r="E708" s="49"/>
      <c r="F708" s="49"/>
      <c r="G708" s="50"/>
      <c r="H708" s="137"/>
    </row>
    <row r="709" spans="1:8" s="143" customFormat="1" ht="5.25" customHeight="1" outlineLevel="1">
      <c r="A709" s="148"/>
      <c r="B709" s="149"/>
      <c r="C709" s="139"/>
      <c r="D709" s="140"/>
      <c r="E709" s="150"/>
      <c r="F709" s="150"/>
      <c r="G709" s="151"/>
      <c r="H709" s="141"/>
    </row>
    <row r="710" spans="1:8" s="2" customFormat="1" ht="15" customHeight="1" outlineLevel="1">
      <c r="A710" s="52" t="s">
        <v>536</v>
      </c>
      <c r="B710" s="53" t="s">
        <v>147</v>
      </c>
      <c r="C710" s="204">
        <v>600</v>
      </c>
      <c r="D710" s="205">
        <v>60016</v>
      </c>
      <c r="E710" s="54">
        <f>SUM(E711:E715)</f>
        <v>832342</v>
      </c>
      <c r="F710" s="54">
        <f>SUM(F711:F715)</f>
        <v>832342</v>
      </c>
      <c r="G710" s="55">
        <f t="shared" ref="G710:G715" si="60">IF(E710&gt;0,F710/E710*100,"-")</f>
        <v>100</v>
      </c>
      <c r="H710" s="202" t="s">
        <v>484</v>
      </c>
    </row>
    <row r="711" spans="1:8" s="19" customFormat="1" ht="13.5" customHeight="1" outlineLevel="1">
      <c r="A711" s="41" t="s">
        <v>7</v>
      </c>
      <c r="B711" s="42" t="s">
        <v>33</v>
      </c>
      <c r="C711" s="204"/>
      <c r="D711" s="205"/>
      <c r="E711" s="43">
        <v>832342</v>
      </c>
      <c r="F711" s="43">
        <f>71122+761220</f>
        <v>832342</v>
      </c>
      <c r="G711" s="44">
        <f t="shared" si="60"/>
        <v>100</v>
      </c>
      <c r="H711" s="202"/>
    </row>
    <row r="712" spans="1:8" s="19" customFormat="1" ht="13.5" hidden="1" customHeight="1" outlineLevel="2">
      <c r="A712" s="41" t="s">
        <v>8</v>
      </c>
      <c r="B712" s="42" t="s">
        <v>34</v>
      </c>
      <c r="C712" s="204"/>
      <c r="D712" s="205"/>
      <c r="E712" s="43">
        <v>0</v>
      </c>
      <c r="F712" s="43">
        <v>0</v>
      </c>
      <c r="G712" s="44" t="str">
        <f t="shared" si="60"/>
        <v>-</v>
      </c>
      <c r="H712" s="202"/>
    </row>
    <row r="713" spans="1:8" s="19" customFormat="1" ht="13.5" hidden="1" customHeight="1" outlineLevel="2">
      <c r="A713" s="41" t="s">
        <v>9</v>
      </c>
      <c r="B713" s="42" t="s">
        <v>35</v>
      </c>
      <c r="C713" s="204"/>
      <c r="D713" s="205"/>
      <c r="E713" s="43">
        <v>0</v>
      </c>
      <c r="F713" s="43">
        <v>0</v>
      </c>
      <c r="G713" s="44" t="str">
        <f t="shared" si="60"/>
        <v>-</v>
      </c>
      <c r="H713" s="202"/>
    </row>
    <row r="714" spans="1:8" s="19" customFormat="1" ht="13.5" hidden="1" customHeight="1" outlineLevel="2">
      <c r="A714" s="41" t="s">
        <v>31</v>
      </c>
      <c r="B714" s="42" t="s">
        <v>36</v>
      </c>
      <c r="C714" s="204"/>
      <c r="D714" s="205"/>
      <c r="E714" s="43">
        <v>0</v>
      </c>
      <c r="F714" s="43">
        <v>0</v>
      </c>
      <c r="G714" s="44" t="str">
        <f t="shared" si="60"/>
        <v>-</v>
      </c>
      <c r="H714" s="202"/>
    </row>
    <row r="715" spans="1:8" s="19" customFormat="1" ht="13.5" hidden="1" customHeight="1" outlineLevel="2">
      <c r="A715" s="41" t="s">
        <v>38</v>
      </c>
      <c r="B715" s="42" t="s">
        <v>37</v>
      </c>
      <c r="C715" s="204"/>
      <c r="D715" s="205"/>
      <c r="E715" s="43">
        <v>0</v>
      </c>
      <c r="F715" s="43">
        <v>0</v>
      </c>
      <c r="G715" s="44" t="str">
        <f t="shared" si="60"/>
        <v>-</v>
      </c>
      <c r="H715" s="202"/>
    </row>
    <row r="716" spans="1:8" s="19" customFormat="1" ht="4.5" customHeight="1" outlineLevel="1" collapsed="1">
      <c r="A716" s="41"/>
      <c r="B716" s="42"/>
      <c r="C716" s="131"/>
      <c r="D716" s="132"/>
      <c r="E716" s="43"/>
      <c r="F716" s="43"/>
      <c r="G716" s="44"/>
      <c r="H716" s="203"/>
    </row>
    <row r="717" spans="1:8" s="143" customFormat="1" ht="5.25" customHeight="1" outlineLevel="1">
      <c r="A717" s="148"/>
      <c r="B717" s="149"/>
      <c r="C717" s="139"/>
      <c r="D717" s="140"/>
      <c r="E717" s="150"/>
      <c r="F717" s="150"/>
      <c r="G717" s="151"/>
      <c r="H717" s="141"/>
    </row>
    <row r="718" spans="1:8" s="2" customFormat="1" ht="24" customHeight="1" outlineLevel="1">
      <c r="A718" s="52" t="s">
        <v>537</v>
      </c>
      <c r="B718" s="53" t="s">
        <v>399</v>
      </c>
      <c r="C718" s="204">
        <v>600</v>
      </c>
      <c r="D718" s="205">
        <v>60016</v>
      </c>
      <c r="E718" s="54">
        <f>SUM(E719:E723)</f>
        <v>200000</v>
      </c>
      <c r="F718" s="54">
        <f>SUM(F719:F723)</f>
        <v>200000</v>
      </c>
      <c r="G718" s="55">
        <f t="shared" si="59"/>
        <v>100</v>
      </c>
      <c r="H718" s="202" t="s">
        <v>484</v>
      </c>
    </row>
    <row r="719" spans="1:8" s="19" customFormat="1" ht="13.5" customHeight="1" outlineLevel="1">
      <c r="A719" s="41" t="s">
        <v>7</v>
      </c>
      <c r="B719" s="42" t="s">
        <v>33</v>
      </c>
      <c r="C719" s="204"/>
      <c r="D719" s="205"/>
      <c r="E719" s="43">
        <v>200000</v>
      </c>
      <c r="F719" s="43">
        <v>200000</v>
      </c>
      <c r="G719" s="44">
        <f t="shared" si="59"/>
        <v>100</v>
      </c>
      <c r="H719" s="202"/>
    </row>
    <row r="720" spans="1:8" s="19" customFormat="1" ht="13.5" hidden="1" customHeight="1" outlineLevel="2">
      <c r="A720" s="41" t="s">
        <v>8</v>
      </c>
      <c r="B720" s="42" t="s">
        <v>34</v>
      </c>
      <c r="C720" s="204"/>
      <c r="D720" s="205"/>
      <c r="E720" s="43">
        <v>0</v>
      </c>
      <c r="F720" s="43">
        <v>0</v>
      </c>
      <c r="G720" s="44" t="str">
        <f t="shared" si="59"/>
        <v>-</v>
      </c>
      <c r="H720" s="202"/>
    </row>
    <row r="721" spans="1:8" s="19" customFormat="1" ht="13.5" hidden="1" customHeight="1" outlineLevel="2">
      <c r="A721" s="41" t="s">
        <v>9</v>
      </c>
      <c r="B721" s="42" t="s">
        <v>35</v>
      </c>
      <c r="C721" s="204"/>
      <c r="D721" s="205"/>
      <c r="E721" s="43">
        <v>0</v>
      </c>
      <c r="F721" s="43">
        <v>0</v>
      </c>
      <c r="G721" s="44" t="str">
        <f t="shared" si="59"/>
        <v>-</v>
      </c>
      <c r="H721" s="202"/>
    </row>
    <row r="722" spans="1:8" s="19" customFormat="1" ht="13.5" hidden="1" customHeight="1" outlineLevel="2">
      <c r="A722" s="41" t="s">
        <v>31</v>
      </c>
      <c r="B722" s="42" t="s">
        <v>36</v>
      </c>
      <c r="C722" s="204"/>
      <c r="D722" s="205"/>
      <c r="E722" s="43">
        <v>0</v>
      </c>
      <c r="F722" s="43">
        <v>0</v>
      </c>
      <c r="G722" s="44" t="str">
        <f t="shared" si="59"/>
        <v>-</v>
      </c>
      <c r="H722" s="202"/>
    </row>
    <row r="723" spans="1:8" s="19" customFormat="1" ht="13.5" hidden="1" customHeight="1" outlineLevel="2">
      <c r="A723" s="41" t="s">
        <v>38</v>
      </c>
      <c r="B723" s="42" t="s">
        <v>37</v>
      </c>
      <c r="C723" s="204"/>
      <c r="D723" s="205"/>
      <c r="E723" s="43">
        <v>0</v>
      </c>
      <c r="F723" s="43">
        <v>0</v>
      </c>
      <c r="G723" s="44" t="str">
        <f t="shared" si="59"/>
        <v>-</v>
      </c>
      <c r="H723" s="202"/>
    </row>
    <row r="724" spans="1:8" s="19" customFormat="1" ht="6" customHeight="1" outlineLevel="1" collapsed="1">
      <c r="A724" s="41"/>
      <c r="B724" s="42"/>
      <c r="C724" s="131"/>
      <c r="D724" s="132"/>
      <c r="E724" s="43"/>
      <c r="F724" s="43"/>
      <c r="G724" s="44"/>
      <c r="H724" s="203"/>
    </row>
    <row r="725" spans="1:8" s="18" customFormat="1" ht="18" customHeight="1" outlineLevel="1">
      <c r="A725" s="14">
        <v>6</v>
      </c>
      <c r="B725" s="15" t="s">
        <v>148</v>
      </c>
      <c r="C725" s="14"/>
      <c r="D725" s="14"/>
      <c r="E725" s="16">
        <f>E727+E735+E743+E751+E759+E767+E775</f>
        <v>652873</v>
      </c>
      <c r="F725" s="16">
        <f>F727+F735+F743+F751+F759+F767+F775</f>
        <v>620485.09</v>
      </c>
      <c r="G725" s="17">
        <f t="shared" si="59"/>
        <v>95.039171477454261</v>
      </c>
      <c r="H725" s="15"/>
    </row>
    <row r="726" spans="1:8" s="18" customFormat="1" ht="3.95" customHeight="1" outlineLevel="1">
      <c r="A726" s="144"/>
      <c r="B726" s="145"/>
      <c r="C726" s="144"/>
      <c r="D726" s="144"/>
      <c r="E726" s="146"/>
      <c r="F726" s="146"/>
      <c r="G726" s="147"/>
      <c r="H726" s="145"/>
    </row>
    <row r="727" spans="1:8" s="2" customFormat="1" ht="15" customHeight="1" outlineLevel="1">
      <c r="A727" s="52" t="s">
        <v>134</v>
      </c>
      <c r="B727" s="53" t="s">
        <v>150</v>
      </c>
      <c r="C727" s="204">
        <v>900</v>
      </c>
      <c r="D727" s="205">
        <v>90015</v>
      </c>
      <c r="E727" s="54">
        <f>SUM(E728:E732)</f>
        <v>210998</v>
      </c>
      <c r="F727" s="54">
        <f>SUM(F728:F732)</f>
        <v>210995.48</v>
      </c>
      <c r="G727" s="55">
        <f t="shared" si="59"/>
        <v>99.99880567588319</v>
      </c>
      <c r="H727" s="198" t="s">
        <v>626</v>
      </c>
    </row>
    <row r="728" spans="1:8" s="19" customFormat="1" ht="13.5" customHeight="1" outlineLevel="1">
      <c r="A728" s="41" t="s">
        <v>7</v>
      </c>
      <c r="B728" s="42" t="s">
        <v>33</v>
      </c>
      <c r="C728" s="204"/>
      <c r="D728" s="205"/>
      <c r="E728" s="43">
        <v>210998</v>
      </c>
      <c r="F728" s="43">
        <v>210995.48</v>
      </c>
      <c r="G728" s="44">
        <f t="shared" si="59"/>
        <v>99.99880567588319</v>
      </c>
      <c r="H728" s="198"/>
    </row>
    <row r="729" spans="1:8" s="19" customFormat="1" ht="13.5" hidden="1" customHeight="1" outlineLevel="2">
      <c r="A729" s="41" t="s">
        <v>8</v>
      </c>
      <c r="B729" s="42" t="s">
        <v>34</v>
      </c>
      <c r="C729" s="204"/>
      <c r="D729" s="205"/>
      <c r="E729" s="43">
        <v>0</v>
      </c>
      <c r="F729" s="43">
        <v>0</v>
      </c>
      <c r="G729" s="44" t="str">
        <f t="shared" si="59"/>
        <v>-</v>
      </c>
      <c r="H729" s="198"/>
    </row>
    <row r="730" spans="1:8" s="19" customFormat="1" ht="13.5" hidden="1" customHeight="1" outlineLevel="2">
      <c r="A730" s="41" t="s">
        <v>9</v>
      </c>
      <c r="B730" s="42" t="s">
        <v>35</v>
      </c>
      <c r="C730" s="204"/>
      <c r="D730" s="205"/>
      <c r="E730" s="43">
        <v>0</v>
      </c>
      <c r="F730" s="43">
        <v>0</v>
      </c>
      <c r="G730" s="44" t="str">
        <f t="shared" si="59"/>
        <v>-</v>
      </c>
      <c r="H730" s="198"/>
    </row>
    <row r="731" spans="1:8" s="19" customFormat="1" ht="13.5" hidden="1" customHeight="1" outlineLevel="2">
      <c r="A731" s="41" t="s">
        <v>31</v>
      </c>
      <c r="B731" s="42" t="s">
        <v>36</v>
      </c>
      <c r="C731" s="204"/>
      <c r="D731" s="205"/>
      <c r="E731" s="43">
        <v>0</v>
      </c>
      <c r="F731" s="43">
        <v>0</v>
      </c>
      <c r="G731" s="44" t="str">
        <f t="shared" si="59"/>
        <v>-</v>
      </c>
      <c r="H731" s="198"/>
    </row>
    <row r="732" spans="1:8" s="134" customFormat="1" ht="13.5" hidden="1" customHeight="1" outlineLevel="2">
      <c r="A732" s="41" t="s">
        <v>38</v>
      </c>
      <c r="B732" s="42" t="s">
        <v>37</v>
      </c>
      <c r="C732" s="204"/>
      <c r="D732" s="205"/>
      <c r="E732" s="43">
        <v>0</v>
      </c>
      <c r="F732" s="43">
        <v>0</v>
      </c>
      <c r="G732" s="44" t="str">
        <f t="shared" si="59"/>
        <v>-</v>
      </c>
      <c r="H732" s="198"/>
    </row>
    <row r="733" spans="1:8" s="143" customFormat="1" ht="3.95" customHeight="1" outlineLevel="1" collapsed="1">
      <c r="A733" s="45"/>
      <c r="B733" s="46"/>
      <c r="C733" s="138"/>
      <c r="D733" s="136"/>
      <c r="E733" s="49"/>
      <c r="F733" s="49"/>
      <c r="G733" s="50"/>
      <c r="H733" s="137"/>
    </row>
    <row r="734" spans="1:8" s="143" customFormat="1" ht="3.95" customHeight="1" outlineLevel="1">
      <c r="A734" s="148"/>
      <c r="B734" s="149"/>
      <c r="C734" s="139"/>
      <c r="D734" s="140"/>
      <c r="E734" s="150"/>
      <c r="F734" s="150"/>
      <c r="G734" s="151"/>
      <c r="H734" s="141"/>
    </row>
    <row r="735" spans="1:8" s="2" customFormat="1" ht="15" customHeight="1" outlineLevel="1">
      <c r="A735" s="52" t="s">
        <v>136</v>
      </c>
      <c r="B735" s="53" t="s">
        <v>151</v>
      </c>
      <c r="C735" s="204">
        <v>900</v>
      </c>
      <c r="D735" s="205">
        <v>90015</v>
      </c>
      <c r="E735" s="54">
        <f>SUM(E736:E740)</f>
        <v>42120</v>
      </c>
      <c r="F735" s="54">
        <f>SUM(F736:F740)</f>
        <v>36863.96</v>
      </c>
      <c r="G735" s="55">
        <f t="shared" si="59"/>
        <v>87.521272554605886</v>
      </c>
      <c r="H735" s="198" t="s">
        <v>627</v>
      </c>
    </row>
    <row r="736" spans="1:8" s="19" customFormat="1" ht="13.5" customHeight="1" outlineLevel="1">
      <c r="A736" s="41" t="s">
        <v>7</v>
      </c>
      <c r="B736" s="42" t="s">
        <v>33</v>
      </c>
      <c r="C736" s="204"/>
      <c r="D736" s="205"/>
      <c r="E736" s="43">
        <v>42120</v>
      </c>
      <c r="F736" s="43">
        <v>36863.96</v>
      </c>
      <c r="G736" s="44">
        <f t="shared" si="59"/>
        <v>87.521272554605886</v>
      </c>
      <c r="H736" s="198"/>
    </row>
    <row r="737" spans="1:8" s="19" customFormat="1" ht="13.5" hidden="1" customHeight="1" outlineLevel="2">
      <c r="A737" s="41" t="s">
        <v>8</v>
      </c>
      <c r="B737" s="42" t="s">
        <v>34</v>
      </c>
      <c r="C737" s="204"/>
      <c r="D737" s="205"/>
      <c r="E737" s="43">
        <v>0</v>
      </c>
      <c r="F737" s="43">
        <v>0</v>
      </c>
      <c r="G737" s="44" t="str">
        <f t="shared" si="59"/>
        <v>-</v>
      </c>
      <c r="H737" s="198"/>
    </row>
    <row r="738" spans="1:8" s="19" customFormat="1" ht="13.5" hidden="1" customHeight="1" outlineLevel="2">
      <c r="A738" s="41" t="s">
        <v>9</v>
      </c>
      <c r="B738" s="42" t="s">
        <v>35</v>
      </c>
      <c r="C738" s="204"/>
      <c r="D738" s="205"/>
      <c r="E738" s="43">
        <v>0</v>
      </c>
      <c r="F738" s="43">
        <v>0</v>
      </c>
      <c r="G738" s="44" t="str">
        <f t="shared" si="59"/>
        <v>-</v>
      </c>
      <c r="H738" s="198"/>
    </row>
    <row r="739" spans="1:8" s="19" customFormat="1" ht="13.5" hidden="1" customHeight="1" outlineLevel="2">
      <c r="A739" s="41" t="s">
        <v>31</v>
      </c>
      <c r="B739" s="42" t="s">
        <v>36</v>
      </c>
      <c r="C739" s="204"/>
      <c r="D739" s="205"/>
      <c r="E739" s="43">
        <v>0</v>
      </c>
      <c r="F739" s="43">
        <v>0</v>
      </c>
      <c r="G739" s="44" t="str">
        <f t="shared" si="59"/>
        <v>-</v>
      </c>
      <c r="H739" s="198"/>
    </row>
    <row r="740" spans="1:8" s="134" customFormat="1" ht="13.5" hidden="1" customHeight="1" outlineLevel="2">
      <c r="A740" s="41" t="s">
        <v>38</v>
      </c>
      <c r="B740" s="42" t="s">
        <v>37</v>
      </c>
      <c r="C740" s="204"/>
      <c r="D740" s="205"/>
      <c r="E740" s="43">
        <v>0</v>
      </c>
      <c r="F740" s="43">
        <v>0</v>
      </c>
      <c r="G740" s="44" t="str">
        <f t="shared" si="59"/>
        <v>-</v>
      </c>
      <c r="H740" s="198"/>
    </row>
    <row r="741" spans="1:8" s="143" customFormat="1" ht="3.95" customHeight="1" outlineLevel="1" collapsed="1">
      <c r="A741" s="45"/>
      <c r="B741" s="46"/>
      <c r="C741" s="138"/>
      <c r="D741" s="136"/>
      <c r="E741" s="49"/>
      <c r="F741" s="49"/>
      <c r="G741" s="50"/>
      <c r="H741" s="137"/>
    </row>
    <row r="742" spans="1:8" s="143" customFormat="1" ht="3.95" customHeight="1" outlineLevel="1">
      <c r="A742" s="148"/>
      <c r="B742" s="149"/>
      <c r="C742" s="139"/>
      <c r="D742" s="140"/>
      <c r="E742" s="150"/>
      <c r="F742" s="150"/>
      <c r="G742" s="151"/>
      <c r="H742" s="141"/>
    </row>
    <row r="743" spans="1:8" s="2" customFormat="1" ht="15" customHeight="1" outlineLevel="1">
      <c r="A743" s="52" t="s">
        <v>138</v>
      </c>
      <c r="B743" s="53" t="s">
        <v>152</v>
      </c>
      <c r="C743" s="204">
        <v>900</v>
      </c>
      <c r="D743" s="205">
        <v>90015</v>
      </c>
      <c r="E743" s="54">
        <f>SUM(E744:E748)</f>
        <v>36244</v>
      </c>
      <c r="F743" s="54">
        <f>SUM(F744:F748)</f>
        <v>36187</v>
      </c>
      <c r="G743" s="55">
        <f t="shared" si="59"/>
        <v>99.842732590221829</v>
      </c>
      <c r="H743" s="198" t="s">
        <v>628</v>
      </c>
    </row>
    <row r="744" spans="1:8" s="19" customFormat="1" ht="13.5" customHeight="1" outlineLevel="1">
      <c r="A744" s="41" t="s">
        <v>7</v>
      </c>
      <c r="B744" s="42" t="s">
        <v>33</v>
      </c>
      <c r="C744" s="204"/>
      <c r="D744" s="205"/>
      <c r="E744" s="43">
        <v>36244</v>
      </c>
      <c r="F744" s="43">
        <v>36187</v>
      </c>
      <c r="G744" s="44">
        <f t="shared" si="59"/>
        <v>99.842732590221829</v>
      </c>
      <c r="H744" s="198"/>
    </row>
    <row r="745" spans="1:8" s="19" customFormat="1" ht="13.5" hidden="1" customHeight="1" outlineLevel="2">
      <c r="A745" s="41" t="s">
        <v>8</v>
      </c>
      <c r="B745" s="42" t="s">
        <v>34</v>
      </c>
      <c r="C745" s="204"/>
      <c r="D745" s="205"/>
      <c r="E745" s="43">
        <v>0</v>
      </c>
      <c r="F745" s="43">
        <v>0</v>
      </c>
      <c r="G745" s="44" t="str">
        <f t="shared" si="59"/>
        <v>-</v>
      </c>
      <c r="H745" s="198"/>
    </row>
    <row r="746" spans="1:8" s="19" customFormat="1" ht="13.5" hidden="1" customHeight="1" outlineLevel="2">
      <c r="A746" s="41" t="s">
        <v>9</v>
      </c>
      <c r="B746" s="42" t="s">
        <v>35</v>
      </c>
      <c r="C746" s="204"/>
      <c r="D746" s="205"/>
      <c r="E746" s="43">
        <v>0</v>
      </c>
      <c r="F746" s="43">
        <v>0</v>
      </c>
      <c r="G746" s="44" t="str">
        <f t="shared" si="59"/>
        <v>-</v>
      </c>
      <c r="H746" s="198"/>
    </row>
    <row r="747" spans="1:8" s="19" customFormat="1" ht="13.5" hidden="1" customHeight="1" outlineLevel="2">
      <c r="A747" s="41" t="s">
        <v>31</v>
      </c>
      <c r="B747" s="42" t="s">
        <v>36</v>
      </c>
      <c r="C747" s="204"/>
      <c r="D747" s="205"/>
      <c r="E747" s="43">
        <v>0</v>
      </c>
      <c r="F747" s="43">
        <v>0</v>
      </c>
      <c r="G747" s="44" t="str">
        <f t="shared" si="59"/>
        <v>-</v>
      </c>
      <c r="H747" s="198"/>
    </row>
    <row r="748" spans="1:8" s="134" customFormat="1" ht="13.5" hidden="1" customHeight="1" outlineLevel="2">
      <c r="A748" s="41" t="s">
        <v>38</v>
      </c>
      <c r="B748" s="42" t="s">
        <v>37</v>
      </c>
      <c r="C748" s="204"/>
      <c r="D748" s="205"/>
      <c r="E748" s="43">
        <v>0</v>
      </c>
      <c r="F748" s="43">
        <v>0</v>
      </c>
      <c r="G748" s="44" t="str">
        <f t="shared" si="59"/>
        <v>-</v>
      </c>
      <c r="H748" s="198"/>
    </row>
    <row r="749" spans="1:8" s="143" customFormat="1" ht="3.95" customHeight="1" outlineLevel="1" collapsed="1">
      <c r="A749" s="45"/>
      <c r="B749" s="46"/>
      <c r="C749" s="138"/>
      <c r="D749" s="136"/>
      <c r="E749" s="49"/>
      <c r="F749" s="49"/>
      <c r="G749" s="50"/>
      <c r="H749" s="137"/>
    </row>
    <row r="750" spans="1:8" s="143" customFormat="1" ht="3.95" customHeight="1" outlineLevel="1">
      <c r="A750" s="148"/>
      <c r="B750" s="149"/>
      <c r="C750" s="139"/>
      <c r="D750" s="140"/>
      <c r="E750" s="150"/>
      <c r="F750" s="150"/>
      <c r="G750" s="151"/>
      <c r="H750" s="141"/>
    </row>
    <row r="751" spans="1:8" s="2" customFormat="1" ht="15" customHeight="1" outlineLevel="1">
      <c r="A751" s="52" t="s">
        <v>141</v>
      </c>
      <c r="B751" s="53" t="s">
        <v>153</v>
      </c>
      <c r="C751" s="204">
        <v>900</v>
      </c>
      <c r="D751" s="205">
        <v>90015</v>
      </c>
      <c r="E751" s="54">
        <f>SUM(E752:E756)</f>
        <v>141188</v>
      </c>
      <c r="F751" s="54">
        <f>SUM(F752:F756)</f>
        <v>114154</v>
      </c>
      <c r="G751" s="55">
        <f t="shared" si="59"/>
        <v>80.852480380768895</v>
      </c>
      <c r="H751" s="198" t="s">
        <v>484</v>
      </c>
    </row>
    <row r="752" spans="1:8" s="19" customFormat="1" ht="13.5" customHeight="1" outlineLevel="1">
      <c r="A752" s="41" t="s">
        <v>7</v>
      </c>
      <c r="B752" s="42" t="s">
        <v>33</v>
      </c>
      <c r="C752" s="204"/>
      <c r="D752" s="205"/>
      <c r="E752" s="43">
        <v>141188</v>
      </c>
      <c r="F752" s="43">
        <f>31813+82341</f>
        <v>114154</v>
      </c>
      <c r="G752" s="44">
        <f t="shared" si="59"/>
        <v>80.852480380768895</v>
      </c>
      <c r="H752" s="198"/>
    </row>
    <row r="753" spans="1:8" s="19" customFormat="1" ht="13.5" hidden="1" customHeight="1" outlineLevel="2">
      <c r="A753" s="41" t="s">
        <v>8</v>
      </c>
      <c r="B753" s="42" t="s">
        <v>34</v>
      </c>
      <c r="C753" s="204"/>
      <c r="D753" s="205"/>
      <c r="E753" s="43">
        <v>0</v>
      </c>
      <c r="F753" s="43">
        <v>0</v>
      </c>
      <c r="G753" s="44" t="str">
        <f t="shared" si="59"/>
        <v>-</v>
      </c>
      <c r="H753" s="198"/>
    </row>
    <row r="754" spans="1:8" s="19" customFormat="1" ht="13.5" hidden="1" customHeight="1" outlineLevel="2">
      <c r="A754" s="41" t="s">
        <v>9</v>
      </c>
      <c r="B754" s="42" t="s">
        <v>35</v>
      </c>
      <c r="C754" s="204"/>
      <c r="D754" s="205"/>
      <c r="E754" s="43">
        <v>0</v>
      </c>
      <c r="F754" s="43">
        <v>0</v>
      </c>
      <c r="G754" s="44" t="str">
        <f t="shared" si="59"/>
        <v>-</v>
      </c>
      <c r="H754" s="198"/>
    </row>
    <row r="755" spans="1:8" s="19" customFormat="1" ht="13.5" hidden="1" customHeight="1" outlineLevel="2">
      <c r="A755" s="41" t="s">
        <v>31</v>
      </c>
      <c r="B755" s="42" t="s">
        <v>36</v>
      </c>
      <c r="C755" s="204"/>
      <c r="D755" s="205"/>
      <c r="E755" s="43">
        <v>0</v>
      </c>
      <c r="F755" s="43">
        <v>0</v>
      </c>
      <c r="G755" s="44" t="str">
        <f t="shared" si="59"/>
        <v>-</v>
      </c>
      <c r="H755" s="198"/>
    </row>
    <row r="756" spans="1:8" s="134" customFormat="1" ht="13.5" hidden="1" customHeight="1" outlineLevel="2">
      <c r="A756" s="41" t="s">
        <v>38</v>
      </c>
      <c r="B756" s="42" t="s">
        <v>37</v>
      </c>
      <c r="C756" s="204"/>
      <c r="D756" s="205"/>
      <c r="E756" s="43">
        <v>0</v>
      </c>
      <c r="F756" s="43">
        <v>0</v>
      </c>
      <c r="G756" s="44" t="str">
        <f t="shared" si="59"/>
        <v>-</v>
      </c>
      <c r="H756" s="198"/>
    </row>
    <row r="757" spans="1:8" s="143" customFormat="1" ht="3.95" customHeight="1" outlineLevel="1" collapsed="1">
      <c r="A757" s="45"/>
      <c r="B757" s="46"/>
      <c r="C757" s="138"/>
      <c r="D757" s="136"/>
      <c r="E757" s="49"/>
      <c r="F757" s="49"/>
      <c r="G757" s="50"/>
      <c r="H757" s="137"/>
    </row>
    <row r="758" spans="1:8" s="143" customFormat="1" ht="3.95" customHeight="1" outlineLevel="1">
      <c r="A758" s="148"/>
      <c r="B758" s="149"/>
      <c r="C758" s="139"/>
      <c r="D758" s="140"/>
      <c r="E758" s="150"/>
      <c r="F758" s="150"/>
      <c r="G758" s="151"/>
      <c r="H758" s="141"/>
    </row>
    <row r="759" spans="1:8" s="2" customFormat="1" ht="15" customHeight="1" outlineLevel="1">
      <c r="A759" s="52" t="s">
        <v>143</v>
      </c>
      <c r="B759" s="53" t="s">
        <v>154</v>
      </c>
      <c r="C759" s="204">
        <v>900</v>
      </c>
      <c r="D759" s="205">
        <v>90015</v>
      </c>
      <c r="E759" s="54">
        <f>SUM(E760:E764)</f>
        <v>22986</v>
      </c>
      <c r="F759" s="54">
        <f>SUM(F760:F764)</f>
        <v>22963.68</v>
      </c>
      <c r="G759" s="55">
        <f t="shared" si="59"/>
        <v>99.90289741581833</v>
      </c>
      <c r="H759" s="198" t="s">
        <v>629</v>
      </c>
    </row>
    <row r="760" spans="1:8" s="19" customFormat="1" ht="13.5" customHeight="1" outlineLevel="1">
      <c r="A760" s="41" t="s">
        <v>7</v>
      </c>
      <c r="B760" s="42" t="s">
        <v>33</v>
      </c>
      <c r="C760" s="204"/>
      <c r="D760" s="205"/>
      <c r="E760" s="43">
        <v>22986</v>
      </c>
      <c r="F760" s="43">
        <v>22963.68</v>
      </c>
      <c r="G760" s="44">
        <f t="shared" si="59"/>
        <v>99.90289741581833</v>
      </c>
      <c r="H760" s="198"/>
    </row>
    <row r="761" spans="1:8" s="19" customFormat="1" ht="13.5" hidden="1" customHeight="1" outlineLevel="2">
      <c r="A761" s="41" t="s">
        <v>8</v>
      </c>
      <c r="B761" s="42" t="s">
        <v>34</v>
      </c>
      <c r="C761" s="204"/>
      <c r="D761" s="205"/>
      <c r="E761" s="43">
        <v>0</v>
      </c>
      <c r="F761" s="43">
        <v>0</v>
      </c>
      <c r="G761" s="44" t="str">
        <f t="shared" si="59"/>
        <v>-</v>
      </c>
      <c r="H761" s="198"/>
    </row>
    <row r="762" spans="1:8" s="19" customFormat="1" ht="13.5" hidden="1" customHeight="1" outlineLevel="2">
      <c r="A762" s="41" t="s">
        <v>9</v>
      </c>
      <c r="B762" s="42" t="s">
        <v>35</v>
      </c>
      <c r="C762" s="204"/>
      <c r="D762" s="205"/>
      <c r="E762" s="43">
        <v>0</v>
      </c>
      <c r="F762" s="43">
        <v>0</v>
      </c>
      <c r="G762" s="44" t="str">
        <f t="shared" ref="G762:G799" si="61">IF(E762&gt;0,F762/E762*100,"-")</f>
        <v>-</v>
      </c>
      <c r="H762" s="198"/>
    </row>
    <row r="763" spans="1:8" s="19" customFormat="1" ht="13.5" hidden="1" customHeight="1" outlineLevel="2">
      <c r="A763" s="41" t="s">
        <v>31</v>
      </c>
      <c r="B763" s="42" t="s">
        <v>36</v>
      </c>
      <c r="C763" s="204"/>
      <c r="D763" s="205"/>
      <c r="E763" s="43">
        <v>0</v>
      </c>
      <c r="F763" s="43">
        <v>0</v>
      </c>
      <c r="G763" s="44" t="str">
        <f t="shared" si="61"/>
        <v>-</v>
      </c>
      <c r="H763" s="198"/>
    </row>
    <row r="764" spans="1:8" s="134" customFormat="1" ht="13.5" hidden="1" customHeight="1" outlineLevel="2">
      <c r="A764" s="41" t="s">
        <v>38</v>
      </c>
      <c r="B764" s="42" t="s">
        <v>37</v>
      </c>
      <c r="C764" s="204"/>
      <c r="D764" s="205"/>
      <c r="E764" s="43">
        <v>0</v>
      </c>
      <c r="F764" s="43">
        <v>0</v>
      </c>
      <c r="G764" s="44" t="str">
        <f t="shared" si="61"/>
        <v>-</v>
      </c>
      <c r="H764" s="198"/>
    </row>
    <row r="765" spans="1:8" s="143" customFormat="1" ht="3.95" customHeight="1" outlineLevel="1" collapsed="1">
      <c r="A765" s="45"/>
      <c r="B765" s="46"/>
      <c r="C765" s="138"/>
      <c r="D765" s="136"/>
      <c r="E765" s="49"/>
      <c r="F765" s="49"/>
      <c r="G765" s="50"/>
      <c r="H765" s="137"/>
    </row>
    <row r="766" spans="1:8" s="143" customFormat="1" ht="3.95" customHeight="1" outlineLevel="1">
      <c r="A766" s="148"/>
      <c r="B766" s="149"/>
      <c r="C766" s="139"/>
      <c r="D766" s="140"/>
      <c r="E766" s="150"/>
      <c r="F766" s="150"/>
      <c r="G766" s="151"/>
      <c r="H766" s="141"/>
    </row>
    <row r="767" spans="1:8" s="2" customFormat="1" ht="15" customHeight="1" outlineLevel="1">
      <c r="A767" s="52" t="s">
        <v>145</v>
      </c>
      <c r="B767" s="53" t="s">
        <v>155</v>
      </c>
      <c r="C767" s="204">
        <v>900</v>
      </c>
      <c r="D767" s="205">
        <v>90015</v>
      </c>
      <c r="E767" s="54">
        <f>SUM(E768:E772)</f>
        <v>89317</v>
      </c>
      <c r="F767" s="54">
        <f>SUM(F768:F772)</f>
        <v>89301.25</v>
      </c>
      <c r="G767" s="55">
        <f t="shared" si="61"/>
        <v>99.982366178890913</v>
      </c>
      <c r="H767" s="198" t="s">
        <v>630</v>
      </c>
    </row>
    <row r="768" spans="1:8" s="19" customFormat="1" ht="13.5" customHeight="1" outlineLevel="1">
      <c r="A768" s="41" t="s">
        <v>7</v>
      </c>
      <c r="B768" s="42" t="s">
        <v>33</v>
      </c>
      <c r="C768" s="204"/>
      <c r="D768" s="205"/>
      <c r="E768" s="43">
        <v>89317</v>
      </c>
      <c r="F768" s="43">
        <v>89301.25</v>
      </c>
      <c r="G768" s="44">
        <f t="shared" si="61"/>
        <v>99.982366178890913</v>
      </c>
      <c r="H768" s="198"/>
    </row>
    <row r="769" spans="1:8" s="19" customFormat="1" ht="13.5" hidden="1" customHeight="1" outlineLevel="2">
      <c r="A769" s="41" t="s">
        <v>8</v>
      </c>
      <c r="B769" s="42" t="s">
        <v>34</v>
      </c>
      <c r="C769" s="204"/>
      <c r="D769" s="205"/>
      <c r="E769" s="43">
        <v>0</v>
      </c>
      <c r="F769" s="43">
        <v>0</v>
      </c>
      <c r="G769" s="44" t="str">
        <f t="shared" si="61"/>
        <v>-</v>
      </c>
      <c r="H769" s="198"/>
    </row>
    <row r="770" spans="1:8" s="19" customFormat="1" ht="13.5" hidden="1" customHeight="1" outlineLevel="2">
      <c r="A770" s="41" t="s">
        <v>9</v>
      </c>
      <c r="B770" s="42" t="s">
        <v>35</v>
      </c>
      <c r="C770" s="204"/>
      <c r="D770" s="205"/>
      <c r="E770" s="43">
        <v>0</v>
      </c>
      <c r="F770" s="43">
        <v>0</v>
      </c>
      <c r="G770" s="44" t="str">
        <f t="shared" si="61"/>
        <v>-</v>
      </c>
      <c r="H770" s="198"/>
    </row>
    <row r="771" spans="1:8" s="19" customFormat="1" ht="13.5" hidden="1" customHeight="1" outlineLevel="2">
      <c r="A771" s="41" t="s">
        <v>31</v>
      </c>
      <c r="B771" s="42" t="s">
        <v>36</v>
      </c>
      <c r="C771" s="204"/>
      <c r="D771" s="205"/>
      <c r="E771" s="43">
        <v>0</v>
      </c>
      <c r="F771" s="43">
        <v>0</v>
      </c>
      <c r="G771" s="44" t="str">
        <f t="shared" si="61"/>
        <v>-</v>
      </c>
      <c r="H771" s="198"/>
    </row>
    <row r="772" spans="1:8" s="134" customFormat="1" ht="13.5" hidden="1" customHeight="1" outlineLevel="2">
      <c r="A772" s="41" t="s">
        <v>38</v>
      </c>
      <c r="B772" s="42" t="s">
        <v>37</v>
      </c>
      <c r="C772" s="204"/>
      <c r="D772" s="205"/>
      <c r="E772" s="43">
        <v>0</v>
      </c>
      <c r="F772" s="43">
        <v>0</v>
      </c>
      <c r="G772" s="44" t="str">
        <f t="shared" si="61"/>
        <v>-</v>
      </c>
      <c r="H772" s="198"/>
    </row>
    <row r="773" spans="1:8" s="143" customFormat="1" ht="3.95" customHeight="1" outlineLevel="1" collapsed="1">
      <c r="A773" s="45"/>
      <c r="B773" s="46"/>
      <c r="C773" s="138"/>
      <c r="D773" s="136"/>
      <c r="E773" s="49"/>
      <c r="F773" s="49"/>
      <c r="G773" s="50"/>
      <c r="H773" s="137"/>
    </row>
    <row r="774" spans="1:8" s="143" customFormat="1" ht="3.95" customHeight="1" outlineLevel="1">
      <c r="A774" s="148"/>
      <c r="B774" s="149"/>
      <c r="C774" s="139"/>
      <c r="D774" s="140"/>
      <c r="E774" s="150"/>
      <c r="F774" s="150"/>
      <c r="G774" s="151"/>
      <c r="H774" s="141"/>
    </row>
    <row r="775" spans="1:8" s="2" customFormat="1" ht="15" customHeight="1" outlineLevel="1">
      <c r="A775" s="52" t="s">
        <v>398</v>
      </c>
      <c r="B775" s="53" t="s">
        <v>156</v>
      </c>
      <c r="C775" s="204">
        <v>900</v>
      </c>
      <c r="D775" s="205">
        <v>90015</v>
      </c>
      <c r="E775" s="54">
        <f>SUM(E776:E780)</f>
        <v>110020</v>
      </c>
      <c r="F775" s="54">
        <f>SUM(F776:F780)</f>
        <v>110019.72</v>
      </c>
      <c r="G775" s="55">
        <f t="shared" si="61"/>
        <v>99.999745500818037</v>
      </c>
      <c r="H775" s="198" t="s">
        <v>631</v>
      </c>
    </row>
    <row r="776" spans="1:8" s="19" customFormat="1" ht="13.5" customHeight="1" outlineLevel="1">
      <c r="A776" s="41" t="s">
        <v>7</v>
      </c>
      <c r="B776" s="42" t="s">
        <v>33</v>
      </c>
      <c r="C776" s="204"/>
      <c r="D776" s="205"/>
      <c r="E776" s="43">
        <v>110020</v>
      </c>
      <c r="F776" s="43">
        <v>110019.72</v>
      </c>
      <c r="G776" s="44">
        <f t="shared" si="61"/>
        <v>99.999745500818037</v>
      </c>
      <c r="H776" s="198"/>
    </row>
    <row r="777" spans="1:8" s="19" customFormat="1" ht="13.5" hidden="1" customHeight="1" outlineLevel="2">
      <c r="A777" s="41" t="s">
        <v>8</v>
      </c>
      <c r="B777" s="42" t="s">
        <v>34</v>
      </c>
      <c r="C777" s="204"/>
      <c r="D777" s="205"/>
      <c r="E777" s="43">
        <v>0</v>
      </c>
      <c r="F777" s="43">
        <v>0</v>
      </c>
      <c r="G777" s="44" t="str">
        <f t="shared" si="61"/>
        <v>-</v>
      </c>
      <c r="H777" s="198"/>
    </row>
    <row r="778" spans="1:8" s="19" customFormat="1" ht="13.5" hidden="1" customHeight="1" outlineLevel="2">
      <c r="A778" s="41" t="s">
        <v>9</v>
      </c>
      <c r="B778" s="42" t="s">
        <v>35</v>
      </c>
      <c r="C778" s="204"/>
      <c r="D778" s="205"/>
      <c r="E778" s="43">
        <v>0</v>
      </c>
      <c r="F778" s="43">
        <v>0</v>
      </c>
      <c r="G778" s="44" t="str">
        <f t="shared" si="61"/>
        <v>-</v>
      </c>
      <c r="H778" s="198"/>
    </row>
    <row r="779" spans="1:8" s="19" customFormat="1" ht="13.5" hidden="1" customHeight="1" outlineLevel="2">
      <c r="A779" s="41" t="s">
        <v>31</v>
      </c>
      <c r="B779" s="42" t="s">
        <v>36</v>
      </c>
      <c r="C779" s="204"/>
      <c r="D779" s="205"/>
      <c r="E779" s="43">
        <v>0</v>
      </c>
      <c r="F779" s="43">
        <v>0</v>
      </c>
      <c r="G779" s="44" t="str">
        <f t="shared" si="61"/>
        <v>-</v>
      </c>
      <c r="H779" s="198"/>
    </row>
    <row r="780" spans="1:8" s="134" customFormat="1" ht="13.5" hidden="1" customHeight="1" outlineLevel="2">
      <c r="A780" s="41" t="s">
        <v>38</v>
      </c>
      <c r="B780" s="42" t="s">
        <v>37</v>
      </c>
      <c r="C780" s="204"/>
      <c r="D780" s="205"/>
      <c r="E780" s="43">
        <v>0</v>
      </c>
      <c r="F780" s="43">
        <v>0</v>
      </c>
      <c r="G780" s="44" t="str">
        <f t="shared" si="61"/>
        <v>-</v>
      </c>
      <c r="H780" s="198"/>
    </row>
    <row r="781" spans="1:8" s="143" customFormat="1" ht="3.95" customHeight="1" outlineLevel="1" collapsed="1">
      <c r="A781" s="45"/>
      <c r="B781" s="46"/>
      <c r="C781" s="138"/>
      <c r="D781" s="136"/>
      <c r="E781" s="49"/>
      <c r="F781" s="49"/>
      <c r="G781" s="50"/>
      <c r="H781" s="137"/>
    </row>
    <row r="782" spans="1:8" s="18" customFormat="1" ht="18" customHeight="1" outlineLevel="1">
      <c r="A782" s="14">
        <v>7</v>
      </c>
      <c r="B782" s="15" t="s">
        <v>72</v>
      </c>
      <c r="C782" s="14"/>
      <c r="D782" s="14"/>
      <c r="E782" s="16">
        <f>E784</f>
        <v>561151</v>
      </c>
      <c r="F782" s="16">
        <f>F784</f>
        <v>557842.12</v>
      </c>
      <c r="G782" s="17">
        <f t="shared" si="61"/>
        <v>99.410340532227508</v>
      </c>
      <c r="H782" s="15"/>
    </row>
    <row r="783" spans="1:8" s="18" customFormat="1" ht="3.95" customHeight="1" outlineLevel="1">
      <c r="A783" s="144"/>
      <c r="B783" s="145"/>
      <c r="C783" s="144"/>
      <c r="D783" s="144"/>
      <c r="E783" s="146"/>
      <c r="F783" s="146"/>
      <c r="G783" s="147"/>
      <c r="H783" s="145"/>
    </row>
    <row r="784" spans="1:8" s="2" customFormat="1" ht="15" customHeight="1" outlineLevel="1">
      <c r="A784" s="52" t="s">
        <v>149</v>
      </c>
      <c r="B784" s="53" t="s">
        <v>72</v>
      </c>
      <c r="C784" s="204">
        <v>600</v>
      </c>
      <c r="D784" s="205">
        <v>60016</v>
      </c>
      <c r="E784" s="54">
        <f>SUM(E785:E789)</f>
        <v>561151</v>
      </c>
      <c r="F784" s="54">
        <f>SUM(F785:F789)</f>
        <v>557842.12</v>
      </c>
      <c r="G784" s="55">
        <f t="shared" si="61"/>
        <v>99.410340532227508</v>
      </c>
      <c r="H784" s="198" t="s">
        <v>485</v>
      </c>
    </row>
    <row r="785" spans="1:8" s="19" customFormat="1" ht="13.5" customHeight="1" outlineLevel="1">
      <c r="A785" s="41" t="s">
        <v>7</v>
      </c>
      <c r="B785" s="42" t="s">
        <v>33</v>
      </c>
      <c r="C785" s="204"/>
      <c r="D785" s="205"/>
      <c r="E785" s="43">
        <v>561151</v>
      </c>
      <c r="F785" s="43">
        <v>557842.12</v>
      </c>
      <c r="G785" s="44">
        <f t="shared" si="61"/>
        <v>99.410340532227508</v>
      </c>
      <c r="H785" s="198"/>
    </row>
    <row r="786" spans="1:8" s="19" customFormat="1" ht="13.5" hidden="1" customHeight="1" outlineLevel="2">
      <c r="A786" s="41" t="s">
        <v>8</v>
      </c>
      <c r="B786" s="42" t="s">
        <v>34</v>
      </c>
      <c r="C786" s="204"/>
      <c r="D786" s="205"/>
      <c r="E786" s="43">
        <v>0</v>
      </c>
      <c r="F786" s="43">
        <v>0</v>
      </c>
      <c r="G786" s="44" t="str">
        <f t="shared" si="61"/>
        <v>-</v>
      </c>
      <c r="H786" s="198"/>
    </row>
    <row r="787" spans="1:8" s="19" customFormat="1" ht="13.5" hidden="1" customHeight="1" outlineLevel="2">
      <c r="A787" s="41" t="s">
        <v>9</v>
      </c>
      <c r="B787" s="42" t="s">
        <v>35</v>
      </c>
      <c r="C787" s="204"/>
      <c r="D787" s="205"/>
      <c r="E787" s="43">
        <v>0</v>
      </c>
      <c r="F787" s="43">
        <v>0</v>
      </c>
      <c r="G787" s="44" t="str">
        <f t="shared" si="61"/>
        <v>-</v>
      </c>
      <c r="H787" s="198"/>
    </row>
    <row r="788" spans="1:8" s="19" customFormat="1" ht="13.5" hidden="1" customHeight="1" outlineLevel="2">
      <c r="A788" s="41" t="s">
        <v>31</v>
      </c>
      <c r="B788" s="42" t="s">
        <v>36</v>
      </c>
      <c r="C788" s="204"/>
      <c r="D788" s="205"/>
      <c r="E788" s="43">
        <v>0</v>
      </c>
      <c r="F788" s="43">
        <v>0</v>
      </c>
      <c r="G788" s="44" t="str">
        <f t="shared" si="61"/>
        <v>-</v>
      </c>
      <c r="H788" s="198"/>
    </row>
    <row r="789" spans="1:8" s="19" customFormat="1" ht="13.5" hidden="1" customHeight="1" outlineLevel="2">
      <c r="A789" s="41" t="s">
        <v>38</v>
      </c>
      <c r="B789" s="42" t="s">
        <v>37</v>
      </c>
      <c r="C789" s="204"/>
      <c r="D789" s="205"/>
      <c r="E789" s="43">
        <v>0</v>
      </c>
      <c r="F789" s="43">
        <v>0</v>
      </c>
      <c r="G789" s="44" t="str">
        <f t="shared" si="61"/>
        <v>-</v>
      </c>
      <c r="H789" s="198"/>
    </row>
    <row r="790" spans="1:8" s="19" customFormat="1" ht="3.95" customHeight="1" outlineLevel="1" collapsed="1">
      <c r="A790" s="41"/>
      <c r="B790" s="42"/>
      <c r="C790" s="131"/>
      <c r="D790" s="132"/>
      <c r="E790" s="43"/>
      <c r="F790" s="43"/>
      <c r="G790" s="44"/>
      <c r="H790" s="133"/>
    </row>
    <row r="791" spans="1:8" s="84" customFormat="1" ht="21" customHeight="1" outlineLevel="1">
      <c r="A791" s="80" t="s">
        <v>157</v>
      </c>
      <c r="B791" s="81" t="s">
        <v>110</v>
      </c>
      <c r="C791" s="80"/>
      <c r="D791" s="80"/>
      <c r="E791" s="82">
        <f>E792</f>
        <v>868958</v>
      </c>
      <c r="F791" s="82">
        <f>F792</f>
        <v>868958</v>
      </c>
      <c r="G791" s="83">
        <f t="shared" si="61"/>
        <v>100</v>
      </c>
      <c r="H791" s="81"/>
    </row>
    <row r="792" spans="1:8" s="18" customFormat="1" ht="18" customHeight="1" outlineLevel="1">
      <c r="A792" s="14" t="s">
        <v>15</v>
      </c>
      <c r="B792" s="15" t="s">
        <v>158</v>
      </c>
      <c r="C792" s="14"/>
      <c r="D792" s="14"/>
      <c r="E792" s="16">
        <f>E794</f>
        <v>868958</v>
      </c>
      <c r="F792" s="16">
        <f>F794</f>
        <v>868958</v>
      </c>
      <c r="G792" s="17">
        <f t="shared" si="61"/>
        <v>100</v>
      </c>
      <c r="H792" s="15"/>
    </row>
    <row r="793" spans="1:8" s="18" customFormat="1" ht="3.95" customHeight="1" outlineLevel="1">
      <c r="A793" s="144"/>
      <c r="B793" s="145"/>
      <c r="C793" s="144"/>
      <c r="D793" s="144"/>
      <c r="E793" s="146"/>
      <c r="F793" s="146"/>
      <c r="G793" s="147"/>
      <c r="H793" s="145"/>
    </row>
    <row r="794" spans="1:8" s="2" customFormat="1" ht="15" customHeight="1" outlineLevel="1">
      <c r="A794" s="52" t="s">
        <v>32</v>
      </c>
      <c r="B794" s="53" t="s">
        <v>135</v>
      </c>
      <c r="C794" s="204">
        <v>600</v>
      </c>
      <c r="D794" s="205">
        <v>60015</v>
      </c>
      <c r="E794" s="54">
        <f>SUM(E795:E799)</f>
        <v>868958</v>
      </c>
      <c r="F794" s="54">
        <f>SUM(F795:F799)</f>
        <v>868958</v>
      </c>
      <c r="G794" s="55">
        <f t="shared" si="61"/>
        <v>100</v>
      </c>
      <c r="H794" s="198" t="s">
        <v>632</v>
      </c>
    </row>
    <row r="795" spans="1:8" s="19" customFormat="1" ht="13.5" hidden="1" customHeight="1" outlineLevel="2">
      <c r="A795" s="41" t="s">
        <v>7</v>
      </c>
      <c r="B795" s="42" t="s">
        <v>33</v>
      </c>
      <c r="C795" s="204"/>
      <c r="D795" s="205"/>
      <c r="E795" s="43">
        <v>0</v>
      </c>
      <c r="F795" s="43">
        <v>0</v>
      </c>
      <c r="G795" s="44" t="str">
        <f t="shared" si="61"/>
        <v>-</v>
      </c>
      <c r="H795" s="198"/>
    </row>
    <row r="796" spans="1:8" s="19" customFormat="1" ht="13.5" customHeight="1" outlineLevel="1" collapsed="1">
      <c r="A796" s="41" t="s">
        <v>8</v>
      </c>
      <c r="B796" s="42" t="s">
        <v>34</v>
      </c>
      <c r="C796" s="204"/>
      <c r="D796" s="205"/>
      <c r="E796" s="43">
        <v>868958</v>
      </c>
      <c r="F796" s="43">
        <v>868958</v>
      </c>
      <c r="G796" s="44">
        <f t="shared" si="61"/>
        <v>100</v>
      </c>
      <c r="H796" s="198"/>
    </row>
    <row r="797" spans="1:8" s="19" customFormat="1" ht="13.5" hidden="1" customHeight="1" outlineLevel="2">
      <c r="A797" s="41" t="s">
        <v>9</v>
      </c>
      <c r="B797" s="42" t="s">
        <v>35</v>
      </c>
      <c r="C797" s="204"/>
      <c r="D797" s="205"/>
      <c r="E797" s="43">
        <v>0</v>
      </c>
      <c r="F797" s="43">
        <v>0</v>
      </c>
      <c r="G797" s="44" t="str">
        <f t="shared" si="61"/>
        <v>-</v>
      </c>
      <c r="H797" s="198"/>
    </row>
    <row r="798" spans="1:8" s="19" customFormat="1" ht="13.5" hidden="1" customHeight="1" outlineLevel="2">
      <c r="A798" s="41" t="s">
        <v>31</v>
      </c>
      <c r="B798" s="42" t="s">
        <v>36</v>
      </c>
      <c r="C798" s="204"/>
      <c r="D798" s="205"/>
      <c r="E798" s="43">
        <v>0</v>
      </c>
      <c r="F798" s="43">
        <v>0</v>
      </c>
      <c r="G798" s="44" t="str">
        <f t="shared" si="61"/>
        <v>-</v>
      </c>
      <c r="H798" s="198"/>
    </row>
    <row r="799" spans="1:8" s="19" customFormat="1" ht="13.5" hidden="1" customHeight="1" outlineLevel="2">
      <c r="A799" s="41" t="s">
        <v>38</v>
      </c>
      <c r="B799" s="42" t="s">
        <v>37</v>
      </c>
      <c r="C799" s="204"/>
      <c r="D799" s="205"/>
      <c r="E799" s="43">
        <v>0</v>
      </c>
      <c r="F799" s="43">
        <v>0</v>
      </c>
      <c r="G799" s="44" t="str">
        <f t="shared" si="61"/>
        <v>-</v>
      </c>
      <c r="H799" s="198"/>
    </row>
    <row r="800" spans="1:8" s="19" customFormat="1" ht="5.0999999999999996" customHeight="1" outlineLevel="1" collapsed="1">
      <c r="A800" s="45"/>
      <c r="B800" s="46"/>
      <c r="C800" s="47"/>
      <c r="D800" s="48"/>
      <c r="E800" s="49"/>
      <c r="F800" s="49"/>
      <c r="G800" s="50"/>
      <c r="H800" s="51"/>
    </row>
    <row r="801" spans="1:9" s="79" customFormat="1" ht="18" customHeight="1">
      <c r="A801" s="72" t="s">
        <v>44</v>
      </c>
      <c r="B801" s="73" t="s">
        <v>159</v>
      </c>
      <c r="C801" s="74"/>
      <c r="D801" s="74"/>
      <c r="E801" s="75">
        <f>SUM(E802:E806)</f>
        <v>120500</v>
      </c>
      <c r="F801" s="75">
        <f>SUM(F802:F806)</f>
        <v>117370.5</v>
      </c>
      <c r="G801" s="76">
        <f t="shared" ref="G801:G806" si="62">IF(E801&gt;0,F801/E801*100,"-")</f>
        <v>97.402904564315349</v>
      </c>
      <c r="H801" s="77"/>
      <c r="I801" s="78"/>
    </row>
    <row r="802" spans="1:9" s="128" customFormat="1" ht="14.25" customHeight="1">
      <c r="A802" s="122" t="s">
        <v>7</v>
      </c>
      <c r="B802" s="123" t="s">
        <v>33</v>
      </c>
      <c r="C802" s="124"/>
      <c r="D802" s="122"/>
      <c r="E802" s="125">
        <f>E812+E820+E828+E836</f>
        <v>120500</v>
      </c>
      <c r="F802" s="125">
        <f>F812+F820+F828+F836</f>
        <v>117370.5</v>
      </c>
      <c r="G802" s="126">
        <f t="shared" si="62"/>
        <v>97.402904564315349</v>
      </c>
      <c r="H802" s="127"/>
    </row>
    <row r="803" spans="1:9" s="128" customFormat="1" ht="14.25" hidden="1" customHeight="1" outlineLevel="1">
      <c r="A803" s="122" t="s">
        <v>8</v>
      </c>
      <c r="B803" s="123" t="s">
        <v>34</v>
      </c>
      <c r="C803" s="124"/>
      <c r="D803" s="122"/>
      <c r="E803" s="125">
        <f t="shared" ref="E803:F806" si="63">E813</f>
        <v>0</v>
      </c>
      <c r="F803" s="125">
        <f t="shared" si="63"/>
        <v>0</v>
      </c>
      <c r="G803" s="126" t="str">
        <f t="shared" si="62"/>
        <v>-</v>
      </c>
      <c r="H803" s="127"/>
    </row>
    <row r="804" spans="1:9" s="128" customFormat="1" ht="14.25" hidden="1" customHeight="1" outlineLevel="1">
      <c r="A804" s="122" t="s">
        <v>9</v>
      </c>
      <c r="B804" s="123" t="s">
        <v>35</v>
      </c>
      <c r="C804" s="124"/>
      <c r="D804" s="122"/>
      <c r="E804" s="125">
        <f t="shared" si="63"/>
        <v>0</v>
      </c>
      <c r="F804" s="125">
        <f t="shared" si="63"/>
        <v>0</v>
      </c>
      <c r="G804" s="126" t="str">
        <f t="shared" si="62"/>
        <v>-</v>
      </c>
      <c r="H804" s="127"/>
    </row>
    <row r="805" spans="1:9" s="128" customFormat="1" ht="14.25" hidden="1" customHeight="1" outlineLevel="1">
      <c r="A805" s="122" t="s">
        <v>31</v>
      </c>
      <c r="B805" s="123" t="s">
        <v>36</v>
      </c>
      <c r="C805" s="124"/>
      <c r="D805" s="122"/>
      <c r="E805" s="125">
        <f t="shared" si="63"/>
        <v>0</v>
      </c>
      <c r="F805" s="125">
        <f t="shared" si="63"/>
        <v>0</v>
      </c>
      <c r="G805" s="126" t="str">
        <f t="shared" si="62"/>
        <v>-</v>
      </c>
      <c r="H805" s="127"/>
    </row>
    <row r="806" spans="1:9" s="128" customFormat="1" ht="14.25" hidden="1" customHeight="1" outlineLevel="1">
      <c r="A806" s="122" t="s">
        <v>38</v>
      </c>
      <c r="B806" s="123" t="s">
        <v>37</v>
      </c>
      <c r="C806" s="124"/>
      <c r="D806" s="122"/>
      <c r="E806" s="125">
        <f t="shared" si="63"/>
        <v>0</v>
      </c>
      <c r="F806" s="125">
        <f t="shared" si="63"/>
        <v>0</v>
      </c>
      <c r="G806" s="126" t="str">
        <f t="shared" si="62"/>
        <v>-</v>
      </c>
      <c r="H806" s="127"/>
    </row>
    <row r="807" spans="1:9" s="34" customFormat="1" ht="5.0999999999999996" customHeight="1" collapsed="1">
      <c r="A807" s="35"/>
      <c r="B807" s="36"/>
      <c r="C807" s="37"/>
      <c r="D807" s="35"/>
      <c r="E807" s="38"/>
      <c r="F807" s="38"/>
      <c r="G807" s="39"/>
      <c r="H807" s="40"/>
    </row>
    <row r="808" spans="1:9" s="84" customFormat="1" ht="21" customHeight="1" outlineLevel="1">
      <c r="A808" s="80" t="s">
        <v>71</v>
      </c>
      <c r="B808" s="81" t="s">
        <v>56</v>
      </c>
      <c r="C808" s="80"/>
      <c r="D808" s="80"/>
      <c r="E808" s="82">
        <f>E809</f>
        <v>120500</v>
      </c>
      <c r="F808" s="82">
        <f>F809</f>
        <v>117370.5</v>
      </c>
      <c r="G808" s="83">
        <f t="shared" ref="G808:G840" si="64">IF(E808&gt;0,F808/E808*100,"-")</f>
        <v>97.402904564315349</v>
      </c>
      <c r="H808" s="81"/>
    </row>
    <row r="809" spans="1:9" s="18" customFormat="1" ht="18" customHeight="1" outlineLevel="1">
      <c r="A809" s="14" t="s">
        <v>15</v>
      </c>
      <c r="B809" s="15" t="s">
        <v>58</v>
      </c>
      <c r="C809" s="14"/>
      <c r="D809" s="14"/>
      <c r="E809" s="16">
        <f>E811+E819+E827+E835</f>
        <v>120500</v>
      </c>
      <c r="F809" s="16">
        <f>F811+F819+F827+F835</f>
        <v>117370.5</v>
      </c>
      <c r="G809" s="17">
        <f t="shared" si="64"/>
        <v>97.402904564315349</v>
      </c>
      <c r="H809" s="15"/>
    </row>
    <row r="810" spans="1:9" s="18" customFormat="1" ht="3.95" customHeight="1" outlineLevel="1">
      <c r="A810" s="144"/>
      <c r="B810" s="145"/>
      <c r="C810" s="144"/>
      <c r="D810" s="144"/>
      <c r="E810" s="146"/>
      <c r="F810" s="146"/>
      <c r="G810" s="147"/>
      <c r="H810" s="145"/>
    </row>
    <row r="811" spans="1:9" s="2" customFormat="1" ht="15" customHeight="1" outlineLevel="1">
      <c r="A811" s="52" t="s">
        <v>32</v>
      </c>
      <c r="B811" s="53" t="s">
        <v>160</v>
      </c>
      <c r="C811" s="204">
        <v>754</v>
      </c>
      <c r="D811" s="205">
        <v>75416</v>
      </c>
      <c r="E811" s="54">
        <f>SUM(E812:E816)</f>
        <v>60000</v>
      </c>
      <c r="F811" s="54">
        <f>SUM(F812:F816)</f>
        <v>59901</v>
      </c>
      <c r="G811" s="55">
        <f t="shared" si="64"/>
        <v>99.834999999999994</v>
      </c>
      <c r="H811" s="198" t="s">
        <v>486</v>
      </c>
    </row>
    <row r="812" spans="1:9" s="19" customFormat="1" ht="13.5" customHeight="1" outlineLevel="1">
      <c r="A812" s="41" t="s">
        <v>7</v>
      </c>
      <c r="B812" s="42" t="s">
        <v>33</v>
      </c>
      <c r="C812" s="204"/>
      <c r="D812" s="205"/>
      <c r="E812" s="43">
        <v>60000</v>
      </c>
      <c r="F812" s="43">
        <v>59901</v>
      </c>
      <c r="G812" s="44">
        <f t="shared" si="64"/>
        <v>99.834999999999994</v>
      </c>
      <c r="H812" s="198"/>
    </row>
    <row r="813" spans="1:9" s="19" customFormat="1" ht="13.5" hidden="1" customHeight="1" outlineLevel="2">
      <c r="A813" s="41" t="s">
        <v>8</v>
      </c>
      <c r="B813" s="42" t="s">
        <v>34</v>
      </c>
      <c r="C813" s="204"/>
      <c r="D813" s="205"/>
      <c r="E813" s="43">
        <v>0</v>
      </c>
      <c r="F813" s="43"/>
      <c r="G813" s="44" t="str">
        <f t="shared" si="64"/>
        <v>-</v>
      </c>
      <c r="H813" s="198"/>
    </row>
    <row r="814" spans="1:9" s="19" customFormat="1" ht="13.5" hidden="1" customHeight="1" outlineLevel="2">
      <c r="A814" s="41" t="s">
        <v>9</v>
      </c>
      <c r="B814" s="42" t="s">
        <v>35</v>
      </c>
      <c r="C814" s="204"/>
      <c r="D814" s="205"/>
      <c r="E814" s="43">
        <v>0</v>
      </c>
      <c r="F814" s="43"/>
      <c r="G814" s="44" t="str">
        <f t="shared" si="64"/>
        <v>-</v>
      </c>
      <c r="H814" s="198"/>
    </row>
    <row r="815" spans="1:9" s="19" customFormat="1" ht="13.5" hidden="1" customHeight="1" outlineLevel="2">
      <c r="A815" s="41" t="s">
        <v>31</v>
      </c>
      <c r="B815" s="42" t="s">
        <v>36</v>
      </c>
      <c r="C815" s="204"/>
      <c r="D815" s="205"/>
      <c r="E815" s="43">
        <v>0</v>
      </c>
      <c r="F815" s="43"/>
      <c r="G815" s="44" t="str">
        <f t="shared" si="64"/>
        <v>-</v>
      </c>
      <c r="H815" s="198"/>
    </row>
    <row r="816" spans="1:9" s="134" customFormat="1" ht="13.5" hidden="1" customHeight="1" outlineLevel="2">
      <c r="A816" s="41" t="s">
        <v>38</v>
      </c>
      <c r="B816" s="42" t="s">
        <v>37</v>
      </c>
      <c r="C816" s="204"/>
      <c r="D816" s="205"/>
      <c r="E816" s="43">
        <v>0</v>
      </c>
      <c r="F816" s="43"/>
      <c r="G816" s="44" t="str">
        <f t="shared" si="64"/>
        <v>-</v>
      </c>
      <c r="H816" s="198"/>
    </row>
    <row r="817" spans="1:8" s="143" customFormat="1" ht="3.95" customHeight="1" outlineLevel="1" collapsed="1">
      <c r="A817" s="45"/>
      <c r="B817" s="46"/>
      <c r="C817" s="138"/>
      <c r="D817" s="136"/>
      <c r="E817" s="49"/>
      <c r="F817" s="49"/>
      <c r="G817" s="50"/>
      <c r="H817" s="137"/>
    </row>
    <row r="818" spans="1:8" s="143" customFormat="1" ht="3.95" customHeight="1" outlineLevel="1">
      <c r="A818" s="148"/>
      <c r="B818" s="149"/>
      <c r="C818" s="139"/>
      <c r="D818" s="140"/>
      <c r="E818" s="150"/>
      <c r="F818" s="150"/>
      <c r="G818" s="151"/>
      <c r="H818" s="141"/>
    </row>
    <row r="819" spans="1:8" s="2" customFormat="1" ht="15" customHeight="1" outlineLevel="1">
      <c r="A819" s="52" t="s">
        <v>61</v>
      </c>
      <c r="B819" s="53" t="s">
        <v>161</v>
      </c>
      <c r="C819" s="204">
        <v>754</v>
      </c>
      <c r="D819" s="205">
        <v>75416</v>
      </c>
      <c r="E819" s="54">
        <f>SUM(E820:E824)</f>
        <v>22500</v>
      </c>
      <c r="F819" s="54">
        <f>SUM(F820:F824)</f>
        <v>21000</v>
      </c>
      <c r="G819" s="55">
        <f t="shared" si="64"/>
        <v>93.333333333333329</v>
      </c>
      <c r="H819" s="198" t="s">
        <v>633</v>
      </c>
    </row>
    <row r="820" spans="1:8" s="19" customFormat="1" ht="13.5" customHeight="1" outlineLevel="1">
      <c r="A820" s="41" t="s">
        <v>7</v>
      </c>
      <c r="B820" s="42" t="s">
        <v>33</v>
      </c>
      <c r="C820" s="204"/>
      <c r="D820" s="205"/>
      <c r="E820" s="43">
        <v>22500</v>
      </c>
      <c r="F820" s="43">
        <v>21000</v>
      </c>
      <c r="G820" s="44">
        <f t="shared" si="64"/>
        <v>93.333333333333329</v>
      </c>
      <c r="H820" s="198"/>
    </row>
    <row r="821" spans="1:8" s="19" customFormat="1" ht="13.5" hidden="1" customHeight="1" outlineLevel="2">
      <c r="A821" s="41" t="s">
        <v>8</v>
      </c>
      <c r="B821" s="42" t="s">
        <v>34</v>
      </c>
      <c r="C821" s="204"/>
      <c r="D821" s="205"/>
      <c r="E821" s="43">
        <v>0</v>
      </c>
      <c r="F821" s="43"/>
      <c r="G821" s="44" t="str">
        <f t="shared" si="64"/>
        <v>-</v>
      </c>
      <c r="H821" s="198"/>
    </row>
    <row r="822" spans="1:8" s="19" customFormat="1" ht="13.5" hidden="1" customHeight="1" outlineLevel="2">
      <c r="A822" s="41" t="s">
        <v>9</v>
      </c>
      <c r="B822" s="42" t="s">
        <v>35</v>
      </c>
      <c r="C822" s="204"/>
      <c r="D822" s="205"/>
      <c r="E822" s="43">
        <v>0</v>
      </c>
      <c r="F822" s="43"/>
      <c r="G822" s="44" t="str">
        <f t="shared" si="64"/>
        <v>-</v>
      </c>
      <c r="H822" s="198"/>
    </row>
    <row r="823" spans="1:8" s="19" customFormat="1" ht="13.5" hidden="1" customHeight="1" outlineLevel="2">
      <c r="A823" s="41" t="s">
        <v>31</v>
      </c>
      <c r="B823" s="42" t="s">
        <v>36</v>
      </c>
      <c r="C823" s="204"/>
      <c r="D823" s="205"/>
      <c r="E823" s="43">
        <v>0</v>
      </c>
      <c r="F823" s="43"/>
      <c r="G823" s="44" t="str">
        <f t="shared" si="64"/>
        <v>-</v>
      </c>
      <c r="H823" s="198"/>
    </row>
    <row r="824" spans="1:8" s="134" customFormat="1" ht="13.5" hidden="1" customHeight="1" outlineLevel="2">
      <c r="A824" s="41" t="s">
        <v>38</v>
      </c>
      <c r="B824" s="42" t="s">
        <v>37</v>
      </c>
      <c r="C824" s="204"/>
      <c r="D824" s="205"/>
      <c r="E824" s="43">
        <v>0</v>
      </c>
      <c r="F824" s="43"/>
      <c r="G824" s="44" t="str">
        <f t="shared" si="64"/>
        <v>-</v>
      </c>
      <c r="H824" s="198"/>
    </row>
    <row r="825" spans="1:8" s="143" customFormat="1" ht="3.95" customHeight="1" outlineLevel="1" collapsed="1">
      <c r="A825" s="45"/>
      <c r="B825" s="46"/>
      <c r="C825" s="138"/>
      <c r="D825" s="136"/>
      <c r="E825" s="49"/>
      <c r="F825" s="49"/>
      <c r="G825" s="50"/>
      <c r="H825" s="137"/>
    </row>
    <row r="826" spans="1:8" s="143" customFormat="1" ht="3.95" customHeight="1" outlineLevel="1">
      <c r="A826" s="148"/>
      <c r="B826" s="149"/>
      <c r="C826" s="139"/>
      <c r="D826" s="140"/>
      <c r="E826" s="150"/>
      <c r="F826" s="150"/>
      <c r="G826" s="151"/>
      <c r="H826" s="141"/>
    </row>
    <row r="827" spans="1:8" s="2" customFormat="1" ht="15" customHeight="1" outlineLevel="1">
      <c r="A827" s="52" t="s">
        <v>62</v>
      </c>
      <c r="B827" s="53" t="s">
        <v>400</v>
      </c>
      <c r="C827" s="204">
        <v>754</v>
      </c>
      <c r="D827" s="205">
        <v>75416</v>
      </c>
      <c r="E827" s="54">
        <f>SUM(E828:E832)</f>
        <v>12000</v>
      </c>
      <c r="F827" s="54">
        <f>SUM(F828:F832)</f>
        <v>10479.6</v>
      </c>
      <c r="G827" s="55">
        <f t="shared" si="64"/>
        <v>87.330000000000013</v>
      </c>
      <c r="H827" s="198" t="s">
        <v>634</v>
      </c>
    </row>
    <row r="828" spans="1:8" s="19" customFormat="1" ht="13.5" customHeight="1" outlineLevel="1">
      <c r="A828" s="41" t="s">
        <v>7</v>
      </c>
      <c r="B828" s="42" t="s">
        <v>33</v>
      </c>
      <c r="C828" s="204"/>
      <c r="D828" s="205"/>
      <c r="E828" s="43">
        <v>12000</v>
      </c>
      <c r="F828" s="43">
        <v>10479.6</v>
      </c>
      <c r="G828" s="44">
        <f t="shared" si="64"/>
        <v>87.330000000000013</v>
      </c>
      <c r="H828" s="198"/>
    </row>
    <row r="829" spans="1:8" s="19" customFormat="1" ht="13.5" hidden="1" customHeight="1" outlineLevel="2">
      <c r="A829" s="41" t="s">
        <v>8</v>
      </c>
      <c r="B829" s="42" t="s">
        <v>34</v>
      </c>
      <c r="C829" s="204"/>
      <c r="D829" s="205"/>
      <c r="E829" s="43">
        <v>0</v>
      </c>
      <c r="F829" s="43"/>
      <c r="G829" s="44" t="str">
        <f t="shared" si="64"/>
        <v>-</v>
      </c>
      <c r="H829" s="198"/>
    </row>
    <row r="830" spans="1:8" s="19" customFormat="1" ht="13.5" hidden="1" customHeight="1" outlineLevel="2">
      <c r="A830" s="41" t="s">
        <v>9</v>
      </c>
      <c r="B830" s="42" t="s">
        <v>35</v>
      </c>
      <c r="C830" s="204"/>
      <c r="D830" s="205"/>
      <c r="E830" s="43">
        <v>0</v>
      </c>
      <c r="F830" s="43"/>
      <c r="G830" s="44" t="str">
        <f t="shared" si="64"/>
        <v>-</v>
      </c>
      <c r="H830" s="198"/>
    </row>
    <row r="831" spans="1:8" s="19" customFormat="1" ht="13.5" hidden="1" customHeight="1" outlineLevel="2">
      <c r="A831" s="41" t="s">
        <v>31</v>
      </c>
      <c r="B831" s="42" t="s">
        <v>36</v>
      </c>
      <c r="C831" s="204"/>
      <c r="D831" s="205"/>
      <c r="E831" s="43">
        <v>0</v>
      </c>
      <c r="F831" s="43"/>
      <c r="G831" s="44" t="str">
        <f t="shared" si="64"/>
        <v>-</v>
      </c>
      <c r="H831" s="198"/>
    </row>
    <row r="832" spans="1:8" s="134" customFormat="1" ht="13.5" hidden="1" customHeight="1" outlineLevel="2">
      <c r="A832" s="41" t="s">
        <v>38</v>
      </c>
      <c r="B832" s="42" t="s">
        <v>37</v>
      </c>
      <c r="C832" s="204"/>
      <c r="D832" s="205"/>
      <c r="E832" s="43">
        <v>0</v>
      </c>
      <c r="F832" s="43"/>
      <c r="G832" s="44" t="str">
        <f t="shared" si="64"/>
        <v>-</v>
      </c>
      <c r="H832" s="198"/>
    </row>
    <row r="833" spans="1:9" s="143" customFormat="1" ht="3.95" customHeight="1" outlineLevel="1" collapsed="1">
      <c r="A833" s="45"/>
      <c r="B833" s="46"/>
      <c r="C833" s="138"/>
      <c r="D833" s="136"/>
      <c r="E833" s="49"/>
      <c r="F833" s="49"/>
      <c r="G833" s="50"/>
      <c r="H833" s="137"/>
    </row>
    <row r="834" spans="1:9" s="143" customFormat="1" ht="3.95" customHeight="1" outlineLevel="1">
      <c r="A834" s="148"/>
      <c r="B834" s="149"/>
      <c r="C834" s="139"/>
      <c r="D834" s="140"/>
      <c r="E834" s="150"/>
      <c r="F834" s="150"/>
      <c r="G834" s="151"/>
      <c r="H834" s="141"/>
    </row>
    <row r="835" spans="1:9" s="2" customFormat="1" ht="15" customHeight="1" outlineLevel="1">
      <c r="A835" s="52" t="s">
        <v>65</v>
      </c>
      <c r="B835" s="53" t="s">
        <v>401</v>
      </c>
      <c r="C835" s="204">
        <v>754</v>
      </c>
      <c r="D835" s="205">
        <v>75416</v>
      </c>
      <c r="E835" s="54">
        <f>SUM(E836:E840)</f>
        <v>26000</v>
      </c>
      <c r="F835" s="54">
        <f>SUM(F836:F840)</f>
        <v>25989.9</v>
      </c>
      <c r="G835" s="55">
        <f t="shared" si="64"/>
        <v>99.961153846153849</v>
      </c>
      <c r="H835" s="198" t="s">
        <v>486</v>
      </c>
    </row>
    <row r="836" spans="1:9" s="19" customFormat="1" ht="13.5" customHeight="1" outlineLevel="1">
      <c r="A836" s="41" t="s">
        <v>7</v>
      </c>
      <c r="B836" s="42" t="s">
        <v>33</v>
      </c>
      <c r="C836" s="204"/>
      <c r="D836" s="205"/>
      <c r="E836" s="43">
        <v>26000</v>
      </c>
      <c r="F836" s="43">
        <v>25989.9</v>
      </c>
      <c r="G836" s="44">
        <f t="shared" si="64"/>
        <v>99.961153846153849</v>
      </c>
      <c r="H836" s="198"/>
    </row>
    <row r="837" spans="1:9" s="19" customFormat="1" ht="13.5" hidden="1" customHeight="1" outlineLevel="2">
      <c r="A837" s="41" t="s">
        <v>8</v>
      </c>
      <c r="B837" s="42" t="s">
        <v>34</v>
      </c>
      <c r="C837" s="204"/>
      <c r="D837" s="205"/>
      <c r="E837" s="43">
        <v>0</v>
      </c>
      <c r="F837" s="43"/>
      <c r="G837" s="44" t="str">
        <f t="shared" si="64"/>
        <v>-</v>
      </c>
      <c r="H837" s="198"/>
    </row>
    <row r="838" spans="1:9" s="19" customFormat="1" ht="13.5" hidden="1" customHeight="1" outlineLevel="2">
      <c r="A838" s="41" t="s">
        <v>9</v>
      </c>
      <c r="B838" s="42" t="s">
        <v>35</v>
      </c>
      <c r="C838" s="204"/>
      <c r="D838" s="205"/>
      <c r="E838" s="43">
        <v>0</v>
      </c>
      <c r="F838" s="43"/>
      <c r="G838" s="44" t="str">
        <f t="shared" si="64"/>
        <v>-</v>
      </c>
      <c r="H838" s="198"/>
    </row>
    <row r="839" spans="1:9" s="19" customFormat="1" ht="13.5" hidden="1" customHeight="1" outlineLevel="2">
      <c r="A839" s="41" t="s">
        <v>31</v>
      </c>
      <c r="B839" s="42" t="s">
        <v>36</v>
      </c>
      <c r="C839" s="204"/>
      <c r="D839" s="205"/>
      <c r="E839" s="43">
        <v>0</v>
      </c>
      <c r="F839" s="43"/>
      <c r="G839" s="44" t="str">
        <f t="shared" si="64"/>
        <v>-</v>
      </c>
      <c r="H839" s="198"/>
    </row>
    <row r="840" spans="1:9" s="19" customFormat="1" ht="13.5" hidden="1" customHeight="1" outlineLevel="2">
      <c r="A840" s="41" t="s">
        <v>38</v>
      </c>
      <c r="B840" s="42" t="s">
        <v>37</v>
      </c>
      <c r="C840" s="204"/>
      <c r="D840" s="205"/>
      <c r="E840" s="43">
        <v>0</v>
      </c>
      <c r="F840" s="43"/>
      <c r="G840" s="44" t="str">
        <f t="shared" si="64"/>
        <v>-</v>
      </c>
      <c r="H840" s="198"/>
    </row>
    <row r="841" spans="1:9" s="19" customFormat="1" ht="5.0999999999999996" customHeight="1" outlineLevel="1" collapsed="1">
      <c r="A841" s="45"/>
      <c r="B841" s="46"/>
      <c r="C841" s="47"/>
      <c r="D841" s="48"/>
      <c r="E841" s="49"/>
      <c r="F841" s="49"/>
      <c r="G841" s="50"/>
      <c r="H841" s="51"/>
    </row>
    <row r="842" spans="1:9" s="79" customFormat="1" ht="18" customHeight="1">
      <c r="A842" s="72" t="s">
        <v>45</v>
      </c>
      <c r="B842" s="73" t="s">
        <v>162</v>
      </c>
      <c r="C842" s="74"/>
      <c r="D842" s="74"/>
      <c r="E842" s="75">
        <f>SUM(E843:E847)</f>
        <v>5408686</v>
      </c>
      <c r="F842" s="75">
        <f>SUM(F843:F847)</f>
        <v>5218121.04</v>
      </c>
      <c r="G842" s="76">
        <f t="shared" ref="G842:G847" si="65">IF(E842&gt;0,F842/E842*100,"-")</f>
        <v>96.476686574151287</v>
      </c>
      <c r="H842" s="77"/>
      <c r="I842" s="78"/>
    </row>
    <row r="843" spans="1:9" s="128" customFormat="1" ht="14.25" customHeight="1">
      <c r="A843" s="122" t="s">
        <v>7</v>
      </c>
      <c r="B843" s="123" t="s">
        <v>33</v>
      </c>
      <c r="C843" s="124"/>
      <c r="D843" s="122"/>
      <c r="E843" s="125">
        <f t="shared" ref="E843:F847" si="66">E853+E861+E869+E877+E885+E893+E901+E909+E917+E925+E933+E941+E949+E957+E965+E981+E990+E998+E1006+E1014+E1022+E1030+E1038+E1046+E1054+E1062+E1070+E1094+E973+E1078+E1086</f>
        <v>4506480</v>
      </c>
      <c r="F843" s="125">
        <f t="shared" si="66"/>
        <v>4315914.04</v>
      </c>
      <c r="G843" s="126">
        <f t="shared" si="65"/>
        <v>95.771290230956311</v>
      </c>
      <c r="H843" s="127"/>
    </row>
    <row r="844" spans="1:9" s="128" customFormat="1" ht="14.25" hidden="1" customHeight="1" outlineLevel="1">
      <c r="A844" s="122" t="s">
        <v>8</v>
      </c>
      <c r="B844" s="123" t="s">
        <v>34</v>
      </c>
      <c r="C844" s="124"/>
      <c r="D844" s="122"/>
      <c r="E844" s="125">
        <f t="shared" si="66"/>
        <v>0</v>
      </c>
      <c r="F844" s="125">
        <f t="shared" si="66"/>
        <v>0</v>
      </c>
      <c r="G844" s="126" t="str">
        <f t="shared" si="65"/>
        <v>-</v>
      </c>
      <c r="H844" s="127"/>
    </row>
    <row r="845" spans="1:9" s="128" customFormat="1" ht="14.25" hidden="1" customHeight="1" outlineLevel="1">
      <c r="A845" s="122" t="s">
        <v>9</v>
      </c>
      <c r="B845" s="123" t="s">
        <v>35</v>
      </c>
      <c r="C845" s="124"/>
      <c r="D845" s="122"/>
      <c r="E845" s="125">
        <f t="shared" si="66"/>
        <v>0</v>
      </c>
      <c r="F845" s="125">
        <f t="shared" si="66"/>
        <v>0</v>
      </c>
      <c r="G845" s="126" t="str">
        <f t="shared" si="65"/>
        <v>-</v>
      </c>
      <c r="H845" s="127"/>
    </row>
    <row r="846" spans="1:9" s="128" customFormat="1" ht="14.25" customHeight="1" collapsed="1">
      <c r="A846" s="122" t="s">
        <v>31</v>
      </c>
      <c r="B846" s="123" t="s">
        <v>36</v>
      </c>
      <c r="C846" s="124"/>
      <c r="D846" s="122"/>
      <c r="E846" s="125">
        <f t="shared" si="66"/>
        <v>902206</v>
      </c>
      <c r="F846" s="125">
        <f t="shared" si="66"/>
        <v>902207</v>
      </c>
      <c r="G846" s="126">
        <f t="shared" si="65"/>
        <v>100.00011083943134</v>
      </c>
      <c r="H846" s="127"/>
    </row>
    <row r="847" spans="1:9" s="128" customFormat="1" ht="14.25" hidden="1" customHeight="1" outlineLevel="1">
      <c r="A847" s="122" t="s">
        <v>38</v>
      </c>
      <c r="B847" s="123" t="s">
        <v>37</v>
      </c>
      <c r="C847" s="124"/>
      <c r="D847" s="122"/>
      <c r="E847" s="125">
        <f t="shared" si="66"/>
        <v>0</v>
      </c>
      <c r="F847" s="125">
        <f t="shared" si="66"/>
        <v>0</v>
      </c>
      <c r="G847" s="126" t="str">
        <f t="shared" si="65"/>
        <v>-</v>
      </c>
      <c r="H847" s="127"/>
    </row>
    <row r="848" spans="1:9" s="34" customFormat="1" ht="15.75" customHeight="1" collapsed="1">
      <c r="A848" s="35"/>
      <c r="B848" s="36"/>
      <c r="C848" s="37"/>
      <c r="D848" s="35"/>
      <c r="E848" s="38"/>
      <c r="F848" s="38"/>
      <c r="G848" s="39"/>
      <c r="H848" s="40"/>
    </row>
    <row r="849" spans="1:8" s="84" customFormat="1" ht="21" customHeight="1" outlineLevel="1">
      <c r="A849" s="80" t="s">
        <v>57</v>
      </c>
      <c r="B849" s="81" t="s">
        <v>56</v>
      </c>
      <c r="C849" s="80"/>
      <c r="D849" s="80"/>
      <c r="E849" s="82">
        <f>E850+E987</f>
        <v>5408686</v>
      </c>
      <c r="F849" s="82">
        <f>F850+F987</f>
        <v>5218121.040000001</v>
      </c>
      <c r="G849" s="83">
        <f>IF(E849&gt;0,F849/E849*100,"-")</f>
        <v>96.476686574151302</v>
      </c>
      <c r="H849" s="81"/>
    </row>
    <row r="850" spans="1:8" s="18" customFormat="1" ht="18" customHeight="1" outlineLevel="1">
      <c r="A850" s="14" t="s">
        <v>15</v>
      </c>
      <c r="B850" s="15" t="s">
        <v>122</v>
      </c>
      <c r="C850" s="14"/>
      <c r="D850" s="14"/>
      <c r="E850" s="16">
        <f>E852+E860+E868+E876+E884+E892+E900+E908+E916+E924+E932+E940+E948+E956+E964+E980+E972</f>
        <v>3077310</v>
      </c>
      <c r="F850" s="16">
        <f>F852+F860+F868+F876+F884+F892+F900+F908+F916+F924+F932+F940+F948+F956+F964+F980+F972</f>
        <v>3006360.6300000004</v>
      </c>
      <c r="G850" s="17">
        <f>IF(E850&gt;0,F850/E850*100,"-")</f>
        <v>97.694435399748485</v>
      </c>
      <c r="H850" s="15"/>
    </row>
    <row r="851" spans="1:8" s="143" customFormat="1" ht="3.95" customHeight="1" outlineLevel="1">
      <c r="A851" s="148"/>
      <c r="B851" s="149"/>
      <c r="C851" s="139"/>
      <c r="D851" s="140"/>
      <c r="E851" s="150"/>
      <c r="F851" s="150"/>
      <c r="G851" s="151"/>
      <c r="H851" s="153"/>
    </row>
    <row r="852" spans="1:8" s="2" customFormat="1" ht="27" customHeight="1" outlineLevel="1">
      <c r="A852" s="52" t="s">
        <v>32</v>
      </c>
      <c r="B852" s="53" t="s">
        <v>163</v>
      </c>
      <c r="C852" s="204">
        <v>900</v>
      </c>
      <c r="D852" s="205">
        <v>90095</v>
      </c>
      <c r="E852" s="54">
        <f>SUM(E853:E857)</f>
        <v>1223341</v>
      </c>
      <c r="F852" s="54">
        <f>SUM(F853:F857)</f>
        <v>1223310</v>
      </c>
      <c r="G852" s="55">
        <f t="shared" ref="G852:G873" si="67">IF(E852&gt;0,F852/E852*100,"-")</f>
        <v>99.997465955935425</v>
      </c>
      <c r="H852" s="198" t="s">
        <v>746</v>
      </c>
    </row>
    <row r="853" spans="1:8" s="19" customFormat="1" ht="13.5" customHeight="1" outlineLevel="1">
      <c r="A853" s="41" t="s">
        <v>7</v>
      </c>
      <c r="B853" s="42" t="s">
        <v>33</v>
      </c>
      <c r="C853" s="204"/>
      <c r="D853" s="205"/>
      <c r="E853" s="43">
        <v>1150500</v>
      </c>
      <c r="F853" s="43">
        <v>1150468</v>
      </c>
      <c r="G853" s="44">
        <f t="shared" si="67"/>
        <v>99.997218600608434</v>
      </c>
      <c r="H853" s="198"/>
    </row>
    <row r="854" spans="1:8" s="19" customFormat="1" ht="13.5" hidden="1" customHeight="1" outlineLevel="2">
      <c r="A854" s="41" t="s">
        <v>8</v>
      </c>
      <c r="B854" s="42" t="s">
        <v>34</v>
      </c>
      <c r="C854" s="204"/>
      <c r="D854" s="205"/>
      <c r="E854" s="43">
        <v>0</v>
      </c>
      <c r="F854" s="43">
        <v>0</v>
      </c>
      <c r="G854" s="44" t="str">
        <f t="shared" si="67"/>
        <v>-</v>
      </c>
      <c r="H854" s="198"/>
    </row>
    <row r="855" spans="1:8" s="19" customFormat="1" ht="13.5" hidden="1" customHeight="1" outlineLevel="2">
      <c r="A855" s="41" t="s">
        <v>9</v>
      </c>
      <c r="B855" s="42" t="s">
        <v>35</v>
      </c>
      <c r="C855" s="204"/>
      <c r="D855" s="205"/>
      <c r="E855" s="43">
        <v>0</v>
      </c>
      <c r="F855" s="43">
        <v>0</v>
      </c>
      <c r="G855" s="44" t="str">
        <f t="shared" si="67"/>
        <v>-</v>
      </c>
      <c r="H855" s="198"/>
    </row>
    <row r="856" spans="1:8" s="19" customFormat="1" ht="13.5" customHeight="1" outlineLevel="1" collapsed="1">
      <c r="A856" s="41" t="s">
        <v>31</v>
      </c>
      <c r="B856" s="42" t="s">
        <v>36</v>
      </c>
      <c r="C856" s="204"/>
      <c r="D856" s="205"/>
      <c r="E856" s="43">
        <v>72841</v>
      </c>
      <c r="F856" s="43">
        <v>72842</v>
      </c>
      <c r="G856" s="44">
        <f t="shared" si="67"/>
        <v>100.00137285320081</v>
      </c>
      <c r="H856" s="198"/>
    </row>
    <row r="857" spans="1:8" s="134" customFormat="1" ht="13.5" hidden="1" customHeight="1" outlineLevel="2">
      <c r="A857" s="41" t="s">
        <v>38</v>
      </c>
      <c r="B857" s="42" t="s">
        <v>37</v>
      </c>
      <c r="C857" s="204"/>
      <c r="D857" s="205"/>
      <c r="E857" s="43">
        <v>0</v>
      </c>
      <c r="F857" s="43">
        <v>0</v>
      </c>
      <c r="G857" s="44" t="str">
        <f t="shared" si="67"/>
        <v>-</v>
      </c>
      <c r="H857" s="198"/>
    </row>
    <row r="858" spans="1:8" s="143" customFormat="1" ht="3.95" customHeight="1" outlineLevel="1" collapsed="1">
      <c r="A858" s="45"/>
      <c r="B858" s="46"/>
      <c r="C858" s="138"/>
      <c r="D858" s="136"/>
      <c r="E858" s="49"/>
      <c r="F858" s="49"/>
      <c r="G858" s="50"/>
      <c r="H858" s="137"/>
    </row>
    <row r="859" spans="1:8" s="143" customFormat="1" ht="3.95" customHeight="1" outlineLevel="1">
      <c r="A859" s="148"/>
      <c r="B859" s="149"/>
      <c r="C859" s="139"/>
      <c r="D859" s="140"/>
      <c r="E859" s="150"/>
      <c r="F859" s="150"/>
      <c r="G859" s="151"/>
      <c r="H859" s="141"/>
    </row>
    <row r="860" spans="1:8" s="2" customFormat="1" ht="15" customHeight="1" outlineLevel="1">
      <c r="A860" s="52" t="s">
        <v>61</v>
      </c>
      <c r="B860" s="53" t="s">
        <v>164</v>
      </c>
      <c r="C860" s="204">
        <v>900</v>
      </c>
      <c r="D860" s="205">
        <v>90095</v>
      </c>
      <c r="E860" s="54">
        <f>SUM(E861:E865)</f>
        <v>27611</v>
      </c>
      <c r="F860" s="54">
        <f>SUM(F861:F865)</f>
        <v>27555.22</v>
      </c>
      <c r="G860" s="55">
        <f t="shared" si="67"/>
        <v>99.797979066314156</v>
      </c>
      <c r="H860" s="198" t="s">
        <v>635</v>
      </c>
    </row>
    <row r="861" spans="1:8" s="19" customFormat="1" ht="13.5" customHeight="1" outlineLevel="1">
      <c r="A861" s="41" t="s">
        <v>7</v>
      </c>
      <c r="B861" s="42" t="s">
        <v>33</v>
      </c>
      <c r="C861" s="204"/>
      <c r="D861" s="205"/>
      <c r="E861" s="43">
        <v>22200</v>
      </c>
      <c r="F861" s="43">
        <v>22144.22</v>
      </c>
      <c r="G861" s="44">
        <f t="shared" si="67"/>
        <v>99.748738738738737</v>
      </c>
      <c r="H861" s="198"/>
    </row>
    <row r="862" spans="1:8" s="19" customFormat="1" ht="13.5" hidden="1" customHeight="1" outlineLevel="2">
      <c r="A862" s="41" t="s">
        <v>8</v>
      </c>
      <c r="B862" s="42" t="s">
        <v>34</v>
      </c>
      <c r="C862" s="204"/>
      <c r="D862" s="205"/>
      <c r="E862" s="43">
        <v>0</v>
      </c>
      <c r="F862" s="43">
        <v>0</v>
      </c>
      <c r="G862" s="44" t="str">
        <f t="shared" si="67"/>
        <v>-</v>
      </c>
      <c r="H862" s="198"/>
    </row>
    <row r="863" spans="1:8" s="19" customFormat="1" ht="13.5" hidden="1" customHeight="1" outlineLevel="2">
      <c r="A863" s="41" t="s">
        <v>9</v>
      </c>
      <c r="B863" s="42" t="s">
        <v>35</v>
      </c>
      <c r="C863" s="204"/>
      <c r="D863" s="205"/>
      <c r="E863" s="43">
        <v>0</v>
      </c>
      <c r="F863" s="43">
        <v>0</v>
      </c>
      <c r="G863" s="44" t="str">
        <f t="shared" si="67"/>
        <v>-</v>
      </c>
      <c r="H863" s="198"/>
    </row>
    <row r="864" spans="1:8" s="19" customFormat="1" ht="13.5" customHeight="1" outlineLevel="1" collapsed="1">
      <c r="A864" s="41" t="s">
        <v>31</v>
      </c>
      <c r="B864" s="42" t="s">
        <v>36</v>
      </c>
      <c r="C864" s="204"/>
      <c r="D864" s="205"/>
      <c r="E864" s="43">
        <v>5411</v>
      </c>
      <c r="F864" s="43">
        <v>5411</v>
      </c>
      <c r="G864" s="44">
        <f t="shared" si="67"/>
        <v>100</v>
      </c>
      <c r="H864" s="198"/>
    </row>
    <row r="865" spans="1:8" s="134" customFormat="1" ht="13.5" hidden="1" customHeight="1" outlineLevel="2">
      <c r="A865" s="41" t="s">
        <v>38</v>
      </c>
      <c r="B865" s="42" t="s">
        <v>37</v>
      </c>
      <c r="C865" s="204"/>
      <c r="D865" s="205"/>
      <c r="E865" s="43">
        <v>0</v>
      </c>
      <c r="F865" s="43">
        <v>0</v>
      </c>
      <c r="G865" s="44" t="str">
        <f t="shared" si="67"/>
        <v>-</v>
      </c>
      <c r="H865" s="198"/>
    </row>
    <row r="866" spans="1:8" s="143" customFormat="1" ht="3.95" customHeight="1" outlineLevel="1" collapsed="1">
      <c r="A866" s="45"/>
      <c r="B866" s="46"/>
      <c r="C866" s="138"/>
      <c r="D866" s="136"/>
      <c r="E866" s="49"/>
      <c r="F866" s="49"/>
      <c r="G866" s="50"/>
      <c r="H866" s="137"/>
    </row>
    <row r="867" spans="1:8" s="143" customFormat="1" ht="3.95" customHeight="1" outlineLevel="1">
      <c r="A867" s="148"/>
      <c r="B867" s="149"/>
      <c r="C867" s="139"/>
      <c r="D867" s="140"/>
      <c r="E867" s="150"/>
      <c r="F867" s="150"/>
      <c r="G867" s="151"/>
      <c r="H867" s="141"/>
    </row>
    <row r="868" spans="1:8" s="2" customFormat="1" ht="15" customHeight="1" outlineLevel="1">
      <c r="A868" s="52" t="s">
        <v>62</v>
      </c>
      <c r="B868" s="53" t="s">
        <v>165</v>
      </c>
      <c r="C868" s="204">
        <v>900</v>
      </c>
      <c r="D868" s="205">
        <v>90095</v>
      </c>
      <c r="E868" s="54">
        <f>SUM(E869:E873)</f>
        <v>79743</v>
      </c>
      <c r="F868" s="54">
        <f>SUM(F869:F873)</f>
        <v>79486.78</v>
      </c>
      <c r="G868" s="55">
        <f t="shared" si="67"/>
        <v>99.678692800621988</v>
      </c>
      <c r="H868" s="198" t="s">
        <v>463</v>
      </c>
    </row>
    <row r="869" spans="1:8" s="19" customFormat="1" ht="13.5" customHeight="1" outlineLevel="1">
      <c r="A869" s="41" t="s">
        <v>7</v>
      </c>
      <c r="B869" s="42" t="s">
        <v>33</v>
      </c>
      <c r="C869" s="204"/>
      <c r="D869" s="205"/>
      <c r="E869" s="43">
        <v>40000</v>
      </c>
      <c r="F869" s="43">
        <v>39743.78</v>
      </c>
      <c r="G869" s="44">
        <f t="shared" si="67"/>
        <v>99.359449999999995</v>
      </c>
      <c r="H869" s="198"/>
    </row>
    <row r="870" spans="1:8" s="19" customFormat="1" ht="13.5" hidden="1" customHeight="1" outlineLevel="2">
      <c r="A870" s="41" t="s">
        <v>8</v>
      </c>
      <c r="B870" s="42" t="s">
        <v>34</v>
      </c>
      <c r="C870" s="204"/>
      <c r="D870" s="205"/>
      <c r="E870" s="43">
        <v>0</v>
      </c>
      <c r="F870" s="43">
        <v>0</v>
      </c>
      <c r="G870" s="44" t="str">
        <f t="shared" si="67"/>
        <v>-</v>
      </c>
      <c r="H870" s="198"/>
    </row>
    <row r="871" spans="1:8" s="19" customFormat="1" ht="13.5" hidden="1" customHeight="1" outlineLevel="2">
      <c r="A871" s="41" t="s">
        <v>9</v>
      </c>
      <c r="B871" s="42" t="s">
        <v>35</v>
      </c>
      <c r="C871" s="204"/>
      <c r="D871" s="205"/>
      <c r="E871" s="43">
        <v>0</v>
      </c>
      <c r="F871" s="43">
        <v>0</v>
      </c>
      <c r="G871" s="44" t="str">
        <f t="shared" si="67"/>
        <v>-</v>
      </c>
      <c r="H871" s="198"/>
    </row>
    <row r="872" spans="1:8" s="19" customFormat="1" ht="13.5" customHeight="1" outlineLevel="1" collapsed="1">
      <c r="A872" s="41" t="s">
        <v>31</v>
      </c>
      <c r="B872" s="42" t="s">
        <v>36</v>
      </c>
      <c r="C872" s="204"/>
      <c r="D872" s="205"/>
      <c r="E872" s="43">
        <v>39743</v>
      </c>
      <c r="F872" s="43">
        <v>39743</v>
      </c>
      <c r="G872" s="44">
        <f t="shared" si="67"/>
        <v>100</v>
      </c>
      <c r="H872" s="198"/>
    </row>
    <row r="873" spans="1:8" s="134" customFormat="1" ht="13.5" hidden="1" customHeight="1" outlineLevel="2">
      <c r="A873" s="41" t="s">
        <v>38</v>
      </c>
      <c r="B873" s="42" t="s">
        <v>37</v>
      </c>
      <c r="C873" s="204"/>
      <c r="D873" s="205"/>
      <c r="E873" s="43">
        <v>0</v>
      </c>
      <c r="F873" s="43">
        <v>0</v>
      </c>
      <c r="G873" s="44" t="str">
        <f t="shared" si="67"/>
        <v>-</v>
      </c>
      <c r="H873" s="198"/>
    </row>
    <row r="874" spans="1:8" s="19" customFormat="1" ht="3.95" customHeight="1" outlineLevel="1" collapsed="1">
      <c r="A874" s="45"/>
      <c r="B874" s="46"/>
      <c r="C874" s="138"/>
      <c r="D874" s="136"/>
      <c r="E874" s="49"/>
      <c r="F874" s="49"/>
      <c r="G874" s="50"/>
      <c r="H874" s="137"/>
    </row>
    <row r="875" spans="1:8" s="19" customFormat="1" ht="3.95" customHeight="1" outlineLevel="1">
      <c r="A875" s="148"/>
      <c r="B875" s="149"/>
      <c r="C875" s="139"/>
      <c r="D875" s="140"/>
      <c r="E875" s="150"/>
      <c r="F875" s="150"/>
      <c r="G875" s="151"/>
      <c r="H875" s="141"/>
    </row>
    <row r="876" spans="1:8" s="2" customFormat="1" ht="15" customHeight="1" outlineLevel="1">
      <c r="A876" s="52" t="s">
        <v>65</v>
      </c>
      <c r="B876" s="53" t="s">
        <v>166</v>
      </c>
      <c r="C876" s="204">
        <v>900</v>
      </c>
      <c r="D876" s="205">
        <v>90095</v>
      </c>
      <c r="E876" s="54">
        <f>SUM(E877:E881)</f>
        <v>55307</v>
      </c>
      <c r="F876" s="54">
        <f>SUM(F877:F881)</f>
        <v>50614.479999999996</v>
      </c>
      <c r="G876" s="55">
        <f t="shared" ref="G876:G959" si="68">IF(E876&gt;0,F876/E876*100,"-")</f>
        <v>91.515504366535865</v>
      </c>
      <c r="H876" s="198" t="s">
        <v>464</v>
      </c>
    </row>
    <row r="877" spans="1:8" s="19" customFormat="1" ht="13.5" customHeight="1" outlineLevel="1">
      <c r="A877" s="41" t="s">
        <v>7</v>
      </c>
      <c r="B877" s="42" t="s">
        <v>33</v>
      </c>
      <c r="C877" s="204"/>
      <c r="D877" s="205"/>
      <c r="E877" s="43">
        <v>30000</v>
      </c>
      <c r="F877" s="43">
        <v>25307.48</v>
      </c>
      <c r="G877" s="44">
        <f t="shared" si="68"/>
        <v>84.358266666666665</v>
      </c>
      <c r="H877" s="198"/>
    </row>
    <row r="878" spans="1:8" s="19" customFormat="1" ht="13.5" hidden="1" customHeight="1" outlineLevel="2">
      <c r="A878" s="41" t="s">
        <v>8</v>
      </c>
      <c r="B878" s="42" t="s">
        <v>34</v>
      </c>
      <c r="C878" s="204"/>
      <c r="D878" s="205"/>
      <c r="E878" s="43">
        <v>0</v>
      </c>
      <c r="F878" s="43">
        <v>0</v>
      </c>
      <c r="G878" s="44" t="str">
        <f t="shared" si="68"/>
        <v>-</v>
      </c>
      <c r="H878" s="198"/>
    </row>
    <row r="879" spans="1:8" s="19" customFormat="1" ht="13.5" hidden="1" customHeight="1" outlineLevel="2">
      <c r="A879" s="41" t="s">
        <v>9</v>
      </c>
      <c r="B879" s="42" t="s">
        <v>35</v>
      </c>
      <c r="C879" s="204"/>
      <c r="D879" s="205"/>
      <c r="E879" s="43">
        <v>0</v>
      </c>
      <c r="F879" s="43">
        <v>0</v>
      </c>
      <c r="G879" s="44" t="str">
        <f t="shared" si="68"/>
        <v>-</v>
      </c>
      <c r="H879" s="198"/>
    </row>
    <row r="880" spans="1:8" s="19" customFormat="1" ht="13.5" customHeight="1" outlineLevel="1" collapsed="1">
      <c r="A880" s="41" t="s">
        <v>31</v>
      </c>
      <c r="B880" s="42" t="s">
        <v>36</v>
      </c>
      <c r="C880" s="204"/>
      <c r="D880" s="205"/>
      <c r="E880" s="43">
        <v>25307</v>
      </c>
      <c r="F880" s="43">
        <v>25307</v>
      </c>
      <c r="G880" s="44">
        <f t="shared" si="68"/>
        <v>100</v>
      </c>
      <c r="H880" s="198"/>
    </row>
    <row r="881" spans="1:8" s="134" customFormat="1" ht="13.5" hidden="1" customHeight="1" outlineLevel="2">
      <c r="A881" s="41" t="s">
        <v>38</v>
      </c>
      <c r="B881" s="42" t="s">
        <v>37</v>
      </c>
      <c r="C881" s="204"/>
      <c r="D881" s="205"/>
      <c r="E881" s="43">
        <v>0</v>
      </c>
      <c r="F881" s="43">
        <v>0</v>
      </c>
      <c r="G881" s="44" t="str">
        <f t="shared" si="68"/>
        <v>-</v>
      </c>
      <c r="H881" s="198"/>
    </row>
    <row r="882" spans="1:8" s="143" customFormat="1" ht="3.95" customHeight="1" outlineLevel="1" collapsed="1">
      <c r="A882" s="45"/>
      <c r="B882" s="46"/>
      <c r="C882" s="138"/>
      <c r="D882" s="136"/>
      <c r="E882" s="49"/>
      <c r="F882" s="49"/>
      <c r="G882" s="50"/>
      <c r="H882" s="137"/>
    </row>
    <row r="883" spans="1:8" s="143" customFormat="1" ht="3.95" customHeight="1" outlineLevel="1">
      <c r="A883" s="148"/>
      <c r="B883" s="149"/>
      <c r="C883" s="139"/>
      <c r="D883" s="140"/>
      <c r="E883" s="150"/>
      <c r="F883" s="150"/>
      <c r="G883" s="151"/>
      <c r="H883" s="141"/>
    </row>
    <row r="884" spans="1:8" s="2" customFormat="1" ht="15" customHeight="1" outlineLevel="1">
      <c r="A884" s="52" t="s">
        <v>66</v>
      </c>
      <c r="B884" s="53" t="s">
        <v>167</v>
      </c>
      <c r="C884" s="204">
        <v>900</v>
      </c>
      <c r="D884" s="205">
        <v>90095</v>
      </c>
      <c r="E884" s="54">
        <f>SUM(E885:E889)</f>
        <v>71838</v>
      </c>
      <c r="F884" s="54">
        <f>SUM(F885:F889)</f>
        <v>66076.179999999993</v>
      </c>
      <c r="G884" s="55">
        <f t="shared" si="68"/>
        <v>91.979425930565981</v>
      </c>
      <c r="H884" s="198" t="s">
        <v>465</v>
      </c>
    </row>
    <row r="885" spans="1:8" s="19" customFormat="1" ht="13.5" customHeight="1" outlineLevel="1">
      <c r="A885" s="41" t="s">
        <v>7</v>
      </c>
      <c r="B885" s="42" t="s">
        <v>33</v>
      </c>
      <c r="C885" s="204"/>
      <c r="D885" s="205"/>
      <c r="E885" s="43">
        <v>38800</v>
      </c>
      <c r="F885" s="43">
        <v>33038.18</v>
      </c>
      <c r="G885" s="44">
        <f t="shared" si="68"/>
        <v>85.149948453608246</v>
      </c>
      <c r="H885" s="198"/>
    </row>
    <row r="886" spans="1:8" s="19" customFormat="1" ht="13.5" hidden="1" customHeight="1" outlineLevel="2">
      <c r="A886" s="41" t="s">
        <v>8</v>
      </c>
      <c r="B886" s="42" t="s">
        <v>34</v>
      </c>
      <c r="C886" s="204"/>
      <c r="D886" s="205"/>
      <c r="E886" s="43">
        <v>0</v>
      </c>
      <c r="F886" s="43">
        <v>0</v>
      </c>
      <c r="G886" s="44" t="str">
        <f t="shared" si="68"/>
        <v>-</v>
      </c>
      <c r="H886" s="198"/>
    </row>
    <row r="887" spans="1:8" s="19" customFormat="1" ht="13.5" hidden="1" customHeight="1" outlineLevel="2">
      <c r="A887" s="41" t="s">
        <v>9</v>
      </c>
      <c r="B887" s="42" t="s">
        <v>35</v>
      </c>
      <c r="C887" s="204"/>
      <c r="D887" s="205"/>
      <c r="E887" s="43">
        <v>0</v>
      </c>
      <c r="F887" s="43">
        <v>0</v>
      </c>
      <c r="G887" s="44" t="str">
        <f t="shared" si="68"/>
        <v>-</v>
      </c>
      <c r="H887" s="198"/>
    </row>
    <row r="888" spans="1:8" s="19" customFormat="1" ht="13.5" customHeight="1" outlineLevel="1" collapsed="1">
      <c r="A888" s="41" t="s">
        <v>31</v>
      </c>
      <c r="B888" s="42" t="s">
        <v>36</v>
      </c>
      <c r="C888" s="204"/>
      <c r="D888" s="205"/>
      <c r="E888" s="43">
        <v>33038</v>
      </c>
      <c r="F888" s="43">
        <v>33038</v>
      </c>
      <c r="G888" s="44">
        <f t="shared" si="68"/>
        <v>100</v>
      </c>
      <c r="H888" s="198"/>
    </row>
    <row r="889" spans="1:8" s="134" customFormat="1" ht="13.5" hidden="1" customHeight="1" outlineLevel="2">
      <c r="A889" s="41" t="s">
        <v>38</v>
      </c>
      <c r="B889" s="42" t="s">
        <v>37</v>
      </c>
      <c r="C889" s="204"/>
      <c r="D889" s="205"/>
      <c r="E889" s="43">
        <v>0</v>
      </c>
      <c r="F889" s="43">
        <v>0</v>
      </c>
      <c r="G889" s="44" t="str">
        <f t="shared" si="68"/>
        <v>-</v>
      </c>
      <c r="H889" s="198"/>
    </row>
    <row r="890" spans="1:8" s="143" customFormat="1" ht="3.95" customHeight="1" outlineLevel="1" collapsed="1">
      <c r="A890" s="45"/>
      <c r="B890" s="46"/>
      <c r="C890" s="138"/>
      <c r="D890" s="136"/>
      <c r="E890" s="49"/>
      <c r="F890" s="49"/>
      <c r="G890" s="50"/>
      <c r="H890" s="137"/>
    </row>
    <row r="891" spans="1:8" s="143" customFormat="1" ht="3.95" customHeight="1" outlineLevel="1">
      <c r="A891" s="148"/>
      <c r="B891" s="149"/>
      <c r="C891" s="139"/>
      <c r="D891" s="140"/>
      <c r="E891" s="150"/>
      <c r="F891" s="150"/>
      <c r="G891" s="151"/>
      <c r="H891" s="141"/>
    </row>
    <row r="892" spans="1:8" s="2" customFormat="1" ht="15" customHeight="1" outlineLevel="1">
      <c r="A892" s="52" t="s">
        <v>68</v>
      </c>
      <c r="B892" s="53" t="s">
        <v>168</v>
      </c>
      <c r="C892" s="204">
        <v>900</v>
      </c>
      <c r="D892" s="205">
        <v>90095</v>
      </c>
      <c r="E892" s="54">
        <f>SUM(E893:E897)</f>
        <v>114594</v>
      </c>
      <c r="F892" s="54">
        <f>SUM(F893:F897)</f>
        <v>109728.3</v>
      </c>
      <c r="G892" s="55">
        <f t="shared" si="68"/>
        <v>95.753966176239587</v>
      </c>
      <c r="H892" s="198" t="s">
        <v>466</v>
      </c>
    </row>
    <row r="893" spans="1:8" s="19" customFormat="1" ht="13.5" customHeight="1" outlineLevel="1">
      <c r="A893" s="41" t="s">
        <v>7</v>
      </c>
      <c r="B893" s="42" t="s">
        <v>33</v>
      </c>
      <c r="C893" s="204"/>
      <c r="D893" s="205"/>
      <c r="E893" s="43">
        <v>59730</v>
      </c>
      <c r="F893" s="43">
        <v>54864.3</v>
      </c>
      <c r="G893" s="44">
        <f t="shared" si="68"/>
        <v>91.853842290306389</v>
      </c>
      <c r="H893" s="198"/>
    </row>
    <row r="894" spans="1:8" s="19" customFormat="1" ht="13.5" hidden="1" customHeight="1" outlineLevel="2">
      <c r="A894" s="41" t="s">
        <v>8</v>
      </c>
      <c r="B894" s="42" t="s">
        <v>34</v>
      </c>
      <c r="C894" s="204"/>
      <c r="D894" s="205"/>
      <c r="E894" s="43">
        <v>0</v>
      </c>
      <c r="F894" s="43">
        <v>0</v>
      </c>
      <c r="G894" s="44" t="str">
        <f t="shared" si="68"/>
        <v>-</v>
      </c>
      <c r="H894" s="198"/>
    </row>
    <row r="895" spans="1:8" s="19" customFormat="1" ht="13.5" hidden="1" customHeight="1" outlineLevel="2">
      <c r="A895" s="41" t="s">
        <v>9</v>
      </c>
      <c r="B895" s="42" t="s">
        <v>35</v>
      </c>
      <c r="C895" s="204"/>
      <c r="D895" s="205"/>
      <c r="E895" s="43">
        <v>0</v>
      </c>
      <c r="F895" s="43">
        <v>0</v>
      </c>
      <c r="G895" s="44" t="str">
        <f t="shared" si="68"/>
        <v>-</v>
      </c>
      <c r="H895" s="198"/>
    </row>
    <row r="896" spans="1:8" s="19" customFormat="1" ht="13.5" customHeight="1" outlineLevel="1" collapsed="1">
      <c r="A896" s="41" t="s">
        <v>31</v>
      </c>
      <c r="B896" s="42" t="s">
        <v>36</v>
      </c>
      <c r="C896" s="204"/>
      <c r="D896" s="205"/>
      <c r="E896" s="43">
        <v>54864</v>
      </c>
      <c r="F896" s="43">
        <v>54864</v>
      </c>
      <c r="G896" s="44">
        <f t="shared" si="68"/>
        <v>100</v>
      </c>
      <c r="H896" s="198"/>
    </row>
    <row r="897" spans="1:8" s="134" customFormat="1" ht="13.5" hidden="1" customHeight="1" outlineLevel="2">
      <c r="A897" s="41" t="s">
        <v>38</v>
      </c>
      <c r="B897" s="42" t="s">
        <v>37</v>
      </c>
      <c r="C897" s="204"/>
      <c r="D897" s="205"/>
      <c r="E897" s="43">
        <v>0</v>
      </c>
      <c r="F897" s="43">
        <v>0</v>
      </c>
      <c r="G897" s="44" t="str">
        <f t="shared" si="68"/>
        <v>-</v>
      </c>
      <c r="H897" s="198"/>
    </row>
    <row r="898" spans="1:8" s="143" customFormat="1" ht="3.95" customHeight="1" outlineLevel="1" collapsed="1">
      <c r="A898" s="45"/>
      <c r="B898" s="46"/>
      <c r="C898" s="138"/>
      <c r="D898" s="136"/>
      <c r="E898" s="49"/>
      <c r="F898" s="49"/>
      <c r="G898" s="50"/>
      <c r="H898" s="137"/>
    </row>
    <row r="899" spans="1:8" s="143" customFormat="1" ht="3.95" customHeight="1" outlineLevel="1">
      <c r="A899" s="148"/>
      <c r="B899" s="149"/>
      <c r="C899" s="139"/>
      <c r="D899" s="140"/>
      <c r="E899" s="150"/>
      <c r="F899" s="150"/>
      <c r="G899" s="151"/>
      <c r="H899" s="141"/>
    </row>
    <row r="900" spans="1:8" s="2" customFormat="1" ht="15" customHeight="1" outlineLevel="1">
      <c r="A900" s="52" t="s">
        <v>76</v>
      </c>
      <c r="B900" s="53" t="s">
        <v>169</v>
      </c>
      <c r="C900" s="204">
        <v>900</v>
      </c>
      <c r="D900" s="205">
        <v>90095</v>
      </c>
      <c r="E900" s="54">
        <f>SUM(E901:E905)</f>
        <v>74552</v>
      </c>
      <c r="F900" s="54">
        <f>SUM(F901:F905)</f>
        <v>74245.600000000006</v>
      </c>
      <c r="G900" s="55">
        <f t="shared" si="68"/>
        <v>99.589011696533973</v>
      </c>
      <c r="H900" s="198" t="s">
        <v>636</v>
      </c>
    </row>
    <row r="901" spans="1:8" s="19" customFormat="1" ht="13.5" customHeight="1" outlineLevel="1">
      <c r="A901" s="41" t="s">
        <v>7</v>
      </c>
      <c r="B901" s="42" t="s">
        <v>33</v>
      </c>
      <c r="C901" s="204"/>
      <c r="D901" s="205"/>
      <c r="E901" s="43">
        <v>57200</v>
      </c>
      <c r="F901" s="43">
        <v>56893.599999999999</v>
      </c>
      <c r="G901" s="44">
        <f t="shared" si="68"/>
        <v>99.464335664335664</v>
      </c>
      <c r="H901" s="198"/>
    </row>
    <row r="902" spans="1:8" s="19" customFormat="1" ht="13.5" hidden="1" customHeight="1" outlineLevel="2">
      <c r="A902" s="41" t="s">
        <v>8</v>
      </c>
      <c r="B902" s="42" t="s">
        <v>34</v>
      </c>
      <c r="C902" s="204"/>
      <c r="D902" s="205"/>
      <c r="E902" s="43">
        <v>0</v>
      </c>
      <c r="F902" s="43">
        <v>0</v>
      </c>
      <c r="G902" s="44" t="str">
        <f t="shared" si="68"/>
        <v>-</v>
      </c>
      <c r="H902" s="198"/>
    </row>
    <row r="903" spans="1:8" s="19" customFormat="1" ht="13.5" hidden="1" customHeight="1" outlineLevel="2">
      <c r="A903" s="41" t="s">
        <v>9</v>
      </c>
      <c r="B903" s="42" t="s">
        <v>35</v>
      </c>
      <c r="C903" s="204"/>
      <c r="D903" s="205"/>
      <c r="E903" s="43">
        <v>0</v>
      </c>
      <c r="F903" s="43">
        <v>0</v>
      </c>
      <c r="G903" s="44" t="str">
        <f t="shared" si="68"/>
        <v>-</v>
      </c>
      <c r="H903" s="198"/>
    </row>
    <row r="904" spans="1:8" s="19" customFormat="1" ht="13.5" customHeight="1" outlineLevel="1" collapsed="1">
      <c r="A904" s="41" t="s">
        <v>31</v>
      </c>
      <c r="B904" s="42" t="s">
        <v>36</v>
      </c>
      <c r="C904" s="204"/>
      <c r="D904" s="205"/>
      <c r="E904" s="43">
        <v>17352</v>
      </c>
      <c r="F904" s="43">
        <v>17352</v>
      </c>
      <c r="G904" s="44">
        <f t="shared" si="68"/>
        <v>100</v>
      </c>
      <c r="H904" s="198"/>
    </row>
    <row r="905" spans="1:8" s="134" customFormat="1" ht="13.5" hidden="1" customHeight="1" outlineLevel="2">
      <c r="A905" s="41" t="s">
        <v>38</v>
      </c>
      <c r="B905" s="42" t="s">
        <v>37</v>
      </c>
      <c r="C905" s="204"/>
      <c r="D905" s="205"/>
      <c r="E905" s="43">
        <v>0</v>
      </c>
      <c r="F905" s="43">
        <v>0</v>
      </c>
      <c r="G905" s="44" t="str">
        <f t="shared" si="68"/>
        <v>-</v>
      </c>
      <c r="H905" s="198"/>
    </row>
    <row r="906" spans="1:8" s="143" customFormat="1" ht="3.95" customHeight="1" outlineLevel="1" collapsed="1">
      <c r="A906" s="45"/>
      <c r="B906" s="46"/>
      <c r="C906" s="138"/>
      <c r="D906" s="136"/>
      <c r="E906" s="49"/>
      <c r="F906" s="49"/>
      <c r="G906" s="50"/>
      <c r="H906" s="137"/>
    </row>
    <row r="907" spans="1:8" s="143" customFormat="1" ht="3.95" customHeight="1" outlineLevel="1">
      <c r="A907" s="148"/>
      <c r="B907" s="149"/>
      <c r="C907" s="139"/>
      <c r="D907" s="140"/>
      <c r="E907" s="150"/>
      <c r="F907" s="150"/>
      <c r="G907" s="151"/>
      <c r="H907" s="141"/>
    </row>
    <row r="908" spans="1:8" s="2" customFormat="1" ht="15" customHeight="1" outlineLevel="1">
      <c r="A908" s="52" t="s">
        <v>77</v>
      </c>
      <c r="B908" s="53" t="s">
        <v>170</v>
      </c>
      <c r="C908" s="204">
        <v>900</v>
      </c>
      <c r="D908" s="205">
        <v>90095</v>
      </c>
      <c r="E908" s="54">
        <f>SUM(E909:E913)</f>
        <v>371825</v>
      </c>
      <c r="F908" s="54">
        <f>SUM(F909:F913)</f>
        <v>366294</v>
      </c>
      <c r="G908" s="55">
        <f t="shared" si="68"/>
        <v>98.512472265178502</v>
      </c>
      <c r="H908" s="198" t="s">
        <v>637</v>
      </c>
    </row>
    <row r="909" spans="1:8" s="19" customFormat="1" ht="13.5" customHeight="1" outlineLevel="1">
      <c r="A909" s="41" t="s">
        <v>7</v>
      </c>
      <c r="B909" s="42" t="s">
        <v>33</v>
      </c>
      <c r="C909" s="204"/>
      <c r="D909" s="205"/>
      <c r="E909" s="43">
        <v>245000</v>
      </c>
      <c r="F909" s="43">
        <v>239469</v>
      </c>
      <c r="G909" s="44">
        <f t="shared" si="68"/>
        <v>97.742448979591828</v>
      </c>
      <c r="H909" s="198"/>
    </row>
    <row r="910" spans="1:8" s="19" customFormat="1" ht="13.5" hidden="1" customHeight="1" outlineLevel="2">
      <c r="A910" s="41" t="s">
        <v>8</v>
      </c>
      <c r="B910" s="42" t="s">
        <v>34</v>
      </c>
      <c r="C910" s="204"/>
      <c r="D910" s="205"/>
      <c r="E910" s="43">
        <v>0</v>
      </c>
      <c r="F910" s="43">
        <v>0</v>
      </c>
      <c r="G910" s="44" t="str">
        <f t="shared" si="68"/>
        <v>-</v>
      </c>
      <c r="H910" s="198"/>
    </row>
    <row r="911" spans="1:8" s="19" customFormat="1" ht="13.5" hidden="1" customHeight="1" outlineLevel="2">
      <c r="A911" s="41" t="s">
        <v>9</v>
      </c>
      <c r="B911" s="42" t="s">
        <v>35</v>
      </c>
      <c r="C911" s="204"/>
      <c r="D911" s="205"/>
      <c r="E911" s="43">
        <v>0</v>
      </c>
      <c r="F911" s="43">
        <v>0</v>
      </c>
      <c r="G911" s="44" t="str">
        <f t="shared" si="68"/>
        <v>-</v>
      </c>
      <c r="H911" s="198"/>
    </row>
    <row r="912" spans="1:8" s="19" customFormat="1" ht="13.5" customHeight="1" outlineLevel="1" collapsed="1">
      <c r="A912" s="41" t="s">
        <v>31</v>
      </c>
      <c r="B912" s="42" t="s">
        <v>36</v>
      </c>
      <c r="C912" s="204"/>
      <c r="D912" s="205"/>
      <c r="E912" s="43">
        <v>126825</v>
      </c>
      <c r="F912" s="43">
        <v>126825</v>
      </c>
      <c r="G912" s="44">
        <f t="shared" si="68"/>
        <v>100</v>
      </c>
      <c r="H912" s="198"/>
    </row>
    <row r="913" spans="1:8" s="134" customFormat="1" ht="13.5" hidden="1" customHeight="1" outlineLevel="2">
      <c r="A913" s="41" t="s">
        <v>38</v>
      </c>
      <c r="B913" s="42" t="s">
        <v>37</v>
      </c>
      <c r="C913" s="204"/>
      <c r="D913" s="205"/>
      <c r="E913" s="43">
        <v>0</v>
      </c>
      <c r="F913" s="43">
        <v>0</v>
      </c>
      <c r="G913" s="44" t="str">
        <f t="shared" si="68"/>
        <v>-</v>
      </c>
      <c r="H913" s="198"/>
    </row>
    <row r="914" spans="1:8" s="143" customFormat="1" ht="3.95" customHeight="1" outlineLevel="1" collapsed="1">
      <c r="A914" s="45"/>
      <c r="B914" s="46"/>
      <c r="C914" s="138"/>
      <c r="D914" s="136"/>
      <c r="E914" s="49"/>
      <c r="F914" s="49"/>
      <c r="G914" s="50"/>
      <c r="H914" s="137"/>
    </row>
    <row r="915" spans="1:8" s="143" customFormat="1" ht="3.95" customHeight="1" outlineLevel="1">
      <c r="A915" s="148"/>
      <c r="B915" s="149"/>
      <c r="C915" s="139"/>
      <c r="D915" s="140"/>
      <c r="E915" s="150"/>
      <c r="F915" s="150"/>
      <c r="G915" s="151"/>
      <c r="H915" s="141"/>
    </row>
    <row r="916" spans="1:8" s="2" customFormat="1" ht="15" customHeight="1" outlineLevel="1">
      <c r="A916" s="52" t="s">
        <v>78</v>
      </c>
      <c r="B916" s="53" t="s">
        <v>171</v>
      </c>
      <c r="C916" s="204">
        <v>900</v>
      </c>
      <c r="D916" s="205">
        <v>90095</v>
      </c>
      <c r="E916" s="54">
        <f>SUM(E917:E921)</f>
        <v>57500</v>
      </c>
      <c r="F916" s="54">
        <f>SUM(F917:F921)</f>
        <v>51500.73</v>
      </c>
      <c r="G916" s="55">
        <f t="shared" si="68"/>
        <v>89.566486956521743</v>
      </c>
      <c r="H916" s="198" t="s">
        <v>638</v>
      </c>
    </row>
    <row r="917" spans="1:8" s="19" customFormat="1" ht="13.5" customHeight="1" outlineLevel="1">
      <c r="A917" s="41" t="s">
        <v>7</v>
      </c>
      <c r="B917" s="42" t="s">
        <v>33</v>
      </c>
      <c r="C917" s="204"/>
      <c r="D917" s="205"/>
      <c r="E917" s="43">
        <v>40000</v>
      </c>
      <c r="F917" s="43">
        <v>34000.730000000003</v>
      </c>
      <c r="G917" s="44">
        <f t="shared" si="68"/>
        <v>85.001825000000011</v>
      </c>
      <c r="H917" s="198"/>
    </row>
    <row r="918" spans="1:8" s="19" customFormat="1" ht="13.5" hidden="1" customHeight="1" outlineLevel="2">
      <c r="A918" s="41" t="s">
        <v>8</v>
      </c>
      <c r="B918" s="42" t="s">
        <v>34</v>
      </c>
      <c r="C918" s="204"/>
      <c r="D918" s="205"/>
      <c r="E918" s="43">
        <v>0</v>
      </c>
      <c r="F918" s="43">
        <v>0</v>
      </c>
      <c r="G918" s="44" t="str">
        <f t="shared" si="68"/>
        <v>-</v>
      </c>
      <c r="H918" s="198"/>
    </row>
    <row r="919" spans="1:8" s="19" customFormat="1" ht="13.5" hidden="1" customHeight="1" outlineLevel="2">
      <c r="A919" s="41" t="s">
        <v>9</v>
      </c>
      <c r="B919" s="42" t="s">
        <v>35</v>
      </c>
      <c r="C919" s="204"/>
      <c r="D919" s="205"/>
      <c r="E919" s="43">
        <v>0</v>
      </c>
      <c r="F919" s="43">
        <v>0</v>
      </c>
      <c r="G919" s="44" t="str">
        <f t="shared" si="68"/>
        <v>-</v>
      </c>
      <c r="H919" s="198"/>
    </row>
    <row r="920" spans="1:8" s="19" customFormat="1" ht="13.5" customHeight="1" outlineLevel="1" collapsed="1">
      <c r="A920" s="41" t="s">
        <v>31</v>
      </c>
      <c r="B920" s="42" t="s">
        <v>36</v>
      </c>
      <c r="C920" s="204"/>
      <c r="D920" s="205"/>
      <c r="E920" s="43">
        <v>17500</v>
      </c>
      <c r="F920" s="43">
        <v>17500</v>
      </c>
      <c r="G920" s="44">
        <f t="shared" si="68"/>
        <v>100</v>
      </c>
      <c r="H920" s="198"/>
    </row>
    <row r="921" spans="1:8" s="134" customFormat="1" ht="13.5" hidden="1" customHeight="1" outlineLevel="2">
      <c r="A921" s="41" t="s">
        <v>38</v>
      </c>
      <c r="B921" s="42" t="s">
        <v>37</v>
      </c>
      <c r="C921" s="204"/>
      <c r="D921" s="205"/>
      <c r="E921" s="43">
        <v>0</v>
      </c>
      <c r="F921" s="43">
        <v>0</v>
      </c>
      <c r="G921" s="44" t="str">
        <f t="shared" si="68"/>
        <v>-</v>
      </c>
      <c r="H921" s="198"/>
    </row>
    <row r="922" spans="1:8" s="143" customFormat="1" ht="3.95" customHeight="1" outlineLevel="1" collapsed="1">
      <c r="A922" s="45"/>
      <c r="B922" s="46"/>
      <c r="C922" s="138"/>
      <c r="D922" s="136"/>
      <c r="E922" s="49"/>
      <c r="F922" s="49"/>
      <c r="G922" s="50"/>
      <c r="H922" s="137"/>
    </row>
    <row r="923" spans="1:8" s="143" customFormat="1" ht="3.95" customHeight="1" outlineLevel="1">
      <c r="A923" s="148"/>
      <c r="B923" s="149"/>
      <c r="C923" s="139"/>
      <c r="D923" s="140"/>
      <c r="E923" s="150"/>
      <c r="F923" s="150"/>
      <c r="G923" s="151"/>
      <c r="H923" s="141"/>
    </row>
    <row r="924" spans="1:8" s="2" customFormat="1" ht="15" customHeight="1" outlineLevel="1">
      <c r="A924" s="52" t="s">
        <v>79</v>
      </c>
      <c r="B924" s="53" t="s">
        <v>172</v>
      </c>
      <c r="C924" s="204">
        <v>900</v>
      </c>
      <c r="D924" s="205">
        <v>90095</v>
      </c>
      <c r="E924" s="54">
        <f>SUM(E925:E929)</f>
        <v>38700</v>
      </c>
      <c r="F924" s="54">
        <f>SUM(F925:F929)</f>
        <v>38700</v>
      </c>
      <c r="G924" s="55">
        <f t="shared" si="68"/>
        <v>100</v>
      </c>
      <c r="H924" s="198" t="s">
        <v>639</v>
      </c>
    </row>
    <row r="925" spans="1:8" s="19" customFormat="1" ht="13.5" customHeight="1" outlineLevel="1">
      <c r="A925" s="41" t="s">
        <v>7</v>
      </c>
      <c r="B925" s="42" t="s">
        <v>33</v>
      </c>
      <c r="C925" s="204"/>
      <c r="D925" s="205"/>
      <c r="E925" s="43">
        <v>25400</v>
      </c>
      <c r="F925" s="43">
        <v>25400</v>
      </c>
      <c r="G925" s="44">
        <f t="shared" si="68"/>
        <v>100</v>
      </c>
      <c r="H925" s="198"/>
    </row>
    <row r="926" spans="1:8" s="19" customFormat="1" ht="13.5" hidden="1" customHeight="1" outlineLevel="2">
      <c r="A926" s="41" t="s">
        <v>8</v>
      </c>
      <c r="B926" s="42" t="s">
        <v>34</v>
      </c>
      <c r="C926" s="204"/>
      <c r="D926" s="205"/>
      <c r="E926" s="43">
        <v>0</v>
      </c>
      <c r="F926" s="43">
        <v>0</v>
      </c>
      <c r="G926" s="44" t="str">
        <f t="shared" si="68"/>
        <v>-</v>
      </c>
      <c r="H926" s="198"/>
    </row>
    <row r="927" spans="1:8" s="19" customFormat="1" ht="13.5" hidden="1" customHeight="1" outlineLevel="2">
      <c r="A927" s="41" t="s">
        <v>9</v>
      </c>
      <c r="B927" s="42" t="s">
        <v>35</v>
      </c>
      <c r="C927" s="204"/>
      <c r="D927" s="205"/>
      <c r="E927" s="43">
        <v>0</v>
      </c>
      <c r="F927" s="43">
        <v>0</v>
      </c>
      <c r="G927" s="44" t="str">
        <f t="shared" si="68"/>
        <v>-</v>
      </c>
      <c r="H927" s="198"/>
    </row>
    <row r="928" spans="1:8" s="19" customFormat="1" ht="13.5" customHeight="1" outlineLevel="1" collapsed="1">
      <c r="A928" s="41" t="s">
        <v>31</v>
      </c>
      <c r="B928" s="42" t="s">
        <v>36</v>
      </c>
      <c r="C928" s="204"/>
      <c r="D928" s="205"/>
      <c r="E928" s="43">
        <v>13300</v>
      </c>
      <c r="F928" s="43">
        <v>13300</v>
      </c>
      <c r="G928" s="44">
        <f t="shared" si="68"/>
        <v>100</v>
      </c>
      <c r="H928" s="198"/>
    </row>
    <row r="929" spans="1:8" s="134" customFormat="1" ht="13.5" hidden="1" customHeight="1" outlineLevel="2">
      <c r="A929" s="41" t="s">
        <v>38</v>
      </c>
      <c r="B929" s="42" t="s">
        <v>37</v>
      </c>
      <c r="C929" s="204"/>
      <c r="D929" s="205"/>
      <c r="E929" s="43">
        <v>0</v>
      </c>
      <c r="F929" s="43">
        <v>0</v>
      </c>
      <c r="G929" s="44" t="str">
        <f t="shared" si="68"/>
        <v>-</v>
      </c>
      <c r="H929" s="198"/>
    </row>
    <row r="930" spans="1:8" s="143" customFormat="1" ht="3.95" customHeight="1" outlineLevel="1" collapsed="1">
      <c r="A930" s="45"/>
      <c r="B930" s="46"/>
      <c r="C930" s="138"/>
      <c r="D930" s="136"/>
      <c r="E930" s="49"/>
      <c r="F930" s="49"/>
      <c r="G930" s="50"/>
      <c r="H930" s="137"/>
    </row>
    <row r="931" spans="1:8" s="143" customFormat="1" ht="3.95" customHeight="1" outlineLevel="1">
      <c r="A931" s="148"/>
      <c r="B931" s="149"/>
      <c r="C931" s="139"/>
      <c r="D931" s="140"/>
      <c r="E931" s="150"/>
      <c r="F931" s="150"/>
      <c r="G931" s="151"/>
      <c r="H931" s="141"/>
    </row>
    <row r="932" spans="1:8" s="2" customFormat="1" ht="15" customHeight="1" outlineLevel="1">
      <c r="A932" s="52" t="s">
        <v>80</v>
      </c>
      <c r="B932" s="53" t="s">
        <v>173</v>
      </c>
      <c r="C932" s="204">
        <v>900</v>
      </c>
      <c r="D932" s="205">
        <v>90095</v>
      </c>
      <c r="E932" s="54">
        <f>SUM(E933:E937)</f>
        <v>23621</v>
      </c>
      <c r="F932" s="54">
        <f>SUM(F933:F937)</f>
        <v>17980</v>
      </c>
      <c r="G932" s="55">
        <f t="shared" si="68"/>
        <v>76.118707929384868</v>
      </c>
      <c r="H932" s="198" t="s">
        <v>640</v>
      </c>
    </row>
    <row r="933" spans="1:8" s="19" customFormat="1" ht="13.5" customHeight="1" outlineLevel="1">
      <c r="A933" s="41" t="s">
        <v>7</v>
      </c>
      <c r="B933" s="42" t="s">
        <v>33</v>
      </c>
      <c r="C933" s="204"/>
      <c r="D933" s="205"/>
      <c r="E933" s="43">
        <v>17500</v>
      </c>
      <c r="F933" s="43">
        <v>11859</v>
      </c>
      <c r="G933" s="44">
        <f t="shared" si="68"/>
        <v>67.765714285714282</v>
      </c>
      <c r="H933" s="198"/>
    </row>
    <row r="934" spans="1:8" s="19" customFormat="1" ht="13.5" hidden="1" customHeight="1" outlineLevel="2">
      <c r="A934" s="41" t="s">
        <v>8</v>
      </c>
      <c r="B934" s="42" t="s">
        <v>34</v>
      </c>
      <c r="C934" s="204"/>
      <c r="D934" s="205"/>
      <c r="E934" s="43">
        <v>0</v>
      </c>
      <c r="F934" s="43">
        <v>0</v>
      </c>
      <c r="G934" s="44" t="str">
        <f t="shared" si="68"/>
        <v>-</v>
      </c>
      <c r="H934" s="198"/>
    </row>
    <row r="935" spans="1:8" s="19" customFormat="1" ht="13.5" hidden="1" customHeight="1" outlineLevel="2">
      <c r="A935" s="41" t="s">
        <v>9</v>
      </c>
      <c r="B935" s="42" t="s">
        <v>35</v>
      </c>
      <c r="C935" s="204"/>
      <c r="D935" s="205"/>
      <c r="E935" s="43">
        <v>0</v>
      </c>
      <c r="F935" s="43">
        <v>0</v>
      </c>
      <c r="G935" s="44" t="str">
        <f t="shared" si="68"/>
        <v>-</v>
      </c>
      <c r="H935" s="198"/>
    </row>
    <row r="936" spans="1:8" s="19" customFormat="1" ht="13.5" customHeight="1" outlineLevel="1" collapsed="1">
      <c r="A936" s="41" t="s">
        <v>31</v>
      </c>
      <c r="B936" s="42" t="s">
        <v>36</v>
      </c>
      <c r="C936" s="204"/>
      <c r="D936" s="205"/>
      <c r="E936" s="43">
        <v>6121</v>
      </c>
      <c r="F936" s="43">
        <v>6121</v>
      </c>
      <c r="G936" s="44">
        <f t="shared" si="68"/>
        <v>100</v>
      </c>
      <c r="H936" s="198"/>
    </row>
    <row r="937" spans="1:8" s="134" customFormat="1" ht="13.5" hidden="1" customHeight="1" outlineLevel="2">
      <c r="A937" s="41" t="s">
        <v>38</v>
      </c>
      <c r="B937" s="42" t="s">
        <v>37</v>
      </c>
      <c r="C937" s="204"/>
      <c r="D937" s="205"/>
      <c r="E937" s="43">
        <v>0</v>
      </c>
      <c r="F937" s="43">
        <v>0</v>
      </c>
      <c r="G937" s="44" t="str">
        <f t="shared" si="68"/>
        <v>-</v>
      </c>
      <c r="H937" s="198"/>
    </row>
    <row r="938" spans="1:8" s="143" customFormat="1" ht="3.95" customHeight="1" outlineLevel="1" collapsed="1">
      <c r="A938" s="45"/>
      <c r="B938" s="46"/>
      <c r="C938" s="138"/>
      <c r="D938" s="136"/>
      <c r="E938" s="49"/>
      <c r="F938" s="49"/>
      <c r="G938" s="50"/>
      <c r="H938" s="137"/>
    </row>
    <row r="939" spans="1:8" s="143" customFormat="1" ht="3.95" customHeight="1" outlineLevel="1">
      <c r="A939" s="148"/>
      <c r="B939" s="149"/>
      <c r="C939" s="139"/>
      <c r="D939" s="140"/>
      <c r="E939" s="150"/>
      <c r="F939" s="150"/>
      <c r="G939" s="151"/>
      <c r="H939" s="141"/>
    </row>
    <row r="940" spans="1:8" s="2" customFormat="1" ht="15" customHeight="1" outlineLevel="1">
      <c r="A940" s="52" t="s">
        <v>85</v>
      </c>
      <c r="B940" s="53" t="s">
        <v>174</v>
      </c>
      <c r="C940" s="204">
        <v>900</v>
      </c>
      <c r="D940" s="205">
        <v>90095</v>
      </c>
      <c r="E940" s="54">
        <f>SUM(E941:E945)</f>
        <v>25725</v>
      </c>
      <c r="F940" s="54">
        <f>SUM(F941:F945)</f>
        <v>25715</v>
      </c>
      <c r="G940" s="55">
        <f t="shared" si="68"/>
        <v>99.961127308066082</v>
      </c>
      <c r="H940" s="198" t="s">
        <v>743</v>
      </c>
    </row>
    <row r="941" spans="1:8" s="19" customFormat="1" ht="13.5" customHeight="1" outlineLevel="1">
      <c r="A941" s="41" t="s">
        <v>7</v>
      </c>
      <c r="B941" s="42" t="s">
        <v>33</v>
      </c>
      <c r="C941" s="204"/>
      <c r="D941" s="205"/>
      <c r="E941" s="43">
        <v>16900</v>
      </c>
      <c r="F941" s="43">
        <v>16890</v>
      </c>
      <c r="G941" s="44">
        <f t="shared" si="68"/>
        <v>99.940828402366861</v>
      </c>
      <c r="H941" s="198"/>
    </row>
    <row r="942" spans="1:8" s="19" customFormat="1" ht="13.5" hidden="1" customHeight="1" outlineLevel="2">
      <c r="A942" s="41" t="s">
        <v>8</v>
      </c>
      <c r="B942" s="42" t="s">
        <v>34</v>
      </c>
      <c r="C942" s="204"/>
      <c r="D942" s="205"/>
      <c r="E942" s="43">
        <v>0</v>
      </c>
      <c r="F942" s="43">
        <v>0</v>
      </c>
      <c r="G942" s="44" t="str">
        <f t="shared" si="68"/>
        <v>-</v>
      </c>
      <c r="H942" s="198"/>
    </row>
    <row r="943" spans="1:8" s="19" customFormat="1" ht="13.5" hidden="1" customHeight="1" outlineLevel="2">
      <c r="A943" s="41" t="s">
        <v>9</v>
      </c>
      <c r="B943" s="42" t="s">
        <v>35</v>
      </c>
      <c r="C943" s="204"/>
      <c r="D943" s="205"/>
      <c r="E943" s="43">
        <v>0</v>
      </c>
      <c r="F943" s="43">
        <v>0</v>
      </c>
      <c r="G943" s="44" t="str">
        <f t="shared" si="68"/>
        <v>-</v>
      </c>
      <c r="H943" s="198"/>
    </row>
    <row r="944" spans="1:8" s="19" customFormat="1" ht="13.5" customHeight="1" outlineLevel="1" collapsed="1">
      <c r="A944" s="41" t="s">
        <v>31</v>
      </c>
      <c r="B944" s="42" t="s">
        <v>36</v>
      </c>
      <c r="C944" s="204"/>
      <c r="D944" s="205"/>
      <c r="E944" s="43">
        <v>8825</v>
      </c>
      <c r="F944" s="43">
        <v>8825</v>
      </c>
      <c r="G944" s="44">
        <f t="shared" si="68"/>
        <v>100</v>
      </c>
      <c r="H944" s="198"/>
    </row>
    <row r="945" spans="1:8" s="134" customFormat="1" ht="13.5" hidden="1" customHeight="1" outlineLevel="2">
      <c r="A945" s="41" t="s">
        <v>38</v>
      </c>
      <c r="B945" s="42" t="s">
        <v>37</v>
      </c>
      <c r="C945" s="204"/>
      <c r="D945" s="205"/>
      <c r="E945" s="43">
        <v>0</v>
      </c>
      <c r="F945" s="43">
        <v>0</v>
      </c>
      <c r="G945" s="44" t="str">
        <f t="shared" si="68"/>
        <v>-</v>
      </c>
      <c r="H945" s="198"/>
    </row>
    <row r="946" spans="1:8" s="143" customFormat="1" ht="3.95" customHeight="1" outlineLevel="1" collapsed="1">
      <c r="A946" s="45"/>
      <c r="B946" s="46"/>
      <c r="C946" s="138"/>
      <c r="D946" s="136"/>
      <c r="E946" s="49"/>
      <c r="F946" s="49"/>
      <c r="G946" s="50"/>
      <c r="H946" s="137"/>
    </row>
    <row r="947" spans="1:8" s="143" customFormat="1" ht="3.95" customHeight="1" outlineLevel="1">
      <c r="A947" s="148"/>
      <c r="B947" s="149"/>
      <c r="C947" s="139"/>
      <c r="D947" s="140"/>
      <c r="E947" s="150"/>
      <c r="F947" s="150"/>
      <c r="G947" s="151"/>
      <c r="H947" s="141"/>
    </row>
    <row r="948" spans="1:8" s="2" customFormat="1" ht="27" customHeight="1" outlineLevel="1">
      <c r="A948" s="52" t="s">
        <v>86</v>
      </c>
      <c r="B948" s="53" t="s">
        <v>175</v>
      </c>
      <c r="C948" s="204">
        <v>900</v>
      </c>
      <c r="D948" s="205">
        <v>90095</v>
      </c>
      <c r="E948" s="54">
        <f>SUM(E949:E953)</f>
        <v>153490</v>
      </c>
      <c r="F948" s="54">
        <f>SUM(F949:F953)</f>
        <v>149860.72</v>
      </c>
      <c r="G948" s="55">
        <f t="shared" si="68"/>
        <v>97.635494169001234</v>
      </c>
      <c r="H948" s="198" t="s">
        <v>641</v>
      </c>
    </row>
    <row r="949" spans="1:8" s="19" customFormat="1" ht="13.5" customHeight="1" outlineLevel="1">
      <c r="A949" s="41" t="s">
        <v>7</v>
      </c>
      <c r="B949" s="42" t="s">
        <v>33</v>
      </c>
      <c r="C949" s="204"/>
      <c r="D949" s="205"/>
      <c r="E949" s="43">
        <v>113000</v>
      </c>
      <c r="F949" s="43">
        <v>109370.72</v>
      </c>
      <c r="G949" s="44">
        <f t="shared" si="68"/>
        <v>96.788247787610615</v>
      </c>
      <c r="H949" s="198"/>
    </row>
    <row r="950" spans="1:8" s="19" customFormat="1" ht="13.5" hidden="1" customHeight="1" outlineLevel="2">
      <c r="A950" s="41" t="s">
        <v>8</v>
      </c>
      <c r="B950" s="42" t="s">
        <v>34</v>
      </c>
      <c r="C950" s="204"/>
      <c r="D950" s="205"/>
      <c r="E950" s="43">
        <v>0</v>
      </c>
      <c r="F950" s="43">
        <v>0</v>
      </c>
      <c r="G950" s="44" t="str">
        <f t="shared" si="68"/>
        <v>-</v>
      </c>
      <c r="H950" s="198"/>
    </row>
    <row r="951" spans="1:8" s="19" customFormat="1" ht="13.5" hidden="1" customHeight="1" outlineLevel="2">
      <c r="A951" s="41" t="s">
        <v>9</v>
      </c>
      <c r="B951" s="42" t="s">
        <v>35</v>
      </c>
      <c r="C951" s="204"/>
      <c r="D951" s="205"/>
      <c r="E951" s="43">
        <v>0</v>
      </c>
      <c r="F951" s="43">
        <v>0</v>
      </c>
      <c r="G951" s="44" t="str">
        <f t="shared" si="68"/>
        <v>-</v>
      </c>
      <c r="H951" s="198"/>
    </row>
    <row r="952" spans="1:8" s="19" customFormat="1" ht="13.5" customHeight="1" outlineLevel="1" collapsed="1">
      <c r="A952" s="41" t="s">
        <v>31</v>
      </c>
      <c r="B952" s="42" t="s">
        <v>36</v>
      </c>
      <c r="C952" s="204"/>
      <c r="D952" s="205"/>
      <c r="E952" s="43">
        <v>40490</v>
      </c>
      <c r="F952" s="43">
        <v>40490</v>
      </c>
      <c r="G952" s="44">
        <f t="shared" si="68"/>
        <v>100</v>
      </c>
      <c r="H952" s="198"/>
    </row>
    <row r="953" spans="1:8" s="134" customFormat="1" ht="13.5" hidden="1" customHeight="1" outlineLevel="2">
      <c r="A953" s="41" t="s">
        <v>38</v>
      </c>
      <c r="B953" s="42" t="s">
        <v>37</v>
      </c>
      <c r="C953" s="204"/>
      <c r="D953" s="205"/>
      <c r="E953" s="43">
        <v>0</v>
      </c>
      <c r="F953" s="43">
        <v>0</v>
      </c>
      <c r="G953" s="44" t="str">
        <f t="shared" si="68"/>
        <v>-</v>
      </c>
      <c r="H953" s="198"/>
    </row>
    <row r="954" spans="1:8" s="143" customFormat="1" ht="3.95" customHeight="1" outlineLevel="1" collapsed="1">
      <c r="A954" s="45"/>
      <c r="B954" s="46"/>
      <c r="C954" s="138"/>
      <c r="D954" s="136"/>
      <c r="E954" s="49"/>
      <c r="F954" s="49"/>
      <c r="G954" s="50"/>
      <c r="H954" s="137"/>
    </row>
    <row r="955" spans="1:8" s="143" customFormat="1" ht="3.95" customHeight="1" outlineLevel="1">
      <c r="A955" s="148"/>
      <c r="B955" s="149"/>
      <c r="C955" s="139"/>
      <c r="D955" s="140"/>
      <c r="E955" s="150"/>
      <c r="F955" s="150"/>
      <c r="G955" s="151"/>
      <c r="H955" s="141"/>
    </row>
    <row r="956" spans="1:8" s="2" customFormat="1" ht="15" customHeight="1" outlineLevel="1">
      <c r="A956" s="52" t="s">
        <v>87</v>
      </c>
      <c r="B956" s="53" t="s">
        <v>176</v>
      </c>
      <c r="C956" s="204">
        <v>900</v>
      </c>
      <c r="D956" s="205">
        <v>90095</v>
      </c>
      <c r="E956" s="54">
        <f>SUM(E957:E961)</f>
        <v>56800</v>
      </c>
      <c r="F956" s="54">
        <f>SUM(F957:F961)</f>
        <v>52990</v>
      </c>
      <c r="G956" s="55">
        <f t="shared" si="68"/>
        <v>93.292253521126753</v>
      </c>
      <c r="H956" s="198" t="s">
        <v>642</v>
      </c>
    </row>
    <row r="957" spans="1:8" s="19" customFormat="1" ht="13.5" customHeight="1" outlineLevel="1">
      <c r="A957" s="41" t="s">
        <v>7</v>
      </c>
      <c r="B957" s="42" t="s">
        <v>33</v>
      </c>
      <c r="C957" s="204"/>
      <c r="D957" s="205"/>
      <c r="E957" s="43">
        <v>49000</v>
      </c>
      <c r="F957" s="43">
        <v>45190</v>
      </c>
      <c r="G957" s="44">
        <f t="shared" si="68"/>
        <v>92.224489795918359</v>
      </c>
      <c r="H957" s="198"/>
    </row>
    <row r="958" spans="1:8" s="19" customFormat="1" ht="13.5" hidden="1" customHeight="1" outlineLevel="2">
      <c r="A958" s="41" t="s">
        <v>8</v>
      </c>
      <c r="B958" s="42" t="s">
        <v>34</v>
      </c>
      <c r="C958" s="204"/>
      <c r="D958" s="205"/>
      <c r="E958" s="43">
        <v>0</v>
      </c>
      <c r="F958" s="43">
        <v>0</v>
      </c>
      <c r="G958" s="44" t="str">
        <f t="shared" si="68"/>
        <v>-</v>
      </c>
      <c r="H958" s="198"/>
    </row>
    <row r="959" spans="1:8" s="19" customFormat="1" ht="13.5" hidden="1" customHeight="1" outlineLevel="2">
      <c r="A959" s="41" t="s">
        <v>9</v>
      </c>
      <c r="B959" s="42" t="s">
        <v>35</v>
      </c>
      <c r="C959" s="204"/>
      <c r="D959" s="205"/>
      <c r="E959" s="43">
        <v>0</v>
      </c>
      <c r="F959" s="43">
        <v>0</v>
      </c>
      <c r="G959" s="44" t="str">
        <f t="shared" si="68"/>
        <v>-</v>
      </c>
      <c r="H959" s="198"/>
    </row>
    <row r="960" spans="1:8" s="19" customFormat="1" ht="13.5" customHeight="1" outlineLevel="1" collapsed="1">
      <c r="A960" s="41" t="s">
        <v>31</v>
      </c>
      <c r="B960" s="42" t="s">
        <v>36</v>
      </c>
      <c r="C960" s="204"/>
      <c r="D960" s="205"/>
      <c r="E960" s="43">
        <v>7800</v>
      </c>
      <c r="F960" s="43">
        <v>7800</v>
      </c>
      <c r="G960" s="44">
        <f t="shared" ref="G960:G969" si="69">IF(E960&gt;0,F960/E960*100,"-")</f>
        <v>100</v>
      </c>
      <c r="H960" s="198"/>
    </row>
    <row r="961" spans="1:8" s="134" customFormat="1" ht="13.5" hidden="1" customHeight="1" outlineLevel="2">
      <c r="A961" s="41" t="s">
        <v>38</v>
      </c>
      <c r="B961" s="42" t="s">
        <v>37</v>
      </c>
      <c r="C961" s="204"/>
      <c r="D961" s="205"/>
      <c r="E961" s="43">
        <v>0</v>
      </c>
      <c r="F961" s="43">
        <v>0</v>
      </c>
      <c r="G961" s="44" t="str">
        <f t="shared" si="69"/>
        <v>-</v>
      </c>
      <c r="H961" s="198"/>
    </row>
    <row r="962" spans="1:8" s="143" customFormat="1" ht="3.95" customHeight="1" outlineLevel="1" collapsed="1">
      <c r="A962" s="45"/>
      <c r="B962" s="46"/>
      <c r="C962" s="138"/>
      <c r="D962" s="136"/>
      <c r="E962" s="49"/>
      <c r="F962" s="49"/>
      <c r="G962" s="50"/>
      <c r="H962" s="137"/>
    </row>
    <row r="963" spans="1:8" s="143" customFormat="1" ht="3.95" customHeight="1" outlineLevel="1">
      <c r="A963" s="148"/>
      <c r="B963" s="149"/>
      <c r="C963" s="139"/>
      <c r="D963" s="140"/>
      <c r="E963" s="150"/>
      <c r="F963" s="150"/>
      <c r="G963" s="151"/>
      <c r="H963" s="141"/>
    </row>
    <row r="964" spans="1:8" s="2" customFormat="1" ht="27" customHeight="1" outlineLevel="1">
      <c r="A964" s="52" t="s">
        <v>88</v>
      </c>
      <c r="B964" s="53" t="s">
        <v>177</v>
      </c>
      <c r="C964" s="204">
        <v>900</v>
      </c>
      <c r="D964" s="205">
        <v>90095</v>
      </c>
      <c r="E964" s="54">
        <f>SUM(E965:E969)</f>
        <v>309803</v>
      </c>
      <c r="F964" s="54">
        <f>SUM(F965:F969)</f>
        <v>306903.62</v>
      </c>
      <c r="G964" s="55">
        <f t="shared" si="69"/>
        <v>99.064121393272501</v>
      </c>
      <c r="H964" s="198" t="s">
        <v>538</v>
      </c>
    </row>
    <row r="965" spans="1:8" s="19" customFormat="1" ht="13.5" customHeight="1" outlineLevel="1">
      <c r="A965" s="41" t="s">
        <v>7</v>
      </c>
      <c r="B965" s="42" t="s">
        <v>33</v>
      </c>
      <c r="C965" s="204"/>
      <c r="D965" s="205"/>
      <c r="E965" s="43">
        <v>230000</v>
      </c>
      <c r="F965" s="43">
        <v>227100.62</v>
      </c>
      <c r="G965" s="44">
        <f t="shared" si="69"/>
        <v>98.739400000000003</v>
      </c>
      <c r="H965" s="198"/>
    </row>
    <row r="966" spans="1:8" s="19" customFormat="1" ht="13.5" hidden="1" customHeight="1" outlineLevel="2">
      <c r="A966" s="41" t="s">
        <v>8</v>
      </c>
      <c r="B966" s="42" t="s">
        <v>34</v>
      </c>
      <c r="C966" s="204"/>
      <c r="D966" s="205"/>
      <c r="E966" s="43">
        <v>0</v>
      </c>
      <c r="F966" s="43">
        <v>0</v>
      </c>
      <c r="G966" s="44" t="str">
        <f t="shared" si="69"/>
        <v>-</v>
      </c>
      <c r="H966" s="198"/>
    </row>
    <row r="967" spans="1:8" s="19" customFormat="1" ht="13.5" hidden="1" customHeight="1" outlineLevel="2">
      <c r="A967" s="41" t="s">
        <v>9</v>
      </c>
      <c r="B967" s="42" t="s">
        <v>35</v>
      </c>
      <c r="C967" s="204"/>
      <c r="D967" s="205"/>
      <c r="E967" s="43">
        <v>0</v>
      </c>
      <c r="F967" s="43">
        <v>0</v>
      </c>
      <c r="G967" s="44" t="str">
        <f t="shared" si="69"/>
        <v>-</v>
      </c>
      <c r="H967" s="198"/>
    </row>
    <row r="968" spans="1:8" s="19" customFormat="1" ht="13.5" customHeight="1" outlineLevel="1" collapsed="1">
      <c r="A968" s="41" t="s">
        <v>31</v>
      </c>
      <c r="B968" s="42" t="s">
        <v>36</v>
      </c>
      <c r="C968" s="204"/>
      <c r="D968" s="205"/>
      <c r="E968" s="43">
        <v>79803</v>
      </c>
      <c r="F968" s="43">
        <v>79803</v>
      </c>
      <c r="G968" s="44">
        <f t="shared" si="69"/>
        <v>100</v>
      </c>
      <c r="H968" s="198"/>
    </row>
    <row r="969" spans="1:8" s="134" customFormat="1" ht="13.5" hidden="1" customHeight="1" outlineLevel="2">
      <c r="A969" s="41" t="s">
        <v>38</v>
      </c>
      <c r="B969" s="42" t="s">
        <v>37</v>
      </c>
      <c r="C969" s="204"/>
      <c r="D969" s="205"/>
      <c r="E969" s="43">
        <v>0</v>
      </c>
      <c r="F969" s="43">
        <v>0</v>
      </c>
      <c r="G969" s="44" t="str">
        <f t="shared" si="69"/>
        <v>-</v>
      </c>
      <c r="H969" s="198"/>
    </row>
    <row r="970" spans="1:8" s="143" customFormat="1" ht="3" customHeight="1" outlineLevel="1" collapsed="1">
      <c r="A970" s="45"/>
      <c r="B970" s="46"/>
      <c r="C970" s="138"/>
      <c r="D970" s="136"/>
      <c r="E970" s="49"/>
      <c r="F970" s="49"/>
      <c r="G970" s="50"/>
      <c r="H970" s="137"/>
    </row>
    <row r="971" spans="1:8" s="143" customFormat="1" ht="3.75" customHeight="1" outlineLevel="1">
      <c r="A971" s="148"/>
      <c r="B971" s="149"/>
      <c r="C971" s="139"/>
      <c r="D971" s="140"/>
      <c r="E971" s="150"/>
      <c r="F971" s="150"/>
      <c r="G971" s="151"/>
      <c r="H971" s="141"/>
    </row>
    <row r="972" spans="1:8" s="2" customFormat="1" ht="15" customHeight="1" outlineLevel="1">
      <c r="A972" s="52" t="s">
        <v>89</v>
      </c>
      <c r="B972" s="53" t="s">
        <v>178</v>
      </c>
      <c r="C972" s="204">
        <v>900</v>
      </c>
      <c r="D972" s="205">
        <v>90095</v>
      </c>
      <c r="E972" s="54">
        <f>SUM(E973:E977)</f>
        <v>331980</v>
      </c>
      <c r="F972" s="54">
        <f>SUM(F973:F977)</f>
        <v>322200</v>
      </c>
      <c r="G972" s="55">
        <f t="shared" ref="G972:G977" si="70">IF(E972&gt;0,F972/E972*100,"-")</f>
        <v>97.054039399963855</v>
      </c>
      <c r="H972" s="198" t="s">
        <v>643</v>
      </c>
    </row>
    <row r="973" spans="1:8" s="19" customFormat="1" ht="13.5" customHeight="1" outlineLevel="1">
      <c r="A973" s="41" t="s">
        <v>7</v>
      </c>
      <c r="B973" s="42" t="s">
        <v>33</v>
      </c>
      <c r="C973" s="204"/>
      <c r="D973" s="205"/>
      <c r="E973" s="43">
        <v>300000</v>
      </c>
      <c r="F973" s="43">
        <v>290220</v>
      </c>
      <c r="G973" s="44">
        <f t="shared" si="70"/>
        <v>96.740000000000009</v>
      </c>
      <c r="H973" s="198"/>
    </row>
    <row r="974" spans="1:8" s="19" customFormat="1" ht="13.5" hidden="1" customHeight="1" outlineLevel="2">
      <c r="A974" s="41" t="s">
        <v>8</v>
      </c>
      <c r="B974" s="42" t="s">
        <v>34</v>
      </c>
      <c r="C974" s="204"/>
      <c r="D974" s="205"/>
      <c r="E974" s="43">
        <v>0</v>
      </c>
      <c r="F974" s="43">
        <v>0</v>
      </c>
      <c r="G974" s="44" t="str">
        <f t="shared" si="70"/>
        <v>-</v>
      </c>
      <c r="H974" s="198"/>
    </row>
    <row r="975" spans="1:8" s="19" customFormat="1" ht="13.5" hidden="1" customHeight="1" outlineLevel="2">
      <c r="A975" s="41" t="s">
        <v>9</v>
      </c>
      <c r="B975" s="42" t="s">
        <v>35</v>
      </c>
      <c r="C975" s="204"/>
      <c r="D975" s="205"/>
      <c r="E975" s="43">
        <v>0</v>
      </c>
      <c r="F975" s="43">
        <v>0</v>
      </c>
      <c r="G975" s="44" t="str">
        <f t="shared" si="70"/>
        <v>-</v>
      </c>
      <c r="H975" s="198"/>
    </row>
    <row r="976" spans="1:8" s="19" customFormat="1" ht="13.5" customHeight="1" outlineLevel="1" collapsed="1">
      <c r="A976" s="41" t="s">
        <v>31</v>
      </c>
      <c r="B976" s="42" t="s">
        <v>36</v>
      </c>
      <c r="C976" s="204"/>
      <c r="D976" s="205"/>
      <c r="E976" s="43">
        <v>31980</v>
      </c>
      <c r="F976" s="43">
        <v>31980</v>
      </c>
      <c r="G976" s="44">
        <f t="shared" si="70"/>
        <v>100</v>
      </c>
      <c r="H976" s="198"/>
    </row>
    <row r="977" spans="1:8" s="19" customFormat="1" ht="13.5" hidden="1" customHeight="1" outlineLevel="2">
      <c r="A977" s="41" t="s">
        <v>38</v>
      </c>
      <c r="B977" s="42" t="s">
        <v>37</v>
      </c>
      <c r="C977" s="204"/>
      <c r="D977" s="205"/>
      <c r="E977" s="43">
        <v>0</v>
      </c>
      <c r="F977" s="43">
        <v>0</v>
      </c>
      <c r="G977" s="44" t="str">
        <f t="shared" si="70"/>
        <v>-</v>
      </c>
      <c r="H977" s="198"/>
    </row>
    <row r="978" spans="1:8" s="19" customFormat="1" ht="3.95" customHeight="1" outlineLevel="1" collapsed="1">
      <c r="A978" s="45"/>
      <c r="B978" s="46"/>
      <c r="C978" s="138"/>
      <c r="D978" s="136"/>
      <c r="E978" s="49"/>
      <c r="F978" s="49"/>
      <c r="G978" s="50"/>
      <c r="H978" s="137"/>
    </row>
    <row r="979" spans="1:8" s="143" customFormat="1" ht="3.75" customHeight="1" outlineLevel="1">
      <c r="A979" s="148"/>
      <c r="B979" s="149"/>
      <c r="C979" s="139"/>
      <c r="D979" s="140"/>
      <c r="E979" s="150"/>
      <c r="F979" s="150"/>
      <c r="G979" s="151"/>
      <c r="H979" s="141"/>
    </row>
    <row r="980" spans="1:8" s="2" customFormat="1" ht="15" customHeight="1" outlineLevel="1">
      <c r="A980" s="52" t="s">
        <v>90</v>
      </c>
      <c r="B980" s="53" t="s">
        <v>402</v>
      </c>
      <c r="C980" s="204">
        <v>900</v>
      </c>
      <c r="D980" s="205">
        <v>90095</v>
      </c>
      <c r="E980" s="54">
        <f>SUM(E981:E985)</f>
        <v>60880</v>
      </c>
      <c r="F980" s="54">
        <f>SUM(F981:F985)</f>
        <v>43200</v>
      </c>
      <c r="G980" s="55">
        <f t="shared" ref="G980:G1010" si="71">IF(E980&gt;0,F980/E980*100,"-")</f>
        <v>70.959264126149804</v>
      </c>
      <c r="H980" s="198" t="s">
        <v>644</v>
      </c>
    </row>
    <row r="981" spans="1:8" s="19" customFormat="1" ht="13.5" customHeight="1" outlineLevel="1">
      <c r="A981" s="41" t="s">
        <v>7</v>
      </c>
      <c r="B981" s="42" t="s">
        <v>33</v>
      </c>
      <c r="C981" s="204"/>
      <c r="D981" s="205"/>
      <c r="E981" s="43">
        <v>55000</v>
      </c>
      <c r="F981" s="43">
        <v>37320</v>
      </c>
      <c r="G981" s="44">
        <f t="shared" si="71"/>
        <v>67.854545454545459</v>
      </c>
      <c r="H981" s="198"/>
    </row>
    <row r="982" spans="1:8" s="19" customFormat="1" ht="13.5" hidden="1" customHeight="1" outlineLevel="2">
      <c r="A982" s="41" t="s">
        <v>8</v>
      </c>
      <c r="B982" s="42" t="s">
        <v>34</v>
      </c>
      <c r="C982" s="204"/>
      <c r="D982" s="205"/>
      <c r="E982" s="43">
        <v>0</v>
      </c>
      <c r="F982" s="43">
        <v>0</v>
      </c>
      <c r="G982" s="44" t="str">
        <f t="shared" si="71"/>
        <v>-</v>
      </c>
      <c r="H982" s="198"/>
    </row>
    <row r="983" spans="1:8" s="19" customFormat="1" ht="13.5" hidden="1" customHeight="1" outlineLevel="2">
      <c r="A983" s="41" t="s">
        <v>9</v>
      </c>
      <c r="B983" s="42" t="s">
        <v>35</v>
      </c>
      <c r="C983" s="204"/>
      <c r="D983" s="205"/>
      <c r="E983" s="43">
        <v>0</v>
      </c>
      <c r="F983" s="43">
        <v>0</v>
      </c>
      <c r="G983" s="44" t="str">
        <f t="shared" si="71"/>
        <v>-</v>
      </c>
      <c r="H983" s="198"/>
    </row>
    <row r="984" spans="1:8" s="19" customFormat="1" ht="13.5" customHeight="1" outlineLevel="1" collapsed="1">
      <c r="A984" s="41" t="s">
        <v>31</v>
      </c>
      <c r="B984" s="42" t="s">
        <v>36</v>
      </c>
      <c r="C984" s="204"/>
      <c r="D984" s="205"/>
      <c r="E984" s="43">
        <v>5880</v>
      </c>
      <c r="F984" s="43">
        <v>5880</v>
      </c>
      <c r="G984" s="44">
        <f t="shared" si="71"/>
        <v>100</v>
      </c>
      <c r="H984" s="198"/>
    </row>
    <row r="985" spans="1:8" s="19" customFormat="1" ht="13.5" hidden="1" customHeight="1" outlineLevel="2">
      <c r="A985" s="41" t="s">
        <v>38</v>
      </c>
      <c r="B985" s="42" t="s">
        <v>37</v>
      </c>
      <c r="C985" s="204"/>
      <c r="D985" s="205"/>
      <c r="E985" s="43">
        <v>0</v>
      </c>
      <c r="F985" s="43">
        <v>0</v>
      </c>
      <c r="G985" s="44" t="str">
        <f t="shared" si="71"/>
        <v>-</v>
      </c>
      <c r="H985" s="198"/>
    </row>
    <row r="986" spans="1:8" s="19" customFormat="1" ht="3.95" customHeight="1" outlineLevel="1" collapsed="1">
      <c r="A986" s="45"/>
      <c r="B986" s="46"/>
      <c r="C986" s="138"/>
      <c r="D986" s="136"/>
      <c r="E986" s="49"/>
      <c r="F986" s="49"/>
      <c r="G986" s="50"/>
      <c r="H986" s="137"/>
    </row>
    <row r="987" spans="1:8" s="18" customFormat="1" ht="18" customHeight="1" outlineLevel="1">
      <c r="A987" s="14">
        <v>2</v>
      </c>
      <c r="B987" s="15" t="s">
        <v>58</v>
      </c>
      <c r="C987" s="14"/>
      <c r="D987" s="14"/>
      <c r="E987" s="16">
        <f>E989+E997+E1005+E1013+E1021+E1029+E1037+E1045+E1053+E1061+E1069+E1093+E1085+E1077</f>
        <v>2331376</v>
      </c>
      <c r="F987" s="16">
        <f>F989+F997+F1005+F1013+F1021+F1029+F1037+F1045+F1053+F1061+F1069+F1093+F1085+F1077</f>
        <v>2211760.41</v>
      </c>
      <c r="G987" s="17">
        <f t="shared" si="71"/>
        <v>94.869313658543291</v>
      </c>
      <c r="H987" s="15"/>
    </row>
    <row r="988" spans="1:8" s="18" customFormat="1" ht="3.95" customHeight="1" outlineLevel="1">
      <c r="A988" s="144"/>
      <c r="B988" s="145"/>
      <c r="C988" s="144"/>
      <c r="D988" s="144"/>
      <c r="E988" s="146"/>
      <c r="F988" s="146"/>
      <c r="G988" s="147"/>
      <c r="H988" s="145"/>
    </row>
    <row r="989" spans="1:8" s="2" customFormat="1" ht="15" customHeight="1" outlineLevel="1">
      <c r="A989" s="52" t="s">
        <v>93</v>
      </c>
      <c r="B989" s="53" t="s">
        <v>179</v>
      </c>
      <c r="C989" s="204">
        <v>900</v>
      </c>
      <c r="D989" s="205">
        <v>90095</v>
      </c>
      <c r="E989" s="54">
        <f>SUM(E990:E994)</f>
        <v>367000</v>
      </c>
      <c r="F989" s="54">
        <f>SUM(F990:F994)</f>
        <v>366174.7</v>
      </c>
      <c r="G989" s="55">
        <f t="shared" si="71"/>
        <v>99.775122615803809</v>
      </c>
      <c r="H989" s="198" t="s">
        <v>645</v>
      </c>
    </row>
    <row r="990" spans="1:8" s="19" customFormat="1" ht="13.5" customHeight="1" outlineLevel="1">
      <c r="A990" s="41" t="s">
        <v>7</v>
      </c>
      <c r="B990" s="42" t="s">
        <v>33</v>
      </c>
      <c r="C990" s="204"/>
      <c r="D990" s="205"/>
      <c r="E990" s="43">
        <v>367000</v>
      </c>
      <c r="F990" s="43">
        <v>366174.7</v>
      </c>
      <c r="G990" s="44">
        <f t="shared" si="71"/>
        <v>99.775122615803809</v>
      </c>
      <c r="H990" s="198"/>
    </row>
    <row r="991" spans="1:8" s="19" customFormat="1" ht="13.5" hidden="1" customHeight="1" outlineLevel="2">
      <c r="A991" s="41" t="s">
        <v>8</v>
      </c>
      <c r="B991" s="42" t="s">
        <v>34</v>
      </c>
      <c r="C991" s="204"/>
      <c r="D991" s="205"/>
      <c r="E991" s="43">
        <v>0</v>
      </c>
      <c r="F991" s="43">
        <v>0</v>
      </c>
      <c r="G991" s="44" t="str">
        <f t="shared" si="71"/>
        <v>-</v>
      </c>
      <c r="H991" s="198"/>
    </row>
    <row r="992" spans="1:8" s="19" customFormat="1" ht="13.5" hidden="1" customHeight="1" outlineLevel="2">
      <c r="A992" s="41" t="s">
        <v>9</v>
      </c>
      <c r="B992" s="42" t="s">
        <v>35</v>
      </c>
      <c r="C992" s="204"/>
      <c r="D992" s="205"/>
      <c r="E992" s="43">
        <v>0</v>
      </c>
      <c r="F992" s="43">
        <v>0</v>
      </c>
      <c r="G992" s="44" t="str">
        <f t="shared" si="71"/>
        <v>-</v>
      </c>
      <c r="H992" s="198"/>
    </row>
    <row r="993" spans="1:8" s="19" customFormat="1" ht="13.5" hidden="1" customHeight="1" outlineLevel="2">
      <c r="A993" s="41" t="s">
        <v>31</v>
      </c>
      <c r="B993" s="42" t="s">
        <v>36</v>
      </c>
      <c r="C993" s="204"/>
      <c r="D993" s="205"/>
      <c r="E993" s="43">
        <v>0</v>
      </c>
      <c r="F993" s="43">
        <v>0</v>
      </c>
      <c r="G993" s="44" t="str">
        <f t="shared" si="71"/>
        <v>-</v>
      </c>
      <c r="H993" s="198"/>
    </row>
    <row r="994" spans="1:8" s="134" customFormat="1" ht="13.5" hidden="1" customHeight="1" outlineLevel="2">
      <c r="A994" s="41" t="s">
        <v>38</v>
      </c>
      <c r="B994" s="42" t="s">
        <v>37</v>
      </c>
      <c r="C994" s="204"/>
      <c r="D994" s="205"/>
      <c r="E994" s="43">
        <v>0</v>
      </c>
      <c r="F994" s="43">
        <v>0</v>
      </c>
      <c r="G994" s="44" t="str">
        <f t="shared" si="71"/>
        <v>-</v>
      </c>
      <c r="H994" s="198"/>
    </row>
    <row r="995" spans="1:8" s="143" customFormat="1" ht="3.95" customHeight="1" outlineLevel="1" collapsed="1">
      <c r="A995" s="45"/>
      <c r="B995" s="46"/>
      <c r="C995" s="138"/>
      <c r="D995" s="136"/>
      <c r="E995" s="49"/>
      <c r="F995" s="49"/>
      <c r="G995" s="50"/>
      <c r="H995" s="137"/>
    </row>
    <row r="996" spans="1:8" s="143" customFormat="1" ht="3.95" customHeight="1" outlineLevel="1">
      <c r="A996" s="148"/>
      <c r="B996" s="149"/>
      <c r="C996" s="139"/>
      <c r="D996" s="140"/>
      <c r="E996" s="150"/>
      <c r="F996" s="150"/>
      <c r="G996" s="151"/>
      <c r="H996" s="141"/>
    </row>
    <row r="997" spans="1:8" s="2" customFormat="1" ht="27" customHeight="1" outlineLevel="1">
      <c r="A997" s="52" t="s">
        <v>94</v>
      </c>
      <c r="B997" s="53" t="s">
        <v>180</v>
      </c>
      <c r="C997" s="204">
        <v>900</v>
      </c>
      <c r="D997" s="205">
        <v>90095</v>
      </c>
      <c r="E997" s="54">
        <f>SUM(E998:E1002)</f>
        <v>850000</v>
      </c>
      <c r="F997" s="54">
        <f>SUM(F998:F1002)</f>
        <v>847087.38</v>
      </c>
      <c r="G997" s="55">
        <f t="shared" si="71"/>
        <v>99.657338823529415</v>
      </c>
      <c r="H997" s="198" t="s">
        <v>467</v>
      </c>
    </row>
    <row r="998" spans="1:8" s="19" customFormat="1" ht="13.5" customHeight="1" outlineLevel="1">
      <c r="A998" s="41" t="s">
        <v>7</v>
      </c>
      <c r="B998" s="42" t="s">
        <v>33</v>
      </c>
      <c r="C998" s="204"/>
      <c r="D998" s="205"/>
      <c r="E998" s="43">
        <v>850000</v>
      </c>
      <c r="F998" s="43">
        <v>847087.38</v>
      </c>
      <c r="G998" s="44">
        <f t="shared" si="71"/>
        <v>99.657338823529415</v>
      </c>
      <c r="H998" s="198"/>
    </row>
    <row r="999" spans="1:8" s="19" customFormat="1" ht="13.5" hidden="1" customHeight="1" outlineLevel="2">
      <c r="A999" s="41" t="s">
        <v>8</v>
      </c>
      <c r="B999" s="42" t="s">
        <v>34</v>
      </c>
      <c r="C999" s="204"/>
      <c r="D999" s="205"/>
      <c r="E999" s="43">
        <v>0</v>
      </c>
      <c r="F999" s="43">
        <v>0</v>
      </c>
      <c r="G999" s="44" t="str">
        <f t="shared" si="71"/>
        <v>-</v>
      </c>
      <c r="H999" s="198"/>
    </row>
    <row r="1000" spans="1:8" s="19" customFormat="1" ht="13.5" hidden="1" customHeight="1" outlineLevel="2">
      <c r="A1000" s="41" t="s">
        <v>9</v>
      </c>
      <c r="B1000" s="42" t="s">
        <v>35</v>
      </c>
      <c r="C1000" s="204"/>
      <c r="D1000" s="205"/>
      <c r="E1000" s="43">
        <v>0</v>
      </c>
      <c r="F1000" s="43">
        <v>0</v>
      </c>
      <c r="G1000" s="44" t="str">
        <f t="shared" si="71"/>
        <v>-</v>
      </c>
      <c r="H1000" s="198"/>
    </row>
    <row r="1001" spans="1:8" s="19" customFormat="1" ht="13.5" hidden="1" customHeight="1" outlineLevel="2">
      <c r="A1001" s="41" t="s">
        <v>31</v>
      </c>
      <c r="B1001" s="42" t="s">
        <v>36</v>
      </c>
      <c r="C1001" s="204"/>
      <c r="D1001" s="205"/>
      <c r="E1001" s="43">
        <v>0</v>
      </c>
      <c r="F1001" s="43">
        <v>0</v>
      </c>
      <c r="G1001" s="44" t="str">
        <f t="shared" si="71"/>
        <v>-</v>
      </c>
      <c r="H1001" s="198"/>
    </row>
    <row r="1002" spans="1:8" s="134" customFormat="1" ht="13.5" hidden="1" customHeight="1" outlineLevel="2">
      <c r="A1002" s="41" t="s">
        <v>38</v>
      </c>
      <c r="B1002" s="42" t="s">
        <v>37</v>
      </c>
      <c r="C1002" s="204"/>
      <c r="D1002" s="205"/>
      <c r="E1002" s="43">
        <v>0</v>
      </c>
      <c r="F1002" s="43">
        <v>0</v>
      </c>
      <c r="G1002" s="44" t="str">
        <f t="shared" si="71"/>
        <v>-</v>
      </c>
      <c r="H1002" s="198"/>
    </row>
    <row r="1003" spans="1:8" s="143" customFormat="1" ht="3.95" customHeight="1" outlineLevel="1" collapsed="1">
      <c r="A1003" s="45"/>
      <c r="B1003" s="46"/>
      <c r="C1003" s="138"/>
      <c r="D1003" s="136"/>
      <c r="E1003" s="49"/>
      <c r="F1003" s="49"/>
      <c r="G1003" s="50"/>
      <c r="H1003" s="137"/>
    </row>
    <row r="1004" spans="1:8" s="143" customFormat="1" ht="3.95" customHeight="1" outlineLevel="1">
      <c r="A1004" s="148"/>
      <c r="B1004" s="149"/>
      <c r="C1004" s="139"/>
      <c r="D1004" s="140"/>
      <c r="E1004" s="150"/>
      <c r="F1004" s="150"/>
      <c r="G1004" s="151"/>
      <c r="H1004" s="141"/>
    </row>
    <row r="1005" spans="1:8" s="2" customFormat="1" ht="27" customHeight="1" outlineLevel="1">
      <c r="A1005" s="52" t="s">
        <v>96</v>
      </c>
      <c r="B1005" s="53" t="s">
        <v>181</v>
      </c>
      <c r="C1005" s="204">
        <v>900</v>
      </c>
      <c r="D1005" s="205">
        <v>90095</v>
      </c>
      <c r="E1005" s="54">
        <f>SUM(E1006:E1010)</f>
        <v>40270</v>
      </c>
      <c r="F1005" s="54">
        <f>SUM(F1006:F1010)</f>
        <v>35583.9</v>
      </c>
      <c r="G1005" s="55">
        <f t="shared" si="71"/>
        <v>88.363297740253302</v>
      </c>
      <c r="H1005" s="198" t="s">
        <v>468</v>
      </c>
    </row>
    <row r="1006" spans="1:8" s="19" customFormat="1" ht="13.5" customHeight="1" outlineLevel="1">
      <c r="A1006" s="41" t="s">
        <v>7</v>
      </c>
      <c r="B1006" s="42" t="s">
        <v>33</v>
      </c>
      <c r="C1006" s="204"/>
      <c r="D1006" s="205"/>
      <c r="E1006" s="43">
        <v>40270</v>
      </c>
      <c r="F1006" s="43">
        <v>35583.9</v>
      </c>
      <c r="G1006" s="44">
        <f t="shared" si="71"/>
        <v>88.363297740253302</v>
      </c>
      <c r="H1006" s="198"/>
    </row>
    <row r="1007" spans="1:8" s="19" customFormat="1" ht="13.5" hidden="1" customHeight="1" outlineLevel="2">
      <c r="A1007" s="41" t="s">
        <v>8</v>
      </c>
      <c r="B1007" s="42" t="s">
        <v>34</v>
      </c>
      <c r="C1007" s="204"/>
      <c r="D1007" s="205"/>
      <c r="E1007" s="43">
        <v>0</v>
      </c>
      <c r="F1007" s="43">
        <v>0</v>
      </c>
      <c r="G1007" s="44" t="str">
        <f t="shared" si="71"/>
        <v>-</v>
      </c>
      <c r="H1007" s="198"/>
    </row>
    <row r="1008" spans="1:8" s="19" customFormat="1" ht="13.5" hidden="1" customHeight="1" outlineLevel="2">
      <c r="A1008" s="41" t="s">
        <v>9</v>
      </c>
      <c r="B1008" s="42" t="s">
        <v>35</v>
      </c>
      <c r="C1008" s="204"/>
      <c r="D1008" s="205"/>
      <c r="E1008" s="43">
        <v>0</v>
      </c>
      <c r="F1008" s="43">
        <v>0</v>
      </c>
      <c r="G1008" s="44" t="str">
        <f t="shared" si="71"/>
        <v>-</v>
      </c>
      <c r="H1008" s="198"/>
    </row>
    <row r="1009" spans="1:8" s="19" customFormat="1" ht="13.5" hidden="1" customHeight="1" outlineLevel="2">
      <c r="A1009" s="41" t="s">
        <v>31</v>
      </c>
      <c r="B1009" s="42" t="s">
        <v>36</v>
      </c>
      <c r="C1009" s="204"/>
      <c r="D1009" s="205"/>
      <c r="E1009" s="43">
        <v>0</v>
      </c>
      <c r="F1009" s="43">
        <v>0</v>
      </c>
      <c r="G1009" s="44" t="str">
        <f t="shared" si="71"/>
        <v>-</v>
      </c>
      <c r="H1009" s="198"/>
    </row>
    <row r="1010" spans="1:8" s="134" customFormat="1" ht="13.5" hidden="1" customHeight="1" outlineLevel="2">
      <c r="A1010" s="41" t="s">
        <v>38</v>
      </c>
      <c r="B1010" s="42" t="s">
        <v>37</v>
      </c>
      <c r="C1010" s="204"/>
      <c r="D1010" s="205"/>
      <c r="E1010" s="43">
        <v>0</v>
      </c>
      <c r="F1010" s="43">
        <v>0</v>
      </c>
      <c r="G1010" s="44" t="str">
        <f t="shared" si="71"/>
        <v>-</v>
      </c>
      <c r="H1010" s="198"/>
    </row>
    <row r="1011" spans="1:8" s="143" customFormat="1" ht="3.95" customHeight="1" outlineLevel="1" collapsed="1">
      <c r="A1011" s="45"/>
      <c r="B1011" s="46"/>
      <c r="C1011" s="138"/>
      <c r="D1011" s="136"/>
      <c r="E1011" s="49"/>
      <c r="F1011" s="49"/>
      <c r="G1011" s="50"/>
      <c r="H1011" s="137"/>
    </row>
    <row r="1012" spans="1:8" s="143" customFormat="1" ht="3.95" customHeight="1" outlineLevel="1">
      <c r="A1012" s="148"/>
      <c r="B1012" s="149"/>
      <c r="C1012" s="139"/>
      <c r="D1012" s="140"/>
      <c r="E1012" s="150"/>
      <c r="F1012" s="150"/>
      <c r="G1012" s="151"/>
      <c r="H1012" s="141"/>
    </row>
    <row r="1013" spans="1:8" s="2" customFormat="1" ht="15" customHeight="1" outlineLevel="1">
      <c r="A1013" s="52" t="s">
        <v>97</v>
      </c>
      <c r="B1013" s="53" t="s">
        <v>182</v>
      </c>
      <c r="C1013" s="204">
        <v>900</v>
      </c>
      <c r="D1013" s="205">
        <v>90095</v>
      </c>
      <c r="E1013" s="54">
        <f>SUM(E1014:E1018)</f>
        <v>505000</v>
      </c>
      <c r="F1013" s="54">
        <f>SUM(F1014:F1018)</f>
        <v>469721.22</v>
      </c>
      <c r="G1013" s="55">
        <f t="shared" ref="G1013:G1018" si="72">IF(E1013&gt;0,F1013/E1013*100,"-")</f>
        <v>93.014102970297017</v>
      </c>
      <c r="H1013" s="198" t="s">
        <v>469</v>
      </c>
    </row>
    <row r="1014" spans="1:8" s="19" customFormat="1" ht="13.5" customHeight="1" outlineLevel="1">
      <c r="A1014" s="41" t="s">
        <v>7</v>
      </c>
      <c r="B1014" s="42" t="s">
        <v>33</v>
      </c>
      <c r="C1014" s="204"/>
      <c r="D1014" s="205"/>
      <c r="E1014" s="43">
        <v>505000</v>
      </c>
      <c r="F1014" s="43">
        <v>469721.22</v>
      </c>
      <c r="G1014" s="44">
        <f t="shared" si="72"/>
        <v>93.014102970297017</v>
      </c>
      <c r="H1014" s="198"/>
    </row>
    <row r="1015" spans="1:8" s="19" customFormat="1" ht="13.5" hidden="1" customHeight="1" outlineLevel="2">
      <c r="A1015" s="41" t="s">
        <v>8</v>
      </c>
      <c r="B1015" s="42" t="s">
        <v>34</v>
      </c>
      <c r="C1015" s="204"/>
      <c r="D1015" s="205"/>
      <c r="E1015" s="43">
        <v>0</v>
      </c>
      <c r="F1015" s="43">
        <v>0</v>
      </c>
      <c r="G1015" s="44" t="str">
        <f t="shared" si="72"/>
        <v>-</v>
      </c>
      <c r="H1015" s="198"/>
    </row>
    <row r="1016" spans="1:8" s="19" customFormat="1" ht="13.5" hidden="1" customHeight="1" outlineLevel="2">
      <c r="A1016" s="41" t="s">
        <v>9</v>
      </c>
      <c r="B1016" s="42" t="s">
        <v>35</v>
      </c>
      <c r="C1016" s="204"/>
      <c r="D1016" s="205"/>
      <c r="E1016" s="43">
        <v>0</v>
      </c>
      <c r="F1016" s="43">
        <v>0</v>
      </c>
      <c r="G1016" s="44" t="str">
        <f t="shared" si="72"/>
        <v>-</v>
      </c>
      <c r="H1016" s="198"/>
    </row>
    <row r="1017" spans="1:8" s="19" customFormat="1" ht="13.5" hidden="1" customHeight="1" outlineLevel="2">
      <c r="A1017" s="41" t="s">
        <v>31</v>
      </c>
      <c r="B1017" s="42" t="s">
        <v>36</v>
      </c>
      <c r="C1017" s="204"/>
      <c r="D1017" s="205"/>
      <c r="E1017" s="43">
        <v>0</v>
      </c>
      <c r="F1017" s="43">
        <v>0</v>
      </c>
      <c r="G1017" s="44" t="str">
        <f t="shared" si="72"/>
        <v>-</v>
      </c>
      <c r="H1017" s="198"/>
    </row>
    <row r="1018" spans="1:8" s="134" customFormat="1" ht="13.5" hidden="1" customHeight="1" outlineLevel="2">
      <c r="A1018" s="41" t="s">
        <v>38</v>
      </c>
      <c r="B1018" s="42" t="s">
        <v>37</v>
      </c>
      <c r="C1018" s="204"/>
      <c r="D1018" s="205"/>
      <c r="E1018" s="43">
        <v>0</v>
      </c>
      <c r="F1018" s="43">
        <v>0</v>
      </c>
      <c r="G1018" s="44" t="str">
        <f t="shared" si="72"/>
        <v>-</v>
      </c>
      <c r="H1018" s="198"/>
    </row>
    <row r="1019" spans="1:8" s="143" customFormat="1" ht="3.95" customHeight="1" outlineLevel="1" collapsed="1">
      <c r="A1019" s="45"/>
      <c r="B1019" s="46"/>
      <c r="C1019" s="138"/>
      <c r="D1019" s="136"/>
      <c r="E1019" s="49"/>
      <c r="F1019" s="49"/>
      <c r="G1019" s="50"/>
      <c r="H1019" s="137"/>
    </row>
    <row r="1020" spans="1:8" s="143" customFormat="1" ht="3.95" customHeight="1" outlineLevel="1">
      <c r="A1020" s="148"/>
      <c r="B1020" s="149"/>
      <c r="C1020" s="139"/>
      <c r="D1020" s="140"/>
      <c r="E1020" s="150"/>
      <c r="F1020" s="150"/>
      <c r="G1020" s="151"/>
      <c r="H1020" s="141"/>
    </row>
    <row r="1021" spans="1:8" s="2" customFormat="1" ht="15" customHeight="1" outlineLevel="1">
      <c r="A1021" s="52" t="s">
        <v>98</v>
      </c>
      <c r="B1021" s="53" t="s">
        <v>183</v>
      </c>
      <c r="C1021" s="204">
        <v>900</v>
      </c>
      <c r="D1021" s="205">
        <v>90095</v>
      </c>
      <c r="E1021" s="54">
        <f>SUM(E1022:E1026)</f>
        <v>56000</v>
      </c>
      <c r="F1021" s="54">
        <f>SUM(F1022:F1026)</f>
        <v>41512.5</v>
      </c>
      <c r="G1021" s="55">
        <f t="shared" ref="G1021:G1026" si="73">IF(E1021&gt;0,F1021/E1021*100,"-")</f>
        <v>74.129464285714292</v>
      </c>
      <c r="H1021" s="198" t="s">
        <v>470</v>
      </c>
    </row>
    <row r="1022" spans="1:8" s="19" customFormat="1" ht="13.5" customHeight="1" outlineLevel="1">
      <c r="A1022" s="41" t="s">
        <v>7</v>
      </c>
      <c r="B1022" s="42" t="s">
        <v>33</v>
      </c>
      <c r="C1022" s="204"/>
      <c r="D1022" s="205"/>
      <c r="E1022" s="43">
        <v>56000</v>
      </c>
      <c r="F1022" s="43">
        <v>41512.5</v>
      </c>
      <c r="G1022" s="44">
        <f t="shared" si="73"/>
        <v>74.129464285714292</v>
      </c>
      <c r="H1022" s="198"/>
    </row>
    <row r="1023" spans="1:8" s="19" customFormat="1" ht="13.5" hidden="1" customHeight="1" outlineLevel="2">
      <c r="A1023" s="41" t="s">
        <v>8</v>
      </c>
      <c r="B1023" s="42" t="s">
        <v>34</v>
      </c>
      <c r="C1023" s="204"/>
      <c r="D1023" s="205"/>
      <c r="E1023" s="43">
        <v>0</v>
      </c>
      <c r="F1023" s="43"/>
      <c r="G1023" s="44" t="str">
        <f t="shared" si="73"/>
        <v>-</v>
      </c>
      <c r="H1023" s="198"/>
    </row>
    <row r="1024" spans="1:8" s="19" customFormat="1" ht="13.5" hidden="1" customHeight="1" outlineLevel="2">
      <c r="A1024" s="41" t="s">
        <v>9</v>
      </c>
      <c r="B1024" s="42" t="s">
        <v>35</v>
      </c>
      <c r="C1024" s="204"/>
      <c r="D1024" s="205"/>
      <c r="E1024" s="43">
        <v>0</v>
      </c>
      <c r="F1024" s="43"/>
      <c r="G1024" s="44" t="str">
        <f t="shared" si="73"/>
        <v>-</v>
      </c>
      <c r="H1024" s="198"/>
    </row>
    <row r="1025" spans="1:8" s="19" customFormat="1" ht="13.5" hidden="1" customHeight="1" outlineLevel="2">
      <c r="A1025" s="41" t="s">
        <v>31</v>
      </c>
      <c r="B1025" s="42" t="s">
        <v>36</v>
      </c>
      <c r="C1025" s="204"/>
      <c r="D1025" s="205"/>
      <c r="E1025" s="43">
        <v>0</v>
      </c>
      <c r="F1025" s="43"/>
      <c r="G1025" s="44" t="str">
        <f t="shared" si="73"/>
        <v>-</v>
      </c>
      <c r="H1025" s="198"/>
    </row>
    <row r="1026" spans="1:8" s="134" customFormat="1" ht="13.5" hidden="1" customHeight="1" outlineLevel="2">
      <c r="A1026" s="41" t="s">
        <v>38</v>
      </c>
      <c r="B1026" s="42" t="s">
        <v>37</v>
      </c>
      <c r="C1026" s="204"/>
      <c r="D1026" s="205"/>
      <c r="E1026" s="43">
        <v>0</v>
      </c>
      <c r="F1026" s="43"/>
      <c r="G1026" s="44" t="str">
        <f t="shared" si="73"/>
        <v>-</v>
      </c>
      <c r="H1026" s="198"/>
    </row>
    <row r="1027" spans="1:8" s="143" customFormat="1" ht="3.95" customHeight="1" outlineLevel="1" collapsed="1">
      <c r="A1027" s="45"/>
      <c r="B1027" s="46"/>
      <c r="C1027" s="138"/>
      <c r="D1027" s="136"/>
      <c r="E1027" s="49"/>
      <c r="F1027" s="49"/>
      <c r="G1027" s="50"/>
      <c r="H1027" s="137"/>
    </row>
    <row r="1028" spans="1:8" s="143" customFormat="1" ht="3.95" customHeight="1" outlineLevel="1">
      <c r="A1028" s="148"/>
      <c r="B1028" s="149"/>
      <c r="C1028" s="139"/>
      <c r="D1028" s="140"/>
      <c r="E1028" s="150"/>
      <c r="F1028" s="150"/>
      <c r="G1028" s="151"/>
      <c r="H1028" s="141"/>
    </row>
    <row r="1029" spans="1:8" s="2" customFormat="1" ht="30" customHeight="1" outlineLevel="1">
      <c r="A1029" s="52" t="s">
        <v>99</v>
      </c>
      <c r="B1029" s="53" t="s">
        <v>184</v>
      </c>
      <c r="C1029" s="204">
        <v>900</v>
      </c>
      <c r="D1029" s="205">
        <v>90095</v>
      </c>
      <c r="E1029" s="54">
        <f>SUM(E1030:E1034)</f>
        <v>4500</v>
      </c>
      <c r="F1029" s="54">
        <f>SUM(F1030:F1034)</f>
        <v>4500</v>
      </c>
      <c r="G1029" s="55">
        <f t="shared" ref="G1029:G1098" si="74">IF(E1029&gt;0,F1029/E1029*100,"-")</f>
        <v>100</v>
      </c>
      <c r="H1029" s="198" t="s">
        <v>471</v>
      </c>
    </row>
    <row r="1030" spans="1:8" s="19" customFormat="1" ht="13.5" customHeight="1" outlineLevel="1">
      <c r="A1030" s="41" t="s">
        <v>7</v>
      </c>
      <c r="B1030" s="42" t="s">
        <v>33</v>
      </c>
      <c r="C1030" s="204"/>
      <c r="D1030" s="205"/>
      <c r="E1030" s="43">
        <v>4500</v>
      </c>
      <c r="F1030" s="43">
        <v>4500</v>
      </c>
      <c r="G1030" s="44">
        <f t="shared" si="74"/>
        <v>100</v>
      </c>
      <c r="H1030" s="198"/>
    </row>
    <row r="1031" spans="1:8" s="19" customFormat="1" ht="13.5" hidden="1" customHeight="1" outlineLevel="2">
      <c r="A1031" s="41" t="s">
        <v>8</v>
      </c>
      <c r="B1031" s="42" t="s">
        <v>34</v>
      </c>
      <c r="C1031" s="204"/>
      <c r="D1031" s="205"/>
      <c r="E1031" s="43">
        <v>0</v>
      </c>
      <c r="F1031" s="43">
        <v>0</v>
      </c>
      <c r="G1031" s="44" t="str">
        <f t="shared" si="74"/>
        <v>-</v>
      </c>
      <c r="H1031" s="198"/>
    </row>
    <row r="1032" spans="1:8" s="19" customFormat="1" ht="13.5" hidden="1" customHeight="1" outlineLevel="2">
      <c r="A1032" s="41" t="s">
        <v>9</v>
      </c>
      <c r="B1032" s="42" t="s">
        <v>35</v>
      </c>
      <c r="C1032" s="204"/>
      <c r="D1032" s="205"/>
      <c r="E1032" s="43">
        <v>0</v>
      </c>
      <c r="F1032" s="43">
        <v>0</v>
      </c>
      <c r="G1032" s="44" t="str">
        <f t="shared" si="74"/>
        <v>-</v>
      </c>
      <c r="H1032" s="198"/>
    </row>
    <row r="1033" spans="1:8" s="19" customFormat="1" ht="13.5" hidden="1" customHeight="1" outlineLevel="2">
      <c r="A1033" s="41" t="s">
        <v>31</v>
      </c>
      <c r="B1033" s="42" t="s">
        <v>36</v>
      </c>
      <c r="C1033" s="204"/>
      <c r="D1033" s="205"/>
      <c r="E1033" s="43">
        <v>0</v>
      </c>
      <c r="F1033" s="43">
        <v>0</v>
      </c>
      <c r="G1033" s="44" t="str">
        <f t="shared" si="74"/>
        <v>-</v>
      </c>
      <c r="H1033" s="198"/>
    </row>
    <row r="1034" spans="1:8" s="134" customFormat="1" ht="13.5" hidden="1" customHeight="1" outlineLevel="2">
      <c r="A1034" s="41" t="s">
        <v>38</v>
      </c>
      <c r="B1034" s="42" t="s">
        <v>37</v>
      </c>
      <c r="C1034" s="204"/>
      <c r="D1034" s="205"/>
      <c r="E1034" s="43">
        <v>0</v>
      </c>
      <c r="F1034" s="43">
        <v>0</v>
      </c>
      <c r="G1034" s="44" t="str">
        <f t="shared" si="74"/>
        <v>-</v>
      </c>
      <c r="H1034" s="198"/>
    </row>
    <row r="1035" spans="1:8" s="143" customFormat="1" ht="3.95" customHeight="1" outlineLevel="1" collapsed="1">
      <c r="A1035" s="45"/>
      <c r="B1035" s="46"/>
      <c r="C1035" s="138"/>
      <c r="D1035" s="136"/>
      <c r="E1035" s="49"/>
      <c r="F1035" s="49"/>
      <c r="G1035" s="50"/>
      <c r="H1035" s="137"/>
    </row>
    <row r="1036" spans="1:8" s="143" customFormat="1" ht="3.95" customHeight="1" outlineLevel="1">
      <c r="A1036" s="148"/>
      <c r="B1036" s="149"/>
      <c r="C1036" s="139"/>
      <c r="D1036" s="140"/>
      <c r="E1036" s="150"/>
      <c r="F1036" s="150"/>
      <c r="G1036" s="151"/>
      <c r="H1036" s="141"/>
    </row>
    <row r="1037" spans="1:8" s="2" customFormat="1" ht="27" customHeight="1" outlineLevel="1">
      <c r="A1037" s="52" t="s">
        <v>100</v>
      </c>
      <c r="B1037" s="53" t="s">
        <v>185</v>
      </c>
      <c r="C1037" s="204">
        <v>900</v>
      </c>
      <c r="D1037" s="205">
        <v>90095</v>
      </c>
      <c r="E1037" s="54">
        <f>SUM(E1038:E1042)</f>
        <v>5000</v>
      </c>
      <c r="F1037" s="54">
        <f>SUM(F1038:F1042)</f>
        <v>4725</v>
      </c>
      <c r="G1037" s="55">
        <f t="shared" si="74"/>
        <v>94.5</v>
      </c>
      <c r="H1037" s="198" t="s">
        <v>472</v>
      </c>
    </row>
    <row r="1038" spans="1:8" s="19" customFormat="1" ht="13.5" customHeight="1" outlineLevel="1">
      <c r="A1038" s="41" t="s">
        <v>7</v>
      </c>
      <c r="B1038" s="42" t="s">
        <v>33</v>
      </c>
      <c r="C1038" s="204"/>
      <c r="D1038" s="205"/>
      <c r="E1038" s="43">
        <v>5000</v>
      </c>
      <c r="F1038" s="43">
        <v>4725</v>
      </c>
      <c r="G1038" s="44">
        <f t="shared" si="74"/>
        <v>94.5</v>
      </c>
      <c r="H1038" s="198"/>
    </row>
    <row r="1039" spans="1:8" s="19" customFormat="1" ht="13.5" hidden="1" customHeight="1" outlineLevel="2">
      <c r="A1039" s="41" t="s">
        <v>8</v>
      </c>
      <c r="B1039" s="42" t="s">
        <v>34</v>
      </c>
      <c r="C1039" s="204"/>
      <c r="D1039" s="205"/>
      <c r="E1039" s="43">
        <v>0</v>
      </c>
      <c r="F1039" s="43">
        <v>0</v>
      </c>
      <c r="G1039" s="44" t="str">
        <f t="shared" si="74"/>
        <v>-</v>
      </c>
      <c r="H1039" s="198"/>
    </row>
    <row r="1040" spans="1:8" s="19" customFormat="1" ht="13.5" hidden="1" customHeight="1" outlineLevel="2">
      <c r="A1040" s="41" t="s">
        <v>9</v>
      </c>
      <c r="B1040" s="42" t="s">
        <v>35</v>
      </c>
      <c r="C1040" s="204"/>
      <c r="D1040" s="205"/>
      <c r="E1040" s="43">
        <v>0</v>
      </c>
      <c r="F1040" s="43">
        <v>0</v>
      </c>
      <c r="G1040" s="44" t="str">
        <f t="shared" si="74"/>
        <v>-</v>
      </c>
      <c r="H1040" s="198"/>
    </row>
    <row r="1041" spans="1:8" s="19" customFormat="1" ht="13.5" hidden="1" customHeight="1" outlineLevel="2">
      <c r="A1041" s="41" t="s">
        <v>31</v>
      </c>
      <c r="B1041" s="42" t="s">
        <v>36</v>
      </c>
      <c r="C1041" s="204"/>
      <c r="D1041" s="205"/>
      <c r="E1041" s="43">
        <v>0</v>
      </c>
      <c r="F1041" s="43">
        <v>0</v>
      </c>
      <c r="G1041" s="44" t="str">
        <f t="shared" si="74"/>
        <v>-</v>
      </c>
      <c r="H1041" s="198"/>
    </row>
    <row r="1042" spans="1:8" s="134" customFormat="1" ht="13.5" hidden="1" customHeight="1" outlineLevel="2">
      <c r="A1042" s="41" t="s">
        <v>38</v>
      </c>
      <c r="B1042" s="42" t="s">
        <v>37</v>
      </c>
      <c r="C1042" s="204"/>
      <c r="D1042" s="205"/>
      <c r="E1042" s="43">
        <v>0</v>
      </c>
      <c r="F1042" s="43">
        <v>0</v>
      </c>
      <c r="G1042" s="44" t="str">
        <f t="shared" si="74"/>
        <v>-</v>
      </c>
      <c r="H1042" s="198"/>
    </row>
    <row r="1043" spans="1:8" s="143" customFormat="1" ht="3.95" customHeight="1" outlineLevel="1" collapsed="1">
      <c r="A1043" s="45"/>
      <c r="B1043" s="46"/>
      <c r="C1043" s="138"/>
      <c r="D1043" s="136"/>
      <c r="E1043" s="49"/>
      <c r="F1043" s="49"/>
      <c r="G1043" s="50"/>
      <c r="H1043" s="137"/>
    </row>
    <row r="1044" spans="1:8" s="143" customFormat="1" ht="3.95" customHeight="1" outlineLevel="1">
      <c r="A1044" s="148"/>
      <c r="B1044" s="149"/>
      <c r="C1044" s="139"/>
      <c r="D1044" s="140"/>
      <c r="E1044" s="150"/>
      <c r="F1044" s="150"/>
      <c r="G1044" s="151"/>
      <c r="H1044" s="141"/>
    </row>
    <row r="1045" spans="1:8" s="2" customFormat="1" ht="15" customHeight="1" outlineLevel="1">
      <c r="A1045" s="52" t="s">
        <v>101</v>
      </c>
      <c r="B1045" s="53" t="s">
        <v>186</v>
      </c>
      <c r="C1045" s="204">
        <v>900</v>
      </c>
      <c r="D1045" s="205">
        <v>90095</v>
      </c>
      <c r="E1045" s="54">
        <f>SUM(E1046:E1050)</f>
        <v>50000</v>
      </c>
      <c r="F1045" s="54">
        <f>SUM(F1046:F1050)</f>
        <v>48433.84</v>
      </c>
      <c r="G1045" s="55">
        <f t="shared" si="74"/>
        <v>96.867679999999993</v>
      </c>
      <c r="H1045" s="198" t="s">
        <v>473</v>
      </c>
    </row>
    <row r="1046" spans="1:8" s="19" customFormat="1" ht="13.5" customHeight="1" outlineLevel="1">
      <c r="A1046" s="41" t="s">
        <v>7</v>
      </c>
      <c r="B1046" s="42" t="s">
        <v>33</v>
      </c>
      <c r="C1046" s="204"/>
      <c r="D1046" s="205"/>
      <c r="E1046" s="43">
        <v>50000</v>
      </c>
      <c r="F1046" s="43">
        <v>48433.84</v>
      </c>
      <c r="G1046" s="44">
        <f t="shared" si="74"/>
        <v>96.867679999999993</v>
      </c>
      <c r="H1046" s="198"/>
    </row>
    <row r="1047" spans="1:8" s="19" customFormat="1" ht="13.5" hidden="1" customHeight="1" outlineLevel="2">
      <c r="A1047" s="41" t="s">
        <v>8</v>
      </c>
      <c r="B1047" s="42" t="s">
        <v>34</v>
      </c>
      <c r="C1047" s="204"/>
      <c r="D1047" s="205"/>
      <c r="E1047" s="43">
        <v>0</v>
      </c>
      <c r="F1047" s="43">
        <v>0</v>
      </c>
      <c r="G1047" s="44" t="str">
        <f t="shared" si="74"/>
        <v>-</v>
      </c>
      <c r="H1047" s="198"/>
    </row>
    <row r="1048" spans="1:8" s="19" customFormat="1" ht="13.5" hidden="1" customHeight="1" outlineLevel="2">
      <c r="A1048" s="41" t="s">
        <v>9</v>
      </c>
      <c r="B1048" s="42" t="s">
        <v>35</v>
      </c>
      <c r="C1048" s="204"/>
      <c r="D1048" s="205"/>
      <c r="E1048" s="43">
        <v>0</v>
      </c>
      <c r="F1048" s="43">
        <v>0</v>
      </c>
      <c r="G1048" s="44" t="str">
        <f t="shared" si="74"/>
        <v>-</v>
      </c>
      <c r="H1048" s="198"/>
    </row>
    <row r="1049" spans="1:8" s="19" customFormat="1" ht="13.5" hidden="1" customHeight="1" outlineLevel="2">
      <c r="A1049" s="41" t="s">
        <v>31</v>
      </c>
      <c r="B1049" s="42" t="s">
        <v>36</v>
      </c>
      <c r="C1049" s="204"/>
      <c r="D1049" s="205"/>
      <c r="E1049" s="43">
        <v>0</v>
      </c>
      <c r="F1049" s="43">
        <v>0</v>
      </c>
      <c r="G1049" s="44" t="str">
        <f t="shared" si="74"/>
        <v>-</v>
      </c>
      <c r="H1049" s="198"/>
    </row>
    <row r="1050" spans="1:8" s="134" customFormat="1" ht="13.5" hidden="1" customHeight="1" outlineLevel="2">
      <c r="A1050" s="41" t="s">
        <v>38</v>
      </c>
      <c r="B1050" s="42" t="s">
        <v>37</v>
      </c>
      <c r="C1050" s="204"/>
      <c r="D1050" s="205"/>
      <c r="E1050" s="43">
        <v>0</v>
      </c>
      <c r="F1050" s="43">
        <v>0</v>
      </c>
      <c r="G1050" s="44" t="str">
        <f t="shared" si="74"/>
        <v>-</v>
      </c>
      <c r="H1050" s="198"/>
    </row>
    <row r="1051" spans="1:8" s="143" customFormat="1" ht="3.95" customHeight="1" outlineLevel="1" collapsed="1">
      <c r="A1051" s="45"/>
      <c r="B1051" s="46"/>
      <c r="C1051" s="138"/>
      <c r="D1051" s="136"/>
      <c r="E1051" s="49"/>
      <c r="F1051" s="49"/>
      <c r="G1051" s="50"/>
      <c r="H1051" s="137"/>
    </row>
    <row r="1052" spans="1:8" s="143" customFormat="1" ht="3.95" customHeight="1" outlineLevel="1">
      <c r="A1052" s="148"/>
      <c r="B1052" s="149"/>
      <c r="C1052" s="139"/>
      <c r="D1052" s="140"/>
      <c r="E1052" s="150"/>
      <c r="F1052" s="150"/>
      <c r="G1052" s="151"/>
      <c r="H1052" s="141"/>
    </row>
    <row r="1053" spans="1:8" s="2" customFormat="1" ht="50.1" customHeight="1" outlineLevel="1">
      <c r="A1053" s="52" t="s">
        <v>102</v>
      </c>
      <c r="B1053" s="53" t="s">
        <v>187</v>
      </c>
      <c r="C1053" s="204">
        <v>900</v>
      </c>
      <c r="D1053" s="205">
        <v>90095</v>
      </c>
      <c r="E1053" s="54">
        <f>SUM(E1054:E1058)</f>
        <v>315126</v>
      </c>
      <c r="F1053" s="54">
        <f>SUM(F1054:F1058)</f>
        <v>315126</v>
      </c>
      <c r="G1053" s="55">
        <f t="shared" si="74"/>
        <v>100</v>
      </c>
      <c r="H1053" s="198" t="s">
        <v>474</v>
      </c>
    </row>
    <row r="1054" spans="1:8" s="19" customFormat="1" ht="13.5" hidden="1" customHeight="1" outlineLevel="2">
      <c r="A1054" s="41" t="s">
        <v>7</v>
      </c>
      <c r="B1054" s="42" t="s">
        <v>33</v>
      </c>
      <c r="C1054" s="204"/>
      <c r="D1054" s="205"/>
      <c r="E1054" s="43">
        <v>0</v>
      </c>
      <c r="F1054" s="43">
        <v>0</v>
      </c>
      <c r="G1054" s="44" t="str">
        <f t="shared" si="74"/>
        <v>-</v>
      </c>
      <c r="H1054" s="198"/>
    </row>
    <row r="1055" spans="1:8" s="19" customFormat="1" ht="13.5" hidden="1" customHeight="1" outlineLevel="2">
      <c r="A1055" s="41" t="s">
        <v>8</v>
      </c>
      <c r="B1055" s="42" t="s">
        <v>34</v>
      </c>
      <c r="C1055" s="204"/>
      <c r="D1055" s="205"/>
      <c r="E1055" s="43">
        <v>0</v>
      </c>
      <c r="F1055" s="43">
        <v>0</v>
      </c>
      <c r="G1055" s="44" t="str">
        <f t="shared" si="74"/>
        <v>-</v>
      </c>
      <c r="H1055" s="198"/>
    </row>
    <row r="1056" spans="1:8" s="19" customFormat="1" ht="13.5" hidden="1" customHeight="1" outlineLevel="2">
      <c r="A1056" s="41" t="s">
        <v>9</v>
      </c>
      <c r="B1056" s="42" t="s">
        <v>35</v>
      </c>
      <c r="C1056" s="204"/>
      <c r="D1056" s="205"/>
      <c r="E1056" s="43">
        <v>0</v>
      </c>
      <c r="F1056" s="43">
        <v>0</v>
      </c>
      <c r="G1056" s="44" t="str">
        <f t="shared" si="74"/>
        <v>-</v>
      </c>
      <c r="H1056" s="198"/>
    </row>
    <row r="1057" spans="1:8" s="19" customFormat="1" ht="13.5" customHeight="1" outlineLevel="1" collapsed="1">
      <c r="A1057" s="41" t="s">
        <v>31</v>
      </c>
      <c r="B1057" s="42" t="s">
        <v>36</v>
      </c>
      <c r="C1057" s="204"/>
      <c r="D1057" s="205"/>
      <c r="E1057" s="43">
        <v>315126</v>
      </c>
      <c r="F1057" s="43">
        <v>315126</v>
      </c>
      <c r="G1057" s="44">
        <f t="shared" si="74"/>
        <v>100</v>
      </c>
      <c r="H1057" s="198"/>
    </row>
    <row r="1058" spans="1:8" s="134" customFormat="1" ht="13.5" hidden="1" customHeight="1" outlineLevel="2">
      <c r="A1058" s="41" t="s">
        <v>38</v>
      </c>
      <c r="B1058" s="42" t="s">
        <v>37</v>
      </c>
      <c r="C1058" s="204"/>
      <c r="D1058" s="205"/>
      <c r="E1058" s="43">
        <v>0</v>
      </c>
      <c r="F1058" s="43">
        <v>0</v>
      </c>
      <c r="G1058" s="44" t="str">
        <f t="shared" si="74"/>
        <v>-</v>
      </c>
      <c r="H1058" s="198"/>
    </row>
    <row r="1059" spans="1:8" s="143" customFormat="1" ht="3.95" customHeight="1" outlineLevel="1" collapsed="1">
      <c r="A1059" s="45"/>
      <c r="B1059" s="46"/>
      <c r="C1059" s="138"/>
      <c r="D1059" s="136"/>
      <c r="E1059" s="49"/>
      <c r="F1059" s="49"/>
      <c r="G1059" s="50"/>
      <c r="H1059" s="137"/>
    </row>
    <row r="1060" spans="1:8" s="143" customFormat="1" ht="3.95" customHeight="1" outlineLevel="1">
      <c r="A1060" s="148"/>
      <c r="B1060" s="149"/>
      <c r="C1060" s="139"/>
      <c r="D1060" s="140"/>
      <c r="E1060" s="150"/>
      <c r="F1060" s="150"/>
      <c r="G1060" s="151"/>
      <c r="H1060" s="141"/>
    </row>
    <row r="1061" spans="1:8" s="2" customFormat="1" ht="15" customHeight="1" outlineLevel="1">
      <c r="A1061" s="52" t="s">
        <v>103</v>
      </c>
      <c r="B1061" s="53" t="s">
        <v>188</v>
      </c>
      <c r="C1061" s="204">
        <v>900</v>
      </c>
      <c r="D1061" s="205">
        <v>90095</v>
      </c>
      <c r="E1061" s="54">
        <f>SUM(E1062:E1066)</f>
        <v>74100</v>
      </c>
      <c r="F1061" s="54">
        <f>SUM(F1062:F1066)</f>
        <v>74015.87</v>
      </c>
      <c r="G1061" s="55">
        <f t="shared" si="74"/>
        <v>99.886464237516861</v>
      </c>
      <c r="H1061" s="198" t="s">
        <v>475</v>
      </c>
    </row>
    <row r="1062" spans="1:8" s="19" customFormat="1" ht="13.5" customHeight="1" outlineLevel="1">
      <c r="A1062" s="41" t="s">
        <v>7</v>
      </c>
      <c r="B1062" s="42" t="s">
        <v>33</v>
      </c>
      <c r="C1062" s="204"/>
      <c r="D1062" s="205"/>
      <c r="E1062" s="43">
        <v>74100</v>
      </c>
      <c r="F1062" s="43">
        <v>74015.87</v>
      </c>
      <c r="G1062" s="44">
        <f t="shared" si="74"/>
        <v>99.886464237516861</v>
      </c>
      <c r="H1062" s="198"/>
    </row>
    <row r="1063" spans="1:8" s="19" customFormat="1" ht="13.5" hidden="1" customHeight="1" outlineLevel="2">
      <c r="A1063" s="41" t="s">
        <v>8</v>
      </c>
      <c r="B1063" s="42" t="s">
        <v>34</v>
      </c>
      <c r="C1063" s="204"/>
      <c r="D1063" s="205"/>
      <c r="E1063" s="43">
        <v>0</v>
      </c>
      <c r="F1063" s="43">
        <v>0</v>
      </c>
      <c r="G1063" s="44" t="str">
        <f t="shared" si="74"/>
        <v>-</v>
      </c>
      <c r="H1063" s="198"/>
    </row>
    <row r="1064" spans="1:8" s="19" customFormat="1" ht="13.5" hidden="1" customHeight="1" outlineLevel="2">
      <c r="A1064" s="41" t="s">
        <v>9</v>
      </c>
      <c r="B1064" s="42" t="s">
        <v>35</v>
      </c>
      <c r="C1064" s="204"/>
      <c r="D1064" s="205"/>
      <c r="E1064" s="43">
        <v>0</v>
      </c>
      <c r="F1064" s="43">
        <v>0</v>
      </c>
      <c r="G1064" s="44" t="str">
        <f t="shared" si="74"/>
        <v>-</v>
      </c>
      <c r="H1064" s="198"/>
    </row>
    <row r="1065" spans="1:8" s="19" customFormat="1" ht="13.5" hidden="1" customHeight="1" outlineLevel="2">
      <c r="A1065" s="41" t="s">
        <v>31</v>
      </c>
      <c r="B1065" s="42" t="s">
        <v>36</v>
      </c>
      <c r="C1065" s="204"/>
      <c r="D1065" s="205"/>
      <c r="E1065" s="43">
        <v>0</v>
      </c>
      <c r="F1065" s="43">
        <v>0</v>
      </c>
      <c r="G1065" s="44" t="str">
        <f t="shared" si="74"/>
        <v>-</v>
      </c>
      <c r="H1065" s="198"/>
    </row>
    <row r="1066" spans="1:8" s="134" customFormat="1" ht="13.5" hidden="1" customHeight="1" outlineLevel="2">
      <c r="A1066" s="41" t="s">
        <v>38</v>
      </c>
      <c r="B1066" s="42" t="s">
        <v>37</v>
      </c>
      <c r="C1066" s="204"/>
      <c r="D1066" s="205"/>
      <c r="E1066" s="43">
        <v>0</v>
      </c>
      <c r="F1066" s="43">
        <v>0</v>
      </c>
      <c r="G1066" s="44" t="str">
        <f t="shared" si="74"/>
        <v>-</v>
      </c>
      <c r="H1066" s="198"/>
    </row>
    <row r="1067" spans="1:8" s="143" customFormat="1" ht="3.95" customHeight="1" outlineLevel="1" collapsed="1">
      <c r="A1067" s="45"/>
      <c r="B1067" s="46"/>
      <c r="C1067" s="138"/>
      <c r="D1067" s="136"/>
      <c r="E1067" s="49"/>
      <c r="F1067" s="49"/>
      <c r="G1067" s="50"/>
      <c r="H1067" s="137"/>
    </row>
    <row r="1068" spans="1:8" s="143" customFormat="1" ht="3.95" customHeight="1" outlineLevel="1">
      <c r="A1068" s="148"/>
      <c r="B1068" s="149"/>
      <c r="C1068" s="139"/>
      <c r="D1068" s="140"/>
      <c r="E1068" s="150"/>
      <c r="F1068" s="150"/>
      <c r="G1068" s="151"/>
      <c r="H1068" s="141"/>
    </row>
    <row r="1069" spans="1:8" s="2" customFormat="1" ht="27" customHeight="1" outlineLevel="1">
      <c r="A1069" s="52" t="s">
        <v>104</v>
      </c>
      <c r="B1069" s="53" t="s">
        <v>189</v>
      </c>
      <c r="C1069" s="204">
        <v>900</v>
      </c>
      <c r="D1069" s="205">
        <v>90095</v>
      </c>
      <c r="E1069" s="54">
        <f>SUM(E1070:E1074)</f>
        <v>2500</v>
      </c>
      <c r="F1069" s="54">
        <v>0</v>
      </c>
      <c r="G1069" s="55">
        <f t="shared" si="74"/>
        <v>0</v>
      </c>
      <c r="H1069" s="198" t="s">
        <v>476</v>
      </c>
    </row>
    <row r="1070" spans="1:8" s="19" customFormat="1" ht="13.5" customHeight="1" outlineLevel="1">
      <c r="A1070" s="41" t="s">
        <v>7</v>
      </c>
      <c r="B1070" s="42" t="s">
        <v>33</v>
      </c>
      <c r="C1070" s="204"/>
      <c r="D1070" s="205"/>
      <c r="E1070" s="43">
        <v>2500</v>
      </c>
      <c r="F1070" s="43">
        <v>0</v>
      </c>
      <c r="G1070" s="44">
        <f t="shared" si="74"/>
        <v>0</v>
      </c>
      <c r="H1070" s="198"/>
    </row>
    <row r="1071" spans="1:8" s="19" customFormat="1" ht="13.5" hidden="1" customHeight="1" outlineLevel="2">
      <c r="A1071" s="41" t="s">
        <v>8</v>
      </c>
      <c r="B1071" s="42" t="s">
        <v>34</v>
      </c>
      <c r="C1071" s="204"/>
      <c r="D1071" s="205"/>
      <c r="E1071" s="43">
        <v>0</v>
      </c>
      <c r="F1071" s="43">
        <v>0</v>
      </c>
      <c r="G1071" s="44" t="str">
        <f t="shared" si="74"/>
        <v>-</v>
      </c>
      <c r="H1071" s="198"/>
    </row>
    <row r="1072" spans="1:8" s="19" customFormat="1" ht="13.5" hidden="1" customHeight="1" outlineLevel="2">
      <c r="A1072" s="41" t="s">
        <v>9</v>
      </c>
      <c r="B1072" s="42" t="s">
        <v>35</v>
      </c>
      <c r="C1072" s="204"/>
      <c r="D1072" s="205"/>
      <c r="E1072" s="43">
        <v>0</v>
      </c>
      <c r="F1072" s="43">
        <v>0</v>
      </c>
      <c r="G1072" s="44" t="str">
        <f t="shared" si="74"/>
        <v>-</v>
      </c>
      <c r="H1072" s="198"/>
    </row>
    <row r="1073" spans="1:8" s="19" customFormat="1" ht="13.5" hidden="1" customHeight="1" outlineLevel="2">
      <c r="A1073" s="41" t="s">
        <v>31</v>
      </c>
      <c r="B1073" s="42" t="s">
        <v>36</v>
      </c>
      <c r="C1073" s="204"/>
      <c r="D1073" s="205"/>
      <c r="E1073" s="43">
        <v>0</v>
      </c>
      <c r="F1073" s="43">
        <v>0</v>
      </c>
      <c r="G1073" s="44" t="str">
        <f t="shared" si="74"/>
        <v>-</v>
      </c>
      <c r="H1073" s="198"/>
    </row>
    <row r="1074" spans="1:8" s="134" customFormat="1" ht="13.5" hidden="1" customHeight="1" outlineLevel="2">
      <c r="A1074" s="41" t="s">
        <v>38</v>
      </c>
      <c r="B1074" s="42" t="s">
        <v>37</v>
      </c>
      <c r="C1074" s="204"/>
      <c r="D1074" s="205"/>
      <c r="E1074" s="43">
        <v>0</v>
      </c>
      <c r="F1074" s="43">
        <v>0</v>
      </c>
      <c r="G1074" s="44" t="str">
        <f t="shared" si="74"/>
        <v>-</v>
      </c>
      <c r="H1074" s="198"/>
    </row>
    <row r="1075" spans="1:8" s="143" customFormat="1" ht="3.95" customHeight="1" outlineLevel="1" collapsed="1">
      <c r="A1075" s="45"/>
      <c r="B1075" s="46"/>
      <c r="C1075" s="138"/>
      <c r="D1075" s="136"/>
      <c r="E1075" s="49"/>
      <c r="F1075" s="49"/>
      <c r="G1075" s="50"/>
      <c r="H1075" s="137"/>
    </row>
    <row r="1076" spans="1:8" s="143" customFormat="1" ht="3.95" customHeight="1" outlineLevel="1">
      <c r="A1076" s="148"/>
      <c r="B1076" s="149"/>
      <c r="C1076" s="139"/>
      <c r="D1076" s="140"/>
      <c r="E1076" s="150"/>
      <c r="F1076" s="150"/>
      <c r="G1076" s="151"/>
      <c r="H1076" s="141"/>
    </row>
    <row r="1077" spans="1:8" s="2" customFormat="1" ht="15.75" customHeight="1" outlineLevel="1">
      <c r="A1077" s="52" t="s">
        <v>105</v>
      </c>
      <c r="B1077" s="53" t="s">
        <v>190</v>
      </c>
      <c r="C1077" s="204">
        <v>900</v>
      </c>
      <c r="D1077" s="205">
        <v>90095</v>
      </c>
      <c r="E1077" s="54">
        <f>SUM(E1078:E1082)</f>
        <v>2000</v>
      </c>
      <c r="F1077" s="54">
        <f>SUM(F1078:F1082)</f>
        <v>0</v>
      </c>
      <c r="G1077" s="55">
        <f t="shared" ref="G1077:G1082" si="75">IF(E1077&gt;0,F1077/E1077*100,"-")</f>
        <v>0</v>
      </c>
      <c r="H1077" s="202" t="s">
        <v>477</v>
      </c>
    </row>
    <row r="1078" spans="1:8" s="19" customFormat="1" ht="13.5" customHeight="1" outlineLevel="1">
      <c r="A1078" s="41" t="s">
        <v>7</v>
      </c>
      <c r="B1078" s="42" t="s">
        <v>33</v>
      </c>
      <c r="C1078" s="204"/>
      <c r="D1078" s="205"/>
      <c r="E1078" s="43">
        <v>2000</v>
      </c>
      <c r="F1078" s="43">
        <v>0</v>
      </c>
      <c r="G1078" s="44">
        <f t="shared" si="75"/>
        <v>0</v>
      </c>
      <c r="H1078" s="202"/>
    </row>
    <row r="1079" spans="1:8" s="19" customFormat="1" ht="13.5" hidden="1" customHeight="1" outlineLevel="2">
      <c r="A1079" s="41" t="s">
        <v>8</v>
      </c>
      <c r="B1079" s="42" t="s">
        <v>34</v>
      </c>
      <c r="C1079" s="204"/>
      <c r="D1079" s="205"/>
      <c r="E1079" s="43">
        <v>0</v>
      </c>
      <c r="F1079" s="43">
        <v>0</v>
      </c>
      <c r="G1079" s="44" t="str">
        <f t="shared" si="75"/>
        <v>-</v>
      </c>
      <c r="H1079" s="202"/>
    </row>
    <row r="1080" spans="1:8" s="19" customFormat="1" ht="13.5" hidden="1" customHeight="1" outlineLevel="2">
      <c r="A1080" s="41" t="s">
        <v>9</v>
      </c>
      <c r="B1080" s="42" t="s">
        <v>35</v>
      </c>
      <c r="C1080" s="204"/>
      <c r="D1080" s="205"/>
      <c r="E1080" s="43">
        <v>0</v>
      </c>
      <c r="F1080" s="43">
        <v>0</v>
      </c>
      <c r="G1080" s="44" t="str">
        <f t="shared" si="75"/>
        <v>-</v>
      </c>
      <c r="H1080" s="202"/>
    </row>
    <row r="1081" spans="1:8" s="19" customFormat="1" ht="13.5" hidden="1" customHeight="1" outlineLevel="2">
      <c r="A1081" s="41" t="s">
        <v>31</v>
      </c>
      <c r="B1081" s="42" t="s">
        <v>36</v>
      </c>
      <c r="C1081" s="204"/>
      <c r="D1081" s="205"/>
      <c r="E1081" s="43">
        <v>0</v>
      </c>
      <c r="F1081" s="43">
        <v>0</v>
      </c>
      <c r="G1081" s="44" t="str">
        <f t="shared" si="75"/>
        <v>-</v>
      </c>
      <c r="H1081" s="202"/>
    </row>
    <row r="1082" spans="1:8" s="134" customFormat="1" ht="13.5" hidden="1" customHeight="1" outlineLevel="2">
      <c r="A1082" s="41" t="s">
        <v>38</v>
      </c>
      <c r="B1082" s="42" t="s">
        <v>37</v>
      </c>
      <c r="C1082" s="204"/>
      <c r="D1082" s="205"/>
      <c r="E1082" s="43">
        <v>0</v>
      </c>
      <c r="F1082" s="43">
        <v>0</v>
      </c>
      <c r="G1082" s="44" t="str">
        <f t="shared" si="75"/>
        <v>-</v>
      </c>
      <c r="H1082" s="202"/>
    </row>
    <row r="1083" spans="1:8" s="143" customFormat="1" ht="3.95" customHeight="1" outlineLevel="1" collapsed="1">
      <c r="A1083" s="45"/>
      <c r="B1083" s="46"/>
      <c r="C1083" s="138"/>
      <c r="D1083" s="136"/>
      <c r="E1083" s="49"/>
      <c r="F1083" s="49"/>
      <c r="G1083" s="50"/>
      <c r="H1083" s="203"/>
    </row>
    <row r="1084" spans="1:8" s="143" customFormat="1" ht="3.95" customHeight="1" outlineLevel="1">
      <c r="A1084" s="148"/>
      <c r="B1084" s="149"/>
      <c r="C1084" s="139"/>
      <c r="D1084" s="140"/>
      <c r="E1084" s="150"/>
      <c r="F1084" s="150"/>
      <c r="G1084" s="151"/>
      <c r="H1084" s="141"/>
    </row>
    <row r="1085" spans="1:8" s="2" customFormat="1" ht="43.5" customHeight="1" outlineLevel="1">
      <c r="A1085" s="52" t="s">
        <v>290</v>
      </c>
      <c r="B1085" s="53" t="s">
        <v>403</v>
      </c>
      <c r="C1085" s="204">
        <v>900</v>
      </c>
      <c r="D1085" s="205">
        <v>90095</v>
      </c>
      <c r="E1085" s="54">
        <f>SUM(E1086:E1090)</f>
        <v>4880</v>
      </c>
      <c r="F1085" s="54">
        <f>SUM(F1086:F1090)</f>
        <v>4880</v>
      </c>
      <c r="G1085" s="55">
        <f t="shared" ref="G1085:G1090" si="76">IF(E1085&gt;0,F1085/E1085*100,"-")</f>
        <v>100</v>
      </c>
      <c r="H1085" s="202" t="s">
        <v>478</v>
      </c>
    </row>
    <row r="1086" spans="1:8" s="19" customFormat="1" ht="13.5" customHeight="1" outlineLevel="1">
      <c r="A1086" s="41" t="s">
        <v>7</v>
      </c>
      <c r="B1086" s="42" t="s">
        <v>33</v>
      </c>
      <c r="C1086" s="204"/>
      <c r="D1086" s="205"/>
      <c r="E1086" s="43">
        <v>4880</v>
      </c>
      <c r="F1086" s="43">
        <v>4880</v>
      </c>
      <c r="G1086" s="44">
        <f t="shared" si="76"/>
        <v>100</v>
      </c>
      <c r="H1086" s="202"/>
    </row>
    <row r="1087" spans="1:8" s="19" customFormat="1" ht="13.5" hidden="1" customHeight="1" outlineLevel="2">
      <c r="A1087" s="41" t="s">
        <v>8</v>
      </c>
      <c r="B1087" s="42" t="s">
        <v>34</v>
      </c>
      <c r="C1087" s="204"/>
      <c r="D1087" s="205"/>
      <c r="E1087" s="43">
        <v>0</v>
      </c>
      <c r="F1087" s="43">
        <v>0</v>
      </c>
      <c r="G1087" s="44" t="str">
        <f t="shared" si="76"/>
        <v>-</v>
      </c>
      <c r="H1087" s="202"/>
    </row>
    <row r="1088" spans="1:8" s="19" customFormat="1" ht="13.5" hidden="1" customHeight="1" outlineLevel="2">
      <c r="A1088" s="41" t="s">
        <v>9</v>
      </c>
      <c r="B1088" s="42" t="s">
        <v>35</v>
      </c>
      <c r="C1088" s="204"/>
      <c r="D1088" s="205"/>
      <c r="E1088" s="43">
        <v>0</v>
      </c>
      <c r="F1088" s="43">
        <v>0</v>
      </c>
      <c r="G1088" s="44" t="str">
        <f t="shared" si="76"/>
        <v>-</v>
      </c>
      <c r="H1088" s="202"/>
    </row>
    <row r="1089" spans="1:9" s="19" customFormat="1" ht="13.5" hidden="1" customHeight="1" outlineLevel="2">
      <c r="A1089" s="41" t="s">
        <v>31</v>
      </c>
      <c r="B1089" s="42" t="s">
        <v>36</v>
      </c>
      <c r="C1089" s="204"/>
      <c r="D1089" s="205"/>
      <c r="E1089" s="43">
        <v>0</v>
      </c>
      <c r="F1089" s="43">
        <v>0</v>
      </c>
      <c r="G1089" s="44" t="str">
        <f t="shared" si="76"/>
        <v>-</v>
      </c>
      <c r="H1089" s="202"/>
    </row>
    <row r="1090" spans="1:9" s="134" customFormat="1" ht="13.5" hidden="1" customHeight="1" outlineLevel="2">
      <c r="A1090" s="41" t="s">
        <v>38</v>
      </c>
      <c r="B1090" s="42" t="s">
        <v>37</v>
      </c>
      <c r="C1090" s="204"/>
      <c r="D1090" s="205"/>
      <c r="E1090" s="43">
        <v>0</v>
      </c>
      <c r="F1090" s="43">
        <v>0</v>
      </c>
      <c r="G1090" s="44" t="str">
        <f t="shared" si="76"/>
        <v>-</v>
      </c>
      <c r="H1090" s="202"/>
    </row>
    <row r="1091" spans="1:9" s="143" customFormat="1" ht="3.95" customHeight="1" outlineLevel="1" collapsed="1">
      <c r="A1091" s="45"/>
      <c r="B1091" s="46"/>
      <c r="C1091" s="138"/>
      <c r="D1091" s="136"/>
      <c r="E1091" s="49"/>
      <c r="F1091" s="49"/>
      <c r="G1091" s="50"/>
      <c r="H1091" s="203"/>
    </row>
    <row r="1092" spans="1:9" s="143" customFormat="1" ht="3.95" customHeight="1" outlineLevel="1">
      <c r="A1092" s="148"/>
      <c r="B1092" s="149"/>
      <c r="C1092" s="139"/>
      <c r="D1092" s="140"/>
      <c r="E1092" s="150"/>
      <c r="F1092" s="150"/>
      <c r="G1092" s="151"/>
      <c r="H1092" s="141"/>
    </row>
    <row r="1093" spans="1:9" s="2" customFormat="1" ht="15" customHeight="1" outlineLevel="1">
      <c r="A1093" s="52" t="s">
        <v>291</v>
      </c>
      <c r="B1093" s="53" t="s">
        <v>404</v>
      </c>
      <c r="C1093" s="204">
        <v>900</v>
      </c>
      <c r="D1093" s="205">
        <v>90095</v>
      </c>
      <c r="E1093" s="54">
        <f>SUM(E1094:E1098)</f>
        <v>55000</v>
      </c>
      <c r="F1093" s="54">
        <f>SUM(F1094:F1098)</f>
        <v>0</v>
      </c>
      <c r="G1093" s="55">
        <f t="shared" si="74"/>
        <v>0</v>
      </c>
      <c r="H1093" s="202" t="s">
        <v>479</v>
      </c>
    </row>
    <row r="1094" spans="1:9" s="19" customFormat="1" ht="13.5" customHeight="1" outlineLevel="1">
      <c r="A1094" s="41" t="s">
        <v>7</v>
      </c>
      <c r="B1094" s="42" t="s">
        <v>33</v>
      </c>
      <c r="C1094" s="204"/>
      <c r="D1094" s="205"/>
      <c r="E1094" s="43">
        <v>55000</v>
      </c>
      <c r="F1094" s="43">
        <v>0</v>
      </c>
      <c r="G1094" s="44">
        <f t="shared" si="74"/>
        <v>0</v>
      </c>
      <c r="H1094" s="202"/>
    </row>
    <row r="1095" spans="1:9" s="19" customFormat="1" ht="13.5" hidden="1" customHeight="1" outlineLevel="2">
      <c r="A1095" s="41" t="s">
        <v>8</v>
      </c>
      <c r="B1095" s="42" t="s">
        <v>34</v>
      </c>
      <c r="C1095" s="204"/>
      <c r="D1095" s="205"/>
      <c r="E1095" s="43">
        <v>0</v>
      </c>
      <c r="F1095" s="43">
        <v>0</v>
      </c>
      <c r="G1095" s="44" t="str">
        <f t="shared" si="74"/>
        <v>-</v>
      </c>
      <c r="H1095" s="202"/>
    </row>
    <row r="1096" spans="1:9" s="19" customFormat="1" ht="13.5" hidden="1" customHeight="1" outlineLevel="2">
      <c r="A1096" s="41" t="s">
        <v>9</v>
      </c>
      <c r="B1096" s="42" t="s">
        <v>35</v>
      </c>
      <c r="C1096" s="204"/>
      <c r="D1096" s="205"/>
      <c r="E1096" s="43">
        <v>0</v>
      </c>
      <c r="F1096" s="43">
        <v>0</v>
      </c>
      <c r="G1096" s="44" t="str">
        <f t="shared" si="74"/>
        <v>-</v>
      </c>
      <c r="H1096" s="202"/>
    </row>
    <row r="1097" spans="1:9" s="19" customFormat="1" ht="13.5" hidden="1" customHeight="1" outlineLevel="2">
      <c r="A1097" s="41" t="s">
        <v>31</v>
      </c>
      <c r="B1097" s="42" t="s">
        <v>36</v>
      </c>
      <c r="C1097" s="204"/>
      <c r="D1097" s="205"/>
      <c r="E1097" s="43">
        <v>0</v>
      </c>
      <c r="F1097" s="43">
        <v>0</v>
      </c>
      <c r="G1097" s="44" t="str">
        <f t="shared" si="74"/>
        <v>-</v>
      </c>
      <c r="H1097" s="202"/>
    </row>
    <row r="1098" spans="1:9" s="134" customFormat="1" ht="13.5" hidden="1" customHeight="1" outlineLevel="2">
      <c r="A1098" s="41" t="s">
        <v>38</v>
      </c>
      <c r="B1098" s="42" t="s">
        <v>37</v>
      </c>
      <c r="C1098" s="204"/>
      <c r="D1098" s="205"/>
      <c r="E1098" s="43">
        <v>0</v>
      </c>
      <c r="F1098" s="43">
        <v>0</v>
      </c>
      <c r="G1098" s="44" t="str">
        <f t="shared" si="74"/>
        <v>-</v>
      </c>
      <c r="H1098" s="202"/>
    </row>
    <row r="1099" spans="1:9" s="143" customFormat="1" ht="3.95" customHeight="1" outlineLevel="1" collapsed="1">
      <c r="A1099" s="45"/>
      <c r="B1099" s="46"/>
      <c r="C1099" s="138"/>
      <c r="D1099" s="136"/>
      <c r="E1099" s="49"/>
      <c r="F1099" s="49"/>
      <c r="G1099" s="50"/>
      <c r="H1099" s="203"/>
    </row>
    <row r="1100" spans="1:9" s="143" customFormat="1" ht="3.95" customHeight="1">
      <c r="A1100" s="158"/>
      <c r="B1100" s="159"/>
      <c r="C1100" s="160"/>
      <c r="D1100" s="161"/>
      <c r="E1100" s="162"/>
      <c r="F1100" s="162"/>
      <c r="G1100" s="163"/>
      <c r="H1100" s="164"/>
    </row>
    <row r="1101" spans="1:9" s="79" customFormat="1" ht="18" customHeight="1">
      <c r="A1101" s="72" t="s">
        <v>46</v>
      </c>
      <c r="B1101" s="73" t="s">
        <v>191</v>
      </c>
      <c r="C1101" s="74"/>
      <c r="D1101" s="74"/>
      <c r="E1101" s="75">
        <f>SUM(E1102:E1106)</f>
        <v>1125940</v>
      </c>
      <c r="F1101" s="75">
        <f>SUM(F1102:F1106)</f>
        <v>993095</v>
      </c>
      <c r="G1101" s="76">
        <f t="shared" ref="G1101:G1106" si="77">IF(E1101&gt;0,F1101/E1101*100,"-")</f>
        <v>88.201413929694297</v>
      </c>
      <c r="H1101" s="77"/>
      <c r="I1101" s="78"/>
    </row>
    <row r="1102" spans="1:9" s="128" customFormat="1" ht="14.25" customHeight="1">
      <c r="A1102" s="122" t="s">
        <v>7</v>
      </c>
      <c r="B1102" s="123" t="s">
        <v>33</v>
      </c>
      <c r="C1102" s="124"/>
      <c r="D1102" s="122"/>
      <c r="E1102" s="125">
        <f>E1112+E1120+E1129+E1137+E1153+E1162+E1145</f>
        <v>1125940</v>
      </c>
      <c r="F1102" s="125">
        <f>F1112+F1120+F1129+F1137+F1153+F1162+F1145</f>
        <v>993095</v>
      </c>
      <c r="G1102" s="126">
        <f t="shared" si="77"/>
        <v>88.201413929694297</v>
      </c>
      <c r="H1102" s="127"/>
    </row>
    <row r="1103" spans="1:9" s="128" customFormat="1" ht="14.25" hidden="1" customHeight="1" outlineLevel="1">
      <c r="A1103" s="122" t="s">
        <v>8</v>
      </c>
      <c r="B1103" s="123" t="s">
        <v>34</v>
      </c>
      <c r="C1103" s="124"/>
      <c r="D1103" s="122"/>
      <c r="E1103" s="125">
        <f t="shared" ref="E1103:F1106" si="78">E1113+E1121+E1130+E1138+E1154+E1163</f>
        <v>0</v>
      </c>
      <c r="F1103" s="125">
        <f t="shared" si="78"/>
        <v>0</v>
      </c>
      <c r="G1103" s="126" t="str">
        <f t="shared" si="77"/>
        <v>-</v>
      </c>
      <c r="H1103" s="127"/>
    </row>
    <row r="1104" spans="1:9" s="128" customFormat="1" ht="14.25" hidden="1" customHeight="1" outlineLevel="1">
      <c r="A1104" s="122" t="s">
        <v>9</v>
      </c>
      <c r="B1104" s="123" t="s">
        <v>35</v>
      </c>
      <c r="C1104" s="124"/>
      <c r="D1104" s="122"/>
      <c r="E1104" s="125">
        <f t="shared" si="78"/>
        <v>0</v>
      </c>
      <c r="F1104" s="125">
        <f t="shared" si="78"/>
        <v>0</v>
      </c>
      <c r="G1104" s="126" t="str">
        <f t="shared" si="77"/>
        <v>-</v>
      </c>
      <c r="H1104" s="127"/>
    </row>
    <row r="1105" spans="1:8" s="128" customFormat="1" ht="14.25" hidden="1" customHeight="1" outlineLevel="1">
      <c r="A1105" s="122" t="s">
        <v>31</v>
      </c>
      <c r="B1105" s="123" t="s">
        <v>36</v>
      </c>
      <c r="C1105" s="124"/>
      <c r="D1105" s="122"/>
      <c r="E1105" s="125">
        <f t="shared" si="78"/>
        <v>0</v>
      </c>
      <c r="F1105" s="125">
        <f t="shared" si="78"/>
        <v>0</v>
      </c>
      <c r="G1105" s="126" t="str">
        <f t="shared" si="77"/>
        <v>-</v>
      </c>
      <c r="H1105" s="127"/>
    </row>
    <row r="1106" spans="1:8" s="128" customFormat="1" ht="14.25" hidden="1" customHeight="1" outlineLevel="1">
      <c r="A1106" s="122" t="s">
        <v>38</v>
      </c>
      <c r="B1106" s="123" t="s">
        <v>37</v>
      </c>
      <c r="C1106" s="124"/>
      <c r="D1106" s="122"/>
      <c r="E1106" s="125">
        <f t="shared" si="78"/>
        <v>0</v>
      </c>
      <c r="F1106" s="125">
        <f t="shared" si="78"/>
        <v>0</v>
      </c>
      <c r="G1106" s="126" t="str">
        <f t="shared" si="77"/>
        <v>-</v>
      </c>
      <c r="H1106" s="127"/>
    </row>
    <row r="1107" spans="1:8" s="34" customFormat="1" ht="5.0999999999999996" customHeight="1" collapsed="1">
      <c r="A1107" s="35"/>
      <c r="B1107" s="36"/>
      <c r="C1107" s="37"/>
      <c r="D1107" s="35"/>
      <c r="E1107" s="38"/>
      <c r="F1107" s="38"/>
      <c r="G1107" s="39"/>
      <c r="H1107" s="40"/>
    </row>
    <row r="1108" spans="1:8" s="84" customFormat="1" ht="21" customHeight="1" outlineLevel="1">
      <c r="A1108" s="80" t="s">
        <v>57</v>
      </c>
      <c r="B1108" s="81" t="s">
        <v>56</v>
      </c>
      <c r="C1108" s="80"/>
      <c r="D1108" s="80"/>
      <c r="E1108" s="82">
        <f>E1109+E1126+E1159</f>
        <v>1125940</v>
      </c>
      <c r="F1108" s="82">
        <f>F1109+F1126+F1159</f>
        <v>993095</v>
      </c>
      <c r="G1108" s="83">
        <f t="shared" ref="G1108:G1116" si="79">IF(E1108&gt;0,F1108/E1108*100,"-")</f>
        <v>88.201413929694297</v>
      </c>
      <c r="H1108" s="81"/>
    </row>
    <row r="1109" spans="1:8" s="18" customFormat="1" ht="18" customHeight="1" outlineLevel="1">
      <c r="A1109" s="14" t="s">
        <v>15</v>
      </c>
      <c r="B1109" s="15" t="s">
        <v>121</v>
      </c>
      <c r="C1109" s="14"/>
      <c r="D1109" s="14"/>
      <c r="E1109" s="16">
        <f>E1111+E1119</f>
        <v>400000</v>
      </c>
      <c r="F1109" s="16">
        <f>F1111+F1119</f>
        <v>349880</v>
      </c>
      <c r="G1109" s="17">
        <f t="shared" si="79"/>
        <v>87.47</v>
      </c>
      <c r="H1109" s="15"/>
    </row>
    <row r="1110" spans="1:8" s="18" customFormat="1" ht="3.95" customHeight="1" outlineLevel="1">
      <c r="A1110" s="144"/>
      <c r="B1110" s="145"/>
      <c r="C1110" s="144"/>
      <c r="D1110" s="144"/>
      <c r="E1110" s="146"/>
      <c r="F1110" s="146"/>
      <c r="G1110" s="147"/>
      <c r="H1110" s="145"/>
    </row>
    <row r="1111" spans="1:8" s="2" customFormat="1" ht="27" customHeight="1" outlineLevel="1">
      <c r="A1111" s="52" t="s">
        <v>32</v>
      </c>
      <c r="B1111" s="53" t="s">
        <v>192</v>
      </c>
      <c r="C1111" s="204">
        <v>900</v>
      </c>
      <c r="D1111" s="205">
        <v>90019</v>
      </c>
      <c r="E1111" s="54">
        <f>SUM(E1112:E1116)</f>
        <v>150000</v>
      </c>
      <c r="F1111" s="54">
        <f>SUM(F1112:F1116)</f>
        <v>99880</v>
      </c>
      <c r="G1111" s="55">
        <f t="shared" si="79"/>
        <v>66.586666666666673</v>
      </c>
      <c r="H1111" s="198" t="s">
        <v>646</v>
      </c>
    </row>
    <row r="1112" spans="1:8" s="19" customFormat="1" ht="13.5" customHeight="1" outlineLevel="1">
      <c r="A1112" s="41" t="s">
        <v>7</v>
      </c>
      <c r="B1112" s="42" t="s">
        <v>33</v>
      </c>
      <c r="C1112" s="204"/>
      <c r="D1112" s="205"/>
      <c r="E1112" s="43">
        <v>150000</v>
      </c>
      <c r="F1112" s="43">
        <v>99880</v>
      </c>
      <c r="G1112" s="44">
        <f t="shared" si="79"/>
        <v>66.586666666666673</v>
      </c>
      <c r="H1112" s="198"/>
    </row>
    <row r="1113" spans="1:8" s="19" customFormat="1" ht="13.5" hidden="1" customHeight="1" outlineLevel="2">
      <c r="A1113" s="41" t="s">
        <v>8</v>
      </c>
      <c r="B1113" s="42" t="s">
        <v>34</v>
      </c>
      <c r="C1113" s="204"/>
      <c r="D1113" s="205"/>
      <c r="E1113" s="43">
        <v>0</v>
      </c>
      <c r="F1113" s="43">
        <v>0</v>
      </c>
      <c r="G1113" s="44" t="str">
        <f t="shared" si="79"/>
        <v>-</v>
      </c>
      <c r="H1113" s="198"/>
    </row>
    <row r="1114" spans="1:8" s="19" customFormat="1" ht="13.5" hidden="1" customHeight="1" outlineLevel="2">
      <c r="A1114" s="41" t="s">
        <v>9</v>
      </c>
      <c r="B1114" s="42" t="s">
        <v>35</v>
      </c>
      <c r="C1114" s="204"/>
      <c r="D1114" s="205"/>
      <c r="E1114" s="43">
        <v>0</v>
      </c>
      <c r="F1114" s="43">
        <v>0</v>
      </c>
      <c r="G1114" s="44" t="str">
        <f t="shared" si="79"/>
        <v>-</v>
      </c>
      <c r="H1114" s="198"/>
    </row>
    <row r="1115" spans="1:8" s="19" customFormat="1" ht="13.5" hidden="1" customHeight="1" outlineLevel="2">
      <c r="A1115" s="41" t="s">
        <v>31</v>
      </c>
      <c r="B1115" s="42" t="s">
        <v>36</v>
      </c>
      <c r="C1115" s="204"/>
      <c r="D1115" s="205"/>
      <c r="E1115" s="43">
        <v>0</v>
      </c>
      <c r="F1115" s="43">
        <v>0</v>
      </c>
      <c r="G1115" s="44" t="str">
        <f t="shared" si="79"/>
        <v>-</v>
      </c>
      <c r="H1115" s="198"/>
    </row>
    <row r="1116" spans="1:8" s="134" customFormat="1" ht="13.5" hidden="1" customHeight="1" outlineLevel="2">
      <c r="A1116" s="41" t="s">
        <v>38</v>
      </c>
      <c r="B1116" s="42" t="s">
        <v>37</v>
      </c>
      <c r="C1116" s="204"/>
      <c r="D1116" s="205"/>
      <c r="E1116" s="43">
        <v>0</v>
      </c>
      <c r="F1116" s="43">
        <v>0</v>
      </c>
      <c r="G1116" s="44" t="str">
        <f t="shared" si="79"/>
        <v>-</v>
      </c>
      <c r="H1116" s="198"/>
    </row>
    <row r="1117" spans="1:8" s="143" customFormat="1" ht="3.95" customHeight="1" outlineLevel="1" collapsed="1">
      <c r="A1117" s="45"/>
      <c r="B1117" s="46"/>
      <c r="C1117" s="138"/>
      <c r="D1117" s="136"/>
      <c r="E1117" s="49"/>
      <c r="F1117" s="49"/>
      <c r="G1117" s="50"/>
      <c r="H1117" s="137"/>
    </row>
    <row r="1118" spans="1:8" s="143" customFormat="1" ht="3.95" customHeight="1" outlineLevel="1">
      <c r="A1118" s="148"/>
      <c r="B1118" s="149"/>
      <c r="C1118" s="139"/>
      <c r="D1118" s="140"/>
      <c r="E1118" s="150"/>
      <c r="F1118" s="150"/>
      <c r="G1118" s="151"/>
      <c r="H1118" s="141"/>
    </row>
    <row r="1119" spans="1:8" s="2" customFormat="1" ht="27" customHeight="1" outlineLevel="1">
      <c r="A1119" s="52" t="s">
        <v>61</v>
      </c>
      <c r="B1119" s="53" t="s">
        <v>192</v>
      </c>
      <c r="C1119" s="204">
        <v>900</v>
      </c>
      <c r="D1119" s="205">
        <v>90095</v>
      </c>
      <c r="E1119" s="54">
        <f>SUM(E1120:E1124)</f>
        <v>250000</v>
      </c>
      <c r="F1119" s="54">
        <f>SUM(F1120:F1124)</f>
        <v>250000</v>
      </c>
      <c r="G1119" s="55">
        <f t="shared" ref="G1119:G1166" si="80">IF(E1119&gt;0,F1119/E1119*100,"-")</f>
        <v>100</v>
      </c>
      <c r="H1119" s="198" t="s">
        <v>646</v>
      </c>
    </row>
    <row r="1120" spans="1:8" s="19" customFormat="1" ht="13.5" customHeight="1" outlineLevel="1">
      <c r="A1120" s="41" t="s">
        <v>7</v>
      </c>
      <c r="B1120" s="42" t="s">
        <v>33</v>
      </c>
      <c r="C1120" s="204"/>
      <c r="D1120" s="205"/>
      <c r="E1120" s="43">
        <v>250000</v>
      </c>
      <c r="F1120" s="43">
        <v>250000</v>
      </c>
      <c r="G1120" s="44">
        <f t="shared" si="80"/>
        <v>100</v>
      </c>
      <c r="H1120" s="198"/>
    </row>
    <row r="1121" spans="1:8" s="19" customFormat="1" ht="13.5" hidden="1" customHeight="1" outlineLevel="2">
      <c r="A1121" s="41" t="s">
        <v>8</v>
      </c>
      <c r="B1121" s="42" t="s">
        <v>34</v>
      </c>
      <c r="C1121" s="204"/>
      <c r="D1121" s="205"/>
      <c r="E1121" s="43">
        <v>0</v>
      </c>
      <c r="F1121" s="43">
        <v>0</v>
      </c>
      <c r="G1121" s="44" t="str">
        <f t="shared" si="80"/>
        <v>-</v>
      </c>
      <c r="H1121" s="198"/>
    </row>
    <row r="1122" spans="1:8" s="19" customFormat="1" ht="13.5" hidden="1" customHeight="1" outlineLevel="2">
      <c r="A1122" s="41" t="s">
        <v>9</v>
      </c>
      <c r="B1122" s="42" t="s">
        <v>35</v>
      </c>
      <c r="C1122" s="204"/>
      <c r="D1122" s="205"/>
      <c r="E1122" s="43">
        <v>0</v>
      </c>
      <c r="F1122" s="43">
        <v>0</v>
      </c>
      <c r="G1122" s="44" t="str">
        <f t="shared" si="80"/>
        <v>-</v>
      </c>
      <c r="H1122" s="198"/>
    </row>
    <row r="1123" spans="1:8" s="19" customFormat="1" ht="13.5" hidden="1" customHeight="1" outlineLevel="2">
      <c r="A1123" s="41" t="s">
        <v>31</v>
      </c>
      <c r="B1123" s="42" t="s">
        <v>36</v>
      </c>
      <c r="C1123" s="204"/>
      <c r="D1123" s="205"/>
      <c r="E1123" s="43">
        <v>0</v>
      </c>
      <c r="F1123" s="43">
        <v>0</v>
      </c>
      <c r="G1123" s="44" t="str">
        <f t="shared" si="80"/>
        <v>-</v>
      </c>
      <c r="H1123" s="198"/>
    </row>
    <row r="1124" spans="1:8" s="19" customFormat="1" ht="13.5" hidden="1" customHeight="1" outlineLevel="2">
      <c r="A1124" s="41" t="s">
        <v>38</v>
      </c>
      <c r="B1124" s="42" t="s">
        <v>37</v>
      </c>
      <c r="C1124" s="204"/>
      <c r="D1124" s="205"/>
      <c r="E1124" s="43">
        <v>0</v>
      </c>
      <c r="F1124" s="43">
        <v>0</v>
      </c>
      <c r="G1124" s="44" t="str">
        <f t="shared" si="80"/>
        <v>-</v>
      </c>
      <c r="H1124" s="198"/>
    </row>
    <row r="1125" spans="1:8" s="19" customFormat="1" ht="3.95" customHeight="1" outlineLevel="1" collapsed="1">
      <c r="A1125" s="41"/>
      <c r="B1125" s="42"/>
      <c r="C1125" s="131"/>
      <c r="D1125" s="132"/>
      <c r="E1125" s="43"/>
      <c r="F1125" s="43"/>
      <c r="G1125" s="44"/>
      <c r="H1125" s="197"/>
    </row>
    <row r="1126" spans="1:8" s="18" customFormat="1" ht="18" customHeight="1" outlineLevel="1">
      <c r="A1126" s="14">
        <v>2</v>
      </c>
      <c r="B1126" s="15" t="s">
        <v>58</v>
      </c>
      <c r="C1126" s="14"/>
      <c r="D1126" s="14"/>
      <c r="E1126" s="16">
        <f>E1128+E1136+E1152+E1145</f>
        <v>685940</v>
      </c>
      <c r="F1126" s="16">
        <f>F1128+F1136+F1152+F1145</f>
        <v>641370</v>
      </c>
      <c r="G1126" s="17">
        <f t="shared" si="80"/>
        <v>93.502347144065084</v>
      </c>
      <c r="H1126" s="15"/>
    </row>
    <row r="1127" spans="1:8" s="18" customFormat="1" ht="3.95" customHeight="1" outlineLevel="1">
      <c r="A1127" s="144"/>
      <c r="B1127" s="145"/>
      <c r="C1127" s="144"/>
      <c r="D1127" s="144"/>
      <c r="E1127" s="146"/>
      <c r="F1127" s="146"/>
      <c r="G1127" s="147"/>
      <c r="H1127" s="145"/>
    </row>
    <row r="1128" spans="1:8" s="2" customFormat="1" ht="15" customHeight="1" outlineLevel="1">
      <c r="A1128" s="52" t="s">
        <v>93</v>
      </c>
      <c r="B1128" s="53" t="s">
        <v>193</v>
      </c>
      <c r="C1128" s="204">
        <v>900</v>
      </c>
      <c r="D1128" s="205">
        <v>90019</v>
      </c>
      <c r="E1128" s="54">
        <f>SUM(E1129:E1133)</f>
        <v>60000</v>
      </c>
      <c r="F1128" s="54">
        <f>SUM(F1129:F1133)</f>
        <v>60000</v>
      </c>
      <c r="G1128" s="55">
        <f t="shared" si="80"/>
        <v>100</v>
      </c>
      <c r="H1128" s="202" t="s">
        <v>647</v>
      </c>
    </row>
    <row r="1129" spans="1:8" s="19" customFormat="1" ht="13.5" customHeight="1" outlineLevel="1">
      <c r="A1129" s="41" t="s">
        <v>7</v>
      </c>
      <c r="B1129" s="42" t="s">
        <v>33</v>
      </c>
      <c r="C1129" s="204"/>
      <c r="D1129" s="205"/>
      <c r="E1129" s="43">
        <v>60000</v>
      </c>
      <c r="F1129" s="43">
        <v>60000</v>
      </c>
      <c r="G1129" s="44">
        <f t="shared" si="80"/>
        <v>100</v>
      </c>
      <c r="H1129" s="202"/>
    </row>
    <row r="1130" spans="1:8" s="19" customFormat="1" ht="13.5" hidden="1" customHeight="1" outlineLevel="2">
      <c r="A1130" s="41" t="s">
        <v>8</v>
      </c>
      <c r="B1130" s="42" t="s">
        <v>34</v>
      </c>
      <c r="C1130" s="204"/>
      <c r="D1130" s="205"/>
      <c r="E1130" s="43">
        <v>0</v>
      </c>
      <c r="F1130" s="43">
        <v>0</v>
      </c>
      <c r="G1130" s="44" t="str">
        <f t="shared" si="80"/>
        <v>-</v>
      </c>
      <c r="H1130" s="202"/>
    </row>
    <row r="1131" spans="1:8" s="19" customFormat="1" ht="13.5" hidden="1" customHeight="1" outlineLevel="2">
      <c r="A1131" s="41" t="s">
        <v>9</v>
      </c>
      <c r="B1131" s="42" t="s">
        <v>35</v>
      </c>
      <c r="C1131" s="204"/>
      <c r="D1131" s="205"/>
      <c r="E1131" s="43">
        <v>0</v>
      </c>
      <c r="F1131" s="43">
        <v>0</v>
      </c>
      <c r="G1131" s="44" t="str">
        <f t="shared" si="80"/>
        <v>-</v>
      </c>
      <c r="H1131" s="202"/>
    </row>
    <row r="1132" spans="1:8" s="19" customFormat="1" ht="13.5" hidden="1" customHeight="1" outlineLevel="2">
      <c r="A1132" s="41" t="s">
        <v>31</v>
      </c>
      <c r="B1132" s="42" t="s">
        <v>36</v>
      </c>
      <c r="C1132" s="204"/>
      <c r="D1132" s="205"/>
      <c r="E1132" s="43">
        <v>0</v>
      </c>
      <c r="F1132" s="43">
        <v>0</v>
      </c>
      <c r="G1132" s="44" t="str">
        <f t="shared" si="80"/>
        <v>-</v>
      </c>
      <c r="H1132" s="202"/>
    </row>
    <row r="1133" spans="1:8" s="134" customFormat="1" ht="13.5" hidden="1" customHeight="1" outlineLevel="2">
      <c r="A1133" s="41" t="s">
        <v>38</v>
      </c>
      <c r="B1133" s="42" t="s">
        <v>37</v>
      </c>
      <c r="C1133" s="204"/>
      <c r="D1133" s="205"/>
      <c r="E1133" s="43">
        <v>0</v>
      </c>
      <c r="F1133" s="43">
        <v>0</v>
      </c>
      <c r="G1133" s="44" t="str">
        <f t="shared" si="80"/>
        <v>-</v>
      </c>
      <c r="H1133" s="202"/>
    </row>
    <row r="1134" spans="1:8" s="143" customFormat="1" ht="3.95" customHeight="1" outlineLevel="1" collapsed="1">
      <c r="A1134" s="45"/>
      <c r="B1134" s="46"/>
      <c r="C1134" s="138"/>
      <c r="D1134" s="136"/>
      <c r="E1134" s="49"/>
      <c r="F1134" s="49"/>
      <c r="G1134" s="50"/>
      <c r="H1134" s="203"/>
    </row>
    <row r="1135" spans="1:8" s="143" customFormat="1" ht="3.95" customHeight="1" outlineLevel="1">
      <c r="A1135" s="148"/>
      <c r="B1135" s="149"/>
      <c r="C1135" s="139"/>
      <c r="D1135" s="140"/>
      <c r="E1135" s="150"/>
      <c r="F1135" s="150"/>
      <c r="G1135" s="151"/>
      <c r="H1135" s="141"/>
    </row>
    <row r="1136" spans="1:8" s="2" customFormat="1" ht="50.1" customHeight="1" outlineLevel="1">
      <c r="A1136" s="52" t="s">
        <v>94</v>
      </c>
      <c r="B1136" s="53" t="s">
        <v>194</v>
      </c>
      <c r="C1136" s="204">
        <v>900</v>
      </c>
      <c r="D1136" s="205">
        <v>90019</v>
      </c>
      <c r="E1136" s="54">
        <f>SUM(E1137:E1141)</f>
        <v>66000</v>
      </c>
      <c r="F1136" s="54">
        <f>SUM(F1137:F1141)</f>
        <v>66000</v>
      </c>
      <c r="G1136" s="55">
        <f t="shared" si="80"/>
        <v>100</v>
      </c>
      <c r="H1136" s="198" t="s">
        <v>509</v>
      </c>
    </row>
    <row r="1137" spans="1:8" s="19" customFormat="1" ht="13.5" customHeight="1" outlineLevel="1">
      <c r="A1137" s="41" t="s">
        <v>7</v>
      </c>
      <c r="B1137" s="42" t="s">
        <v>33</v>
      </c>
      <c r="C1137" s="204"/>
      <c r="D1137" s="205"/>
      <c r="E1137" s="43">
        <v>66000</v>
      </c>
      <c r="F1137" s="43">
        <v>66000</v>
      </c>
      <c r="G1137" s="44">
        <f t="shared" si="80"/>
        <v>100</v>
      </c>
      <c r="H1137" s="198"/>
    </row>
    <row r="1138" spans="1:8" s="19" customFormat="1" ht="13.5" hidden="1" customHeight="1" outlineLevel="2">
      <c r="A1138" s="41" t="s">
        <v>8</v>
      </c>
      <c r="B1138" s="42" t="s">
        <v>34</v>
      </c>
      <c r="C1138" s="204"/>
      <c r="D1138" s="205"/>
      <c r="E1138" s="43">
        <v>0</v>
      </c>
      <c r="F1138" s="43">
        <v>0</v>
      </c>
      <c r="G1138" s="44" t="str">
        <f t="shared" si="80"/>
        <v>-</v>
      </c>
      <c r="H1138" s="198"/>
    </row>
    <row r="1139" spans="1:8" s="19" customFormat="1" ht="13.5" hidden="1" customHeight="1" outlineLevel="2">
      <c r="A1139" s="41" t="s">
        <v>9</v>
      </c>
      <c r="B1139" s="42" t="s">
        <v>35</v>
      </c>
      <c r="C1139" s="204"/>
      <c r="D1139" s="205"/>
      <c r="E1139" s="43">
        <v>0</v>
      </c>
      <c r="F1139" s="43">
        <v>0</v>
      </c>
      <c r="G1139" s="44" t="str">
        <f t="shared" si="80"/>
        <v>-</v>
      </c>
      <c r="H1139" s="198"/>
    </row>
    <row r="1140" spans="1:8" s="19" customFormat="1" ht="13.5" hidden="1" customHeight="1" outlineLevel="2">
      <c r="A1140" s="41" t="s">
        <v>31</v>
      </c>
      <c r="B1140" s="42" t="s">
        <v>36</v>
      </c>
      <c r="C1140" s="204"/>
      <c r="D1140" s="205"/>
      <c r="E1140" s="43">
        <v>0</v>
      </c>
      <c r="F1140" s="43">
        <v>0</v>
      </c>
      <c r="G1140" s="44" t="str">
        <f t="shared" si="80"/>
        <v>-</v>
      </c>
      <c r="H1140" s="198"/>
    </row>
    <row r="1141" spans="1:8" s="134" customFormat="1" ht="13.5" hidden="1" customHeight="1" outlineLevel="2">
      <c r="A1141" s="41" t="s">
        <v>38</v>
      </c>
      <c r="B1141" s="42" t="s">
        <v>37</v>
      </c>
      <c r="C1141" s="204"/>
      <c r="D1141" s="205"/>
      <c r="E1141" s="43">
        <v>0</v>
      </c>
      <c r="F1141" s="43">
        <v>0</v>
      </c>
      <c r="G1141" s="44" t="str">
        <f t="shared" si="80"/>
        <v>-</v>
      </c>
      <c r="H1141" s="198"/>
    </row>
    <row r="1142" spans="1:8" s="143" customFormat="1" ht="3.95" customHeight="1" outlineLevel="1" collapsed="1">
      <c r="A1142" s="45"/>
      <c r="B1142" s="46"/>
      <c r="C1142" s="138"/>
      <c r="D1142" s="136"/>
      <c r="E1142" s="49"/>
      <c r="F1142" s="49"/>
      <c r="G1142" s="50"/>
      <c r="H1142" s="137"/>
    </row>
    <row r="1143" spans="1:8" s="143" customFormat="1" ht="3.95" customHeight="1" outlineLevel="1">
      <c r="A1143" s="148"/>
      <c r="B1143" s="149"/>
      <c r="C1143" s="139"/>
      <c r="D1143" s="140"/>
      <c r="E1143" s="150"/>
      <c r="F1143" s="150"/>
      <c r="G1143" s="151"/>
      <c r="H1143" s="141"/>
    </row>
    <row r="1144" spans="1:8" s="2" customFormat="1" ht="15" customHeight="1" outlineLevel="1">
      <c r="A1144" s="52" t="s">
        <v>96</v>
      </c>
      <c r="B1144" s="53" t="s">
        <v>195</v>
      </c>
      <c r="C1144" s="204">
        <v>900</v>
      </c>
      <c r="D1144" s="205">
        <v>90019</v>
      </c>
      <c r="E1144" s="54">
        <f>SUM(E1145:E1149)</f>
        <v>549940</v>
      </c>
      <c r="F1144" s="54">
        <f>SUM(F1145:F1149)</f>
        <v>515370</v>
      </c>
      <c r="G1144" s="55">
        <f t="shared" ref="G1144:G1149" si="81">IF(E1144&gt;0,F1144/E1144*100,"-")</f>
        <v>93.713859693784769</v>
      </c>
      <c r="H1144" s="198" t="s">
        <v>648</v>
      </c>
    </row>
    <row r="1145" spans="1:8" s="19" customFormat="1" ht="13.5" customHeight="1" outlineLevel="1">
      <c r="A1145" s="41" t="s">
        <v>7</v>
      </c>
      <c r="B1145" s="42" t="s">
        <v>33</v>
      </c>
      <c r="C1145" s="204"/>
      <c r="D1145" s="205"/>
      <c r="E1145" s="43">
        <v>549940</v>
      </c>
      <c r="F1145" s="43">
        <v>515370</v>
      </c>
      <c r="G1145" s="44">
        <f t="shared" si="81"/>
        <v>93.713859693784769</v>
      </c>
      <c r="H1145" s="198"/>
    </row>
    <row r="1146" spans="1:8" s="19" customFormat="1" ht="13.5" hidden="1" customHeight="1" outlineLevel="2">
      <c r="A1146" s="41" t="s">
        <v>8</v>
      </c>
      <c r="B1146" s="42" t="s">
        <v>34</v>
      </c>
      <c r="C1146" s="204"/>
      <c r="D1146" s="205"/>
      <c r="E1146" s="43">
        <v>0</v>
      </c>
      <c r="F1146" s="43">
        <v>0</v>
      </c>
      <c r="G1146" s="44" t="str">
        <f t="shared" si="81"/>
        <v>-</v>
      </c>
      <c r="H1146" s="198"/>
    </row>
    <row r="1147" spans="1:8" s="19" customFormat="1" ht="13.5" hidden="1" customHeight="1" outlineLevel="2">
      <c r="A1147" s="41" t="s">
        <v>9</v>
      </c>
      <c r="B1147" s="42" t="s">
        <v>35</v>
      </c>
      <c r="C1147" s="204"/>
      <c r="D1147" s="205"/>
      <c r="E1147" s="43">
        <v>0</v>
      </c>
      <c r="F1147" s="43">
        <v>0</v>
      </c>
      <c r="G1147" s="44" t="str">
        <f t="shared" si="81"/>
        <v>-</v>
      </c>
      <c r="H1147" s="198"/>
    </row>
    <row r="1148" spans="1:8" s="19" customFormat="1" ht="13.5" hidden="1" customHeight="1" outlineLevel="2">
      <c r="A1148" s="41" t="s">
        <v>31</v>
      </c>
      <c r="B1148" s="42" t="s">
        <v>36</v>
      </c>
      <c r="C1148" s="204"/>
      <c r="D1148" s="205"/>
      <c r="E1148" s="43">
        <v>0</v>
      </c>
      <c r="F1148" s="43">
        <v>0</v>
      </c>
      <c r="G1148" s="44" t="str">
        <f t="shared" si="81"/>
        <v>-</v>
      </c>
      <c r="H1148" s="198"/>
    </row>
    <row r="1149" spans="1:8" s="19" customFormat="1" ht="13.5" hidden="1" customHeight="1" outlineLevel="2">
      <c r="A1149" s="41" t="s">
        <v>38</v>
      </c>
      <c r="B1149" s="42" t="s">
        <v>37</v>
      </c>
      <c r="C1149" s="204"/>
      <c r="D1149" s="205"/>
      <c r="E1149" s="43">
        <v>0</v>
      </c>
      <c r="F1149" s="43">
        <v>0</v>
      </c>
      <c r="G1149" s="44" t="str">
        <f t="shared" si="81"/>
        <v>-</v>
      </c>
      <c r="H1149" s="198"/>
    </row>
    <row r="1150" spans="1:8" s="19" customFormat="1" ht="3.95" customHeight="1" outlineLevel="1" collapsed="1">
      <c r="A1150" s="45"/>
      <c r="B1150" s="46"/>
      <c r="C1150" s="138"/>
      <c r="D1150" s="136"/>
      <c r="E1150" s="49"/>
      <c r="F1150" s="49"/>
      <c r="G1150" s="50"/>
      <c r="H1150" s="137"/>
    </row>
    <row r="1151" spans="1:8" s="143" customFormat="1" ht="3.95" customHeight="1" outlineLevel="1">
      <c r="A1151" s="148"/>
      <c r="B1151" s="149"/>
      <c r="C1151" s="139"/>
      <c r="D1151" s="140"/>
      <c r="E1151" s="150"/>
      <c r="F1151" s="150"/>
      <c r="G1151" s="151"/>
      <c r="H1151" s="141"/>
    </row>
    <row r="1152" spans="1:8" s="2" customFormat="1" ht="15" customHeight="1" outlineLevel="1">
      <c r="A1152" s="52" t="s">
        <v>97</v>
      </c>
      <c r="B1152" s="53" t="s">
        <v>405</v>
      </c>
      <c r="C1152" s="204">
        <v>900</v>
      </c>
      <c r="D1152" s="205">
        <v>90019</v>
      </c>
      <c r="E1152" s="54">
        <f>SUM(E1153:E1157)</f>
        <v>10000</v>
      </c>
      <c r="F1152" s="54">
        <f>SUM(F1153:F1157)</f>
        <v>0</v>
      </c>
      <c r="G1152" s="55">
        <f t="shared" si="80"/>
        <v>0</v>
      </c>
      <c r="H1152" s="200" t="s">
        <v>539</v>
      </c>
    </row>
    <row r="1153" spans="1:8" s="19" customFormat="1" ht="13.5" customHeight="1" outlineLevel="1">
      <c r="A1153" s="41" t="s">
        <v>7</v>
      </c>
      <c r="B1153" s="42" t="s">
        <v>33</v>
      </c>
      <c r="C1153" s="204"/>
      <c r="D1153" s="205"/>
      <c r="E1153" s="43">
        <v>10000</v>
      </c>
      <c r="F1153" s="43">
        <v>0</v>
      </c>
      <c r="G1153" s="44">
        <f t="shared" si="80"/>
        <v>0</v>
      </c>
      <c r="H1153" s="200"/>
    </row>
    <row r="1154" spans="1:8" s="19" customFormat="1" ht="13.5" hidden="1" customHeight="1" outlineLevel="2">
      <c r="A1154" s="41" t="s">
        <v>8</v>
      </c>
      <c r="B1154" s="42" t="s">
        <v>34</v>
      </c>
      <c r="C1154" s="204"/>
      <c r="D1154" s="205"/>
      <c r="E1154" s="43">
        <v>0</v>
      </c>
      <c r="F1154" s="43">
        <v>0</v>
      </c>
      <c r="G1154" s="44" t="str">
        <f t="shared" si="80"/>
        <v>-</v>
      </c>
      <c r="H1154" s="200"/>
    </row>
    <row r="1155" spans="1:8" s="19" customFormat="1" ht="13.5" hidden="1" customHeight="1" outlineLevel="2">
      <c r="A1155" s="41" t="s">
        <v>9</v>
      </c>
      <c r="B1155" s="42" t="s">
        <v>35</v>
      </c>
      <c r="C1155" s="204"/>
      <c r="D1155" s="205"/>
      <c r="E1155" s="43">
        <v>0</v>
      </c>
      <c r="F1155" s="43">
        <v>0</v>
      </c>
      <c r="G1155" s="44" t="str">
        <f t="shared" si="80"/>
        <v>-</v>
      </c>
      <c r="H1155" s="200"/>
    </row>
    <row r="1156" spans="1:8" s="19" customFormat="1" ht="13.5" hidden="1" customHeight="1" outlineLevel="2">
      <c r="A1156" s="41" t="s">
        <v>31</v>
      </c>
      <c r="B1156" s="42" t="s">
        <v>36</v>
      </c>
      <c r="C1156" s="204"/>
      <c r="D1156" s="205"/>
      <c r="E1156" s="43">
        <v>0</v>
      </c>
      <c r="F1156" s="43">
        <v>0</v>
      </c>
      <c r="G1156" s="44" t="str">
        <f t="shared" si="80"/>
        <v>-</v>
      </c>
      <c r="H1156" s="200"/>
    </row>
    <row r="1157" spans="1:8" s="19" customFormat="1" ht="13.5" hidden="1" customHeight="1" outlineLevel="2">
      <c r="A1157" s="41" t="s">
        <v>38</v>
      </c>
      <c r="B1157" s="42" t="s">
        <v>37</v>
      </c>
      <c r="C1157" s="204"/>
      <c r="D1157" s="205"/>
      <c r="E1157" s="43">
        <v>0</v>
      </c>
      <c r="F1157" s="43">
        <v>0</v>
      </c>
      <c r="G1157" s="44" t="str">
        <f t="shared" si="80"/>
        <v>-</v>
      </c>
      <c r="H1157" s="200"/>
    </row>
    <row r="1158" spans="1:8" s="19" customFormat="1" ht="3.95" customHeight="1" outlineLevel="1" collapsed="1">
      <c r="A1158" s="45"/>
      <c r="B1158" s="46"/>
      <c r="C1158" s="138"/>
      <c r="D1158" s="136"/>
      <c r="E1158" s="49"/>
      <c r="F1158" s="49"/>
      <c r="G1158" s="50"/>
      <c r="H1158" s="137"/>
    </row>
    <row r="1159" spans="1:8" s="18" customFormat="1" ht="18" customHeight="1" outlineLevel="1">
      <c r="A1159" s="14" t="s">
        <v>196</v>
      </c>
      <c r="B1159" s="15" t="s">
        <v>197</v>
      </c>
      <c r="C1159" s="14"/>
      <c r="D1159" s="14"/>
      <c r="E1159" s="16">
        <f>E1161</f>
        <v>40000</v>
      </c>
      <c r="F1159" s="16">
        <f>F1161</f>
        <v>1845</v>
      </c>
      <c r="G1159" s="17">
        <f t="shared" si="80"/>
        <v>4.6124999999999998</v>
      </c>
      <c r="H1159" s="15"/>
    </row>
    <row r="1160" spans="1:8" s="18" customFormat="1" ht="3.95" customHeight="1" outlineLevel="1">
      <c r="A1160" s="144"/>
      <c r="B1160" s="145"/>
      <c r="C1160" s="144"/>
      <c r="D1160" s="144"/>
      <c r="E1160" s="146"/>
      <c r="F1160" s="146"/>
      <c r="G1160" s="147"/>
      <c r="H1160" s="145"/>
    </row>
    <row r="1161" spans="1:8" s="2" customFormat="1" ht="15" customHeight="1" outlineLevel="1">
      <c r="A1161" s="52" t="s">
        <v>125</v>
      </c>
      <c r="B1161" s="53" t="s">
        <v>198</v>
      </c>
      <c r="C1161" s="204">
        <v>900</v>
      </c>
      <c r="D1161" s="205">
        <v>90095</v>
      </c>
      <c r="E1161" s="54">
        <f>SUM(E1162:E1166)</f>
        <v>40000</v>
      </c>
      <c r="F1161" s="54">
        <f>SUM(F1162:F1166)</f>
        <v>1845</v>
      </c>
      <c r="G1161" s="55">
        <f t="shared" si="80"/>
        <v>4.6124999999999998</v>
      </c>
      <c r="H1161" s="198" t="s">
        <v>649</v>
      </c>
    </row>
    <row r="1162" spans="1:8" s="19" customFormat="1" ht="13.5" customHeight="1" outlineLevel="1">
      <c r="A1162" s="41" t="s">
        <v>7</v>
      </c>
      <c r="B1162" s="42" t="s">
        <v>33</v>
      </c>
      <c r="C1162" s="204"/>
      <c r="D1162" s="205"/>
      <c r="E1162" s="43">
        <v>40000</v>
      </c>
      <c r="F1162" s="43">
        <v>1845</v>
      </c>
      <c r="G1162" s="44">
        <f t="shared" si="80"/>
        <v>4.6124999999999998</v>
      </c>
      <c r="H1162" s="198"/>
    </row>
    <row r="1163" spans="1:8" s="19" customFormat="1" ht="13.5" hidden="1" customHeight="1" outlineLevel="2">
      <c r="A1163" s="41" t="s">
        <v>8</v>
      </c>
      <c r="B1163" s="42" t="s">
        <v>34</v>
      </c>
      <c r="C1163" s="204"/>
      <c r="D1163" s="205"/>
      <c r="E1163" s="43">
        <v>0</v>
      </c>
      <c r="F1163" s="43">
        <v>0</v>
      </c>
      <c r="G1163" s="44" t="str">
        <f t="shared" si="80"/>
        <v>-</v>
      </c>
      <c r="H1163" s="198"/>
    </row>
    <row r="1164" spans="1:8" s="19" customFormat="1" ht="13.5" hidden="1" customHeight="1" outlineLevel="2">
      <c r="A1164" s="41" t="s">
        <v>9</v>
      </c>
      <c r="B1164" s="42" t="s">
        <v>35</v>
      </c>
      <c r="C1164" s="204"/>
      <c r="D1164" s="205"/>
      <c r="E1164" s="43">
        <v>0</v>
      </c>
      <c r="F1164" s="43">
        <v>0</v>
      </c>
      <c r="G1164" s="44" t="str">
        <f t="shared" si="80"/>
        <v>-</v>
      </c>
      <c r="H1164" s="198"/>
    </row>
    <row r="1165" spans="1:8" s="19" customFormat="1" ht="13.5" hidden="1" customHeight="1" outlineLevel="2">
      <c r="A1165" s="41" t="s">
        <v>31</v>
      </c>
      <c r="B1165" s="42" t="s">
        <v>36</v>
      </c>
      <c r="C1165" s="204"/>
      <c r="D1165" s="205"/>
      <c r="E1165" s="43">
        <v>0</v>
      </c>
      <c r="F1165" s="43">
        <v>0</v>
      </c>
      <c r="G1165" s="44" t="str">
        <f t="shared" si="80"/>
        <v>-</v>
      </c>
      <c r="H1165" s="198"/>
    </row>
    <row r="1166" spans="1:8" s="134" customFormat="1" ht="13.5" hidden="1" customHeight="1" outlineLevel="2">
      <c r="A1166" s="41" t="s">
        <v>38</v>
      </c>
      <c r="B1166" s="42" t="s">
        <v>37</v>
      </c>
      <c r="C1166" s="204"/>
      <c r="D1166" s="205"/>
      <c r="E1166" s="43">
        <v>0</v>
      </c>
      <c r="F1166" s="43">
        <v>0</v>
      </c>
      <c r="G1166" s="44" t="str">
        <f t="shared" si="80"/>
        <v>-</v>
      </c>
      <c r="H1166" s="198"/>
    </row>
    <row r="1167" spans="1:8" s="143" customFormat="1" ht="3.95" customHeight="1" outlineLevel="1" collapsed="1">
      <c r="A1167" s="45"/>
      <c r="B1167" s="46"/>
      <c r="C1167" s="138"/>
      <c r="D1167" s="136"/>
      <c r="E1167" s="49"/>
      <c r="F1167" s="49"/>
      <c r="G1167" s="50"/>
      <c r="H1167" s="137"/>
    </row>
    <row r="1168" spans="1:8" s="143" customFormat="1" ht="3.95" customHeight="1">
      <c r="A1168" s="158"/>
      <c r="B1168" s="159"/>
      <c r="C1168" s="160"/>
      <c r="D1168" s="161"/>
      <c r="E1168" s="162"/>
      <c r="F1168" s="162"/>
      <c r="G1168" s="163"/>
      <c r="H1168" s="164"/>
    </row>
    <row r="1169" spans="1:9" s="79" customFormat="1" ht="18" customHeight="1">
      <c r="A1169" s="72" t="s">
        <v>47</v>
      </c>
      <c r="B1169" s="157" t="s">
        <v>551</v>
      </c>
      <c r="C1169" s="74"/>
      <c r="D1169" s="74"/>
      <c r="E1169" s="75">
        <f>SUM(E1170:E1174)</f>
        <v>10218000</v>
      </c>
      <c r="F1169" s="75">
        <f>SUM(F1170:F1174)</f>
        <v>9968255.2100000009</v>
      </c>
      <c r="G1169" s="76">
        <f t="shared" ref="G1169:G1174" si="82">IF(E1169&gt;0,F1169/E1169*100,"-")</f>
        <v>97.555834899197507</v>
      </c>
      <c r="H1169" s="77"/>
      <c r="I1169" s="78"/>
    </row>
    <row r="1170" spans="1:9" s="128" customFormat="1" ht="14.25" customHeight="1">
      <c r="A1170" s="122" t="s">
        <v>7</v>
      </c>
      <c r="B1170" s="123" t="s">
        <v>33</v>
      </c>
      <c r="C1170" s="124"/>
      <c r="D1170" s="122"/>
      <c r="E1170" s="125">
        <f t="shared" ref="E1170:F1174" si="83">E1180+E1188+E1196</f>
        <v>10218000</v>
      </c>
      <c r="F1170" s="125">
        <f t="shared" si="83"/>
        <v>9968255.2100000009</v>
      </c>
      <c r="G1170" s="126">
        <f t="shared" si="82"/>
        <v>97.555834899197507</v>
      </c>
      <c r="H1170" s="127"/>
    </row>
    <row r="1171" spans="1:9" s="128" customFormat="1" ht="14.25" hidden="1" customHeight="1" outlineLevel="1">
      <c r="A1171" s="122" t="s">
        <v>8</v>
      </c>
      <c r="B1171" s="123" t="s">
        <v>34</v>
      </c>
      <c r="C1171" s="124"/>
      <c r="D1171" s="122"/>
      <c r="E1171" s="125">
        <f t="shared" si="83"/>
        <v>0</v>
      </c>
      <c r="F1171" s="125">
        <f t="shared" si="83"/>
        <v>0</v>
      </c>
      <c r="G1171" s="126" t="str">
        <f t="shared" si="82"/>
        <v>-</v>
      </c>
      <c r="H1171" s="127"/>
    </row>
    <row r="1172" spans="1:9" s="128" customFormat="1" ht="14.25" hidden="1" customHeight="1" outlineLevel="1">
      <c r="A1172" s="122" t="s">
        <v>9</v>
      </c>
      <c r="B1172" s="123" t="s">
        <v>35</v>
      </c>
      <c r="C1172" s="124"/>
      <c r="D1172" s="122"/>
      <c r="E1172" s="125">
        <f t="shared" si="83"/>
        <v>0</v>
      </c>
      <c r="F1172" s="125">
        <f t="shared" si="83"/>
        <v>0</v>
      </c>
      <c r="G1172" s="126" t="str">
        <f t="shared" si="82"/>
        <v>-</v>
      </c>
      <c r="H1172" s="127"/>
    </row>
    <row r="1173" spans="1:9" s="128" customFormat="1" ht="14.25" hidden="1" customHeight="1" outlineLevel="1">
      <c r="A1173" s="122" t="s">
        <v>31</v>
      </c>
      <c r="B1173" s="123" t="s">
        <v>36</v>
      </c>
      <c r="C1173" s="124"/>
      <c r="D1173" s="122"/>
      <c r="E1173" s="125">
        <f t="shared" si="83"/>
        <v>0</v>
      </c>
      <c r="F1173" s="125">
        <f t="shared" si="83"/>
        <v>0</v>
      </c>
      <c r="G1173" s="126" t="str">
        <f t="shared" si="82"/>
        <v>-</v>
      </c>
      <c r="H1173" s="127"/>
    </row>
    <row r="1174" spans="1:9" s="128" customFormat="1" ht="14.25" hidden="1" customHeight="1" outlineLevel="1">
      <c r="A1174" s="122" t="s">
        <v>38</v>
      </c>
      <c r="B1174" s="123" t="s">
        <v>37</v>
      </c>
      <c r="C1174" s="124"/>
      <c r="D1174" s="122"/>
      <c r="E1174" s="125">
        <f t="shared" si="83"/>
        <v>0</v>
      </c>
      <c r="F1174" s="125">
        <f t="shared" si="83"/>
        <v>0</v>
      </c>
      <c r="G1174" s="126" t="str">
        <f t="shared" si="82"/>
        <v>-</v>
      </c>
      <c r="H1174" s="127"/>
    </row>
    <row r="1175" spans="1:9" s="34" customFormat="1" ht="5.0999999999999996" customHeight="1" collapsed="1">
      <c r="A1175" s="35"/>
      <c r="B1175" s="36"/>
      <c r="C1175" s="37"/>
      <c r="D1175" s="35"/>
      <c r="E1175" s="38"/>
      <c r="F1175" s="38"/>
      <c r="G1175" s="39"/>
      <c r="H1175" s="40"/>
    </row>
    <row r="1176" spans="1:9" s="84" customFormat="1" ht="21" customHeight="1" outlineLevel="1">
      <c r="A1176" s="80" t="s">
        <v>57</v>
      </c>
      <c r="B1176" s="81" t="s">
        <v>56</v>
      </c>
      <c r="C1176" s="80"/>
      <c r="D1176" s="80"/>
      <c r="E1176" s="82">
        <f>E1177</f>
        <v>10218000</v>
      </c>
      <c r="F1176" s="82">
        <f>F1177</f>
        <v>9968255.2100000009</v>
      </c>
      <c r="G1176" s="83">
        <f t="shared" ref="G1176:G1184" si="84">IF(E1176&gt;0,F1176/E1176*100,"-")</f>
        <v>97.555834899197507</v>
      </c>
      <c r="H1176" s="81"/>
    </row>
    <row r="1177" spans="1:9" s="18" customFormat="1" ht="18" customHeight="1" outlineLevel="1">
      <c r="A1177" s="14" t="s">
        <v>15</v>
      </c>
      <c r="B1177" s="15" t="s">
        <v>199</v>
      </c>
      <c r="C1177" s="14"/>
      <c r="D1177" s="14"/>
      <c r="E1177" s="16">
        <f>E1179+E1187+E1195</f>
        <v>10218000</v>
      </c>
      <c r="F1177" s="16">
        <f>F1179+F1187+F1195</f>
        <v>9968255.2100000009</v>
      </c>
      <c r="G1177" s="17">
        <f t="shared" si="84"/>
        <v>97.555834899197507</v>
      </c>
      <c r="H1177" s="15"/>
    </row>
    <row r="1178" spans="1:9" s="18" customFormat="1" ht="3.95" customHeight="1" outlineLevel="1">
      <c r="A1178" s="144"/>
      <c r="B1178" s="145"/>
      <c r="C1178" s="144"/>
      <c r="D1178" s="144"/>
      <c r="E1178" s="146"/>
      <c r="F1178" s="146"/>
      <c r="G1178" s="147"/>
      <c r="H1178" s="145"/>
    </row>
    <row r="1179" spans="1:9" s="2" customFormat="1" ht="15" customHeight="1" outlineLevel="1">
      <c r="A1179" s="52" t="s">
        <v>32</v>
      </c>
      <c r="B1179" s="53" t="s">
        <v>200</v>
      </c>
      <c r="C1179" s="204">
        <v>700</v>
      </c>
      <c r="D1179" s="205">
        <v>70005</v>
      </c>
      <c r="E1179" s="54">
        <f>SUM(E1180:E1184)</f>
        <v>7718000</v>
      </c>
      <c r="F1179" s="54">
        <f>SUM(F1180:F1184)</f>
        <v>7519343.3799999999</v>
      </c>
      <c r="G1179" s="55">
        <f t="shared" si="84"/>
        <v>97.426060896605335</v>
      </c>
      <c r="H1179" s="202" t="s">
        <v>505</v>
      </c>
    </row>
    <row r="1180" spans="1:9" s="19" customFormat="1" ht="13.5" customHeight="1" outlineLevel="1">
      <c r="A1180" s="41" t="s">
        <v>7</v>
      </c>
      <c r="B1180" s="42" t="s">
        <v>33</v>
      </c>
      <c r="C1180" s="204"/>
      <c r="D1180" s="205"/>
      <c r="E1180" s="43">
        <v>7718000</v>
      </c>
      <c r="F1180" s="43">
        <v>7519343.3799999999</v>
      </c>
      <c r="G1180" s="44">
        <f t="shared" si="84"/>
        <v>97.426060896605335</v>
      </c>
      <c r="H1180" s="202"/>
    </row>
    <row r="1181" spans="1:9" s="19" customFormat="1" ht="13.5" hidden="1" customHeight="1" outlineLevel="2">
      <c r="A1181" s="41" t="s">
        <v>8</v>
      </c>
      <c r="B1181" s="42" t="s">
        <v>34</v>
      </c>
      <c r="C1181" s="204"/>
      <c r="D1181" s="205"/>
      <c r="E1181" s="43">
        <v>0</v>
      </c>
      <c r="F1181" s="43">
        <v>0</v>
      </c>
      <c r="G1181" s="44" t="str">
        <f t="shared" si="84"/>
        <v>-</v>
      </c>
      <c r="H1181" s="202"/>
    </row>
    <row r="1182" spans="1:9" s="19" customFormat="1" ht="13.5" hidden="1" customHeight="1" outlineLevel="2">
      <c r="A1182" s="41" t="s">
        <v>9</v>
      </c>
      <c r="B1182" s="42" t="s">
        <v>35</v>
      </c>
      <c r="C1182" s="204"/>
      <c r="D1182" s="205"/>
      <c r="E1182" s="43">
        <v>0</v>
      </c>
      <c r="F1182" s="43">
        <v>0</v>
      </c>
      <c r="G1182" s="44" t="str">
        <f t="shared" si="84"/>
        <v>-</v>
      </c>
      <c r="H1182" s="202"/>
    </row>
    <row r="1183" spans="1:9" s="19" customFormat="1" ht="13.5" hidden="1" customHeight="1" outlineLevel="2">
      <c r="A1183" s="41" t="s">
        <v>31</v>
      </c>
      <c r="B1183" s="42" t="s">
        <v>36</v>
      </c>
      <c r="C1183" s="204"/>
      <c r="D1183" s="205"/>
      <c r="E1183" s="43">
        <v>0</v>
      </c>
      <c r="F1183" s="43">
        <v>0</v>
      </c>
      <c r="G1183" s="44" t="str">
        <f t="shared" si="84"/>
        <v>-</v>
      </c>
      <c r="H1183" s="202"/>
    </row>
    <row r="1184" spans="1:9" s="134" customFormat="1" ht="13.5" hidden="1" customHeight="1" outlineLevel="2">
      <c r="A1184" s="41" t="s">
        <v>38</v>
      </c>
      <c r="B1184" s="42" t="s">
        <v>37</v>
      </c>
      <c r="C1184" s="204"/>
      <c r="D1184" s="205"/>
      <c r="E1184" s="43">
        <v>0</v>
      </c>
      <c r="F1184" s="43">
        <v>0</v>
      </c>
      <c r="G1184" s="44" t="str">
        <f t="shared" si="84"/>
        <v>-</v>
      </c>
      <c r="H1184" s="202"/>
    </row>
    <row r="1185" spans="1:8" s="143" customFormat="1" ht="53.25" customHeight="1" outlineLevel="1" collapsed="1">
      <c r="A1185" s="45"/>
      <c r="B1185" s="46"/>
      <c r="C1185" s="138"/>
      <c r="D1185" s="136"/>
      <c r="E1185" s="49"/>
      <c r="F1185" s="49"/>
      <c r="G1185" s="50"/>
      <c r="H1185" s="203"/>
    </row>
    <row r="1186" spans="1:8" s="143" customFormat="1" ht="3.95" customHeight="1" outlineLevel="1">
      <c r="A1186" s="148"/>
      <c r="B1186" s="149"/>
      <c r="C1186" s="139"/>
      <c r="D1186" s="140"/>
      <c r="E1186" s="150"/>
      <c r="F1186" s="150"/>
      <c r="G1186" s="151"/>
      <c r="H1186" s="141"/>
    </row>
    <row r="1187" spans="1:8" s="2" customFormat="1" ht="15" customHeight="1" outlineLevel="1">
      <c r="A1187" s="52" t="s">
        <v>61</v>
      </c>
      <c r="B1187" s="53" t="s">
        <v>201</v>
      </c>
      <c r="C1187" s="204">
        <v>700</v>
      </c>
      <c r="D1187" s="205">
        <v>70005</v>
      </c>
      <c r="E1187" s="54">
        <f>SUM(E1188:E1192)</f>
        <v>1000000</v>
      </c>
      <c r="F1187" s="54">
        <f>SUM(F1188:F1192)</f>
        <v>952951.86</v>
      </c>
      <c r="G1187" s="55">
        <f t="shared" ref="G1187:G1200" si="85">IF(E1187&gt;0,F1187/E1187*100,"-")</f>
        <v>95.295186000000001</v>
      </c>
      <c r="H1187" s="202" t="s">
        <v>506</v>
      </c>
    </row>
    <row r="1188" spans="1:8" s="19" customFormat="1" ht="13.5" customHeight="1" outlineLevel="1">
      <c r="A1188" s="41" t="s">
        <v>7</v>
      </c>
      <c r="B1188" s="42" t="s">
        <v>33</v>
      </c>
      <c r="C1188" s="204"/>
      <c r="D1188" s="205"/>
      <c r="E1188" s="43">
        <v>1000000</v>
      </c>
      <c r="F1188" s="43">
        <v>952951.86</v>
      </c>
      <c r="G1188" s="44">
        <f t="shared" si="85"/>
        <v>95.295186000000001</v>
      </c>
      <c r="H1188" s="202"/>
    </row>
    <row r="1189" spans="1:8" s="19" customFormat="1" ht="13.5" hidden="1" customHeight="1" outlineLevel="2">
      <c r="A1189" s="41" t="s">
        <v>8</v>
      </c>
      <c r="B1189" s="42" t="s">
        <v>34</v>
      </c>
      <c r="C1189" s="204"/>
      <c r="D1189" s="205"/>
      <c r="E1189" s="43">
        <v>0</v>
      </c>
      <c r="F1189" s="43">
        <v>0</v>
      </c>
      <c r="G1189" s="44" t="str">
        <f t="shared" si="85"/>
        <v>-</v>
      </c>
      <c r="H1189" s="202"/>
    </row>
    <row r="1190" spans="1:8" s="19" customFormat="1" ht="13.5" hidden="1" customHeight="1" outlineLevel="2">
      <c r="A1190" s="41" t="s">
        <v>9</v>
      </c>
      <c r="B1190" s="42" t="s">
        <v>35</v>
      </c>
      <c r="C1190" s="204"/>
      <c r="D1190" s="205"/>
      <c r="E1190" s="43">
        <v>0</v>
      </c>
      <c r="F1190" s="43">
        <v>0</v>
      </c>
      <c r="G1190" s="44" t="str">
        <f t="shared" si="85"/>
        <v>-</v>
      </c>
      <c r="H1190" s="202"/>
    </row>
    <row r="1191" spans="1:8" s="19" customFormat="1" ht="13.5" hidden="1" customHeight="1" outlineLevel="2">
      <c r="A1191" s="41" t="s">
        <v>31</v>
      </c>
      <c r="B1191" s="42" t="s">
        <v>36</v>
      </c>
      <c r="C1191" s="204"/>
      <c r="D1191" s="205"/>
      <c r="E1191" s="43">
        <v>0</v>
      </c>
      <c r="F1191" s="43">
        <v>0</v>
      </c>
      <c r="G1191" s="44" t="str">
        <f t="shared" si="85"/>
        <v>-</v>
      </c>
      <c r="H1191" s="202"/>
    </row>
    <row r="1192" spans="1:8" s="134" customFormat="1" ht="13.5" hidden="1" customHeight="1" outlineLevel="2">
      <c r="A1192" s="41" t="s">
        <v>38</v>
      </c>
      <c r="B1192" s="42" t="s">
        <v>37</v>
      </c>
      <c r="C1192" s="204"/>
      <c r="D1192" s="205"/>
      <c r="E1192" s="43">
        <v>0</v>
      </c>
      <c r="F1192" s="43">
        <v>0</v>
      </c>
      <c r="G1192" s="44" t="str">
        <f t="shared" si="85"/>
        <v>-</v>
      </c>
      <c r="H1192" s="202"/>
    </row>
    <row r="1193" spans="1:8" s="143" customFormat="1" ht="3.95" customHeight="1" outlineLevel="1" collapsed="1">
      <c r="A1193" s="45"/>
      <c r="B1193" s="46"/>
      <c r="C1193" s="138"/>
      <c r="D1193" s="136"/>
      <c r="E1193" s="49"/>
      <c r="F1193" s="49"/>
      <c r="G1193" s="50"/>
      <c r="H1193" s="203"/>
    </row>
    <row r="1194" spans="1:8" s="143" customFormat="1" ht="3.95" customHeight="1" outlineLevel="1">
      <c r="A1194" s="148"/>
      <c r="B1194" s="149"/>
      <c r="C1194" s="139"/>
      <c r="D1194" s="140"/>
      <c r="E1194" s="150"/>
      <c r="F1194" s="150"/>
      <c r="G1194" s="151"/>
      <c r="H1194" s="141"/>
    </row>
    <row r="1195" spans="1:8" s="2" customFormat="1" ht="15" customHeight="1" outlineLevel="1">
      <c r="A1195" s="52" t="s">
        <v>62</v>
      </c>
      <c r="B1195" s="53" t="s">
        <v>202</v>
      </c>
      <c r="C1195" s="204">
        <v>700</v>
      </c>
      <c r="D1195" s="205">
        <v>70005</v>
      </c>
      <c r="E1195" s="54">
        <f>SUM(E1196:E1200)</f>
        <v>1500000</v>
      </c>
      <c r="F1195" s="54">
        <f>SUM(F1196:F1200)</f>
        <v>1495959.97</v>
      </c>
      <c r="G1195" s="55">
        <f t="shared" si="85"/>
        <v>99.730664666666669</v>
      </c>
      <c r="H1195" s="202" t="s">
        <v>507</v>
      </c>
    </row>
    <row r="1196" spans="1:8" s="19" customFormat="1" ht="13.5" customHeight="1" outlineLevel="1">
      <c r="A1196" s="41" t="s">
        <v>7</v>
      </c>
      <c r="B1196" s="42" t="s">
        <v>33</v>
      </c>
      <c r="C1196" s="204"/>
      <c r="D1196" s="205"/>
      <c r="E1196" s="43">
        <v>1500000</v>
      </c>
      <c r="F1196" s="43">
        <v>1495959.97</v>
      </c>
      <c r="G1196" s="44">
        <f t="shared" si="85"/>
        <v>99.730664666666669</v>
      </c>
      <c r="H1196" s="202"/>
    </row>
    <row r="1197" spans="1:8" s="19" customFormat="1" ht="13.5" hidden="1" customHeight="1" outlineLevel="2">
      <c r="A1197" s="41" t="s">
        <v>8</v>
      </c>
      <c r="B1197" s="42" t="s">
        <v>34</v>
      </c>
      <c r="C1197" s="204"/>
      <c r="D1197" s="205"/>
      <c r="E1197" s="43">
        <v>0</v>
      </c>
      <c r="F1197" s="43">
        <v>0</v>
      </c>
      <c r="G1197" s="44" t="str">
        <f t="shared" si="85"/>
        <v>-</v>
      </c>
      <c r="H1197" s="202"/>
    </row>
    <row r="1198" spans="1:8" s="19" customFormat="1" ht="13.5" hidden="1" customHeight="1" outlineLevel="2">
      <c r="A1198" s="41" t="s">
        <v>9</v>
      </c>
      <c r="B1198" s="42" t="s">
        <v>35</v>
      </c>
      <c r="C1198" s="204"/>
      <c r="D1198" s="205"/>
      <c r="E1198" s="43">
        <v>0</v>
      </c>
      <c r="F1198" s="43">
        <v>0</v>
      </c>
      <c r="G1198" s="44" t="str">
        <f t="shared" si="85"/>
        <v>-</v>
      </c>
      <c r="H1198" s="202"/>
    </row>
    <row r="1199" spans="1:8" s="19" customFormat="1" ht="13.5" hidden="1" customHeight="1" outlineLevel="2">
      <c r="A1199" s="41" t="s">
        <v>31</v>
      </c>
      <c r="B1199" s="42" t="s">
        <v>36</v>
      </c>
      <c r="C1199" s="204"/>
      <c r="D1199" s="205"/>
      <c r="E1199" s="43">
        <v>0</v>
      </c>
      <c r="F1199" s="43">
        <v>0</v>
      </c>
      <c r="G1199" s="44" t="str">
        <f t="shared" si="85"/>
        <v>-</v>
      </c>
      <c r="H1199" s="202"/>
    </row>
    <row r="1200" spans="1:8" s="134" customFormat="1" ht="13.5" hidden="1" customHeight="1" outlineLevel="2">
      <c r="A1200" s="41" t="s">
        <v>38</v>
      </c>
      <c r="B1200" s="42" t="s">
        <v>37</v>
      </c>
      <c r="C1200" s="204"/>
      <c r="D1200" s="205"/>
      <c r="E1200" s="43">
        <v>0</v>
      </c>
      <c r="F1200" s="43">
        <v>0</v>
      </c>
      <c r="G1200" s="44" t="str">
        <f t="shared" si="85"/>
        <v>-</v>
      </c>
      <c r="H1200" s="202"/>
    </row>
    <row r="1201" spans="1:9" s="143" customFormat="1" ht="12.75" customHeight="1" outlineLevel="1" collapsed="1">
      <c r="A1201" s="45"/>
      <c r="B1201" s="46"/>
      <c r="C1201" s="138"/>
      <c r="D1201" s="136"/>
      <c r="E1201" s="49"/>
      <c r="F1201" s="49"/>
      <c r="G1201" s="50"/>
      <c r="H1201" s="203"/>
    </row>
    <row r="1202" spans="1:9" s="143" customFormat="1" ht="3.95" customHeight="1">
      <c r="A1202" s="158"/>
      <c r="B1202" s="159"/>
      <c r="C1202" s="160"/>
      <c r="D1202" s="161"/>
      <c r="E1202" s="162"/>
      <c r="F1202" s="162"/>
      <c r="G1202" s="163"/>
      <c r="H1202" s="164"/>
    </row>
    <row r="1203" spans="1:9" s="79" customFormat="1" ht="18" customHeight="1">
      <c r="A1203" s="72" t="s">
        <v>48</v>
      </c>
      <c r="B1203" s="73" t="s">
        <v>552</v>
      </c>
      <c r="C1203" s="74"/>
      <c r="D1203" s="74"/>
      <c r="E1203" s="75">
        <f>SUM(E1204:E1208)</f>
        <v>962106</v>
      </c>
      <c r="F1203" s="75">
        <f>SUM(F1204:F1208)</f>
        <v>847110.98</v>
      </c>
      <c r="G1203" s="76">
        <f t="shared" ref="G1203:G1208" si="86">IF(E1203&gt;0,F1203/E1203*100,"-")</f>
        <v>88.047572720677351</v>
      </c>
      <c r="H1203" s="77"/>
      <c r="I1203" s="78"/>
    </row>
    <row r="1204" spans="1:9" s="128" customFormat="1" ht="14.25" customHeight="1">
      <c r="A1204" s="122" t="s">
        <v>7</v>
      </c>
      <c r="B1204" s="123" t="s">
        <v>33</v>
      </c>
      <c r="C1204" s="124"/>
      <c r="D1204" s="122"/>
      <c r="E1204" s="125">
        <f>E1214+E1223+E1233+E1242+E1274+E1250+E1258+E1266</f>
        <v>320000</v>
      </c>
      <c r="F1204" s="125">
        <f>F1214+F1223+F1233+F1242+F1274+F1250+F1258+F1266</f>
        <v>205289</v>
      </c>
      <c r="G1204" s="126">
        <f t="shared" si="86"/>
        <v>64.152812499999996</v>
      </c>
      <c r="H1204" s="127"/>
    </row>
    <row r="1205" spans="1:9" s="128" customFormat="1" ht="14.25" customHeight="1">
      <c r="A1205" s="122" t="s">
        <v>8</v>
      </c>
      <c r="B1205" s="123" t="s">
        <v>34</v>
      </c>
      <c r="C1205" s="124"/>
      <c r="D1205" s="122"/>
      <c r="E1205" s="125">
        <f>E1215+E1224+E1234+E1243+E1275+E1251+E1259+E1267</f>
        <v>642106</v>
      </c>
      <c r="F1205" s="125">
        <f>F1215+F1224+F1234+F1243+F1275+F1251+F1259+F1267</f>
        <v>641821.98</v>
      </c>
      <c r="G1205" s="126">
        <f t="shared" si="86"/>
        <v>99.955767427807857</v>
      </c>
      <c r="H1205" s="127"/>
    </row>
    <row r="1206" spans="1:9" s="128" customFormat="1" ht="14.25" hidden="1" customHeight="1" outlineLevel="1">
      <c r="A1206" s="122" t="s">
        <v>9</v>
      </c>
      <c r="B1206" s="123" t="s">
        <v>35</v>
      </c>
      <c r="C1206" s="124"/>
      <c r="D1206" s="122"/>
      <c r="E1206" s="125">
        <f>E1216+E1225+E1235+E1244+E1276</f>
        <v>0</v>
      </c>
      <c r="F1206" s="125">
        <f>F1216+F1225+F1235+F1244+F1276+F1252+F1260+F1268</f>
        <v>0</v>
      </c>
      <c r="G1206" s="126" t="str">
        <f t="shared" si="86"/>
        <v>-</v>
      </c>
      <c r="H1206" s="127"/>
    </row>
    <row r="1207" spans="1:9" s="128" customFormat="1" ht="14.25" hidden="1" customHeight="1" outlineLevel="1">
      <c r="A1207" s="122" t="s">
        <v>31</v>
      </c>
      <c r="B1207" s="123" t="s">
        <v>36</v>
      </c>
      <c r="C1207" s="124"/>
      <c r="D1207" s="122"/>
      <c r="E1207" s="125">
        <f>E1217+E1226+E1236+E1245+E1277</f>
        <v>0</v>
      </c>
      <c r="F1207" s="125">
        <f>F1217+F1226+F1236+F1245+F1277+F1253+F1261+F1269</f>
        <v>0</v>
      </c>
      <c r="G1207" s="126" t="str">
        <f t="shared" si="86"/>
        <v>-</v>
      </c>
      <c r="H1207" s="127"/>
    </row>
    <row r="1208" spans="1:9" s="128" customFormat="1" ht="14.25" hidden="1" customHeight="1" outlineLevel="1">
      <c r="A1208" s="122" t="s">
        <v>38</v>
      </c>
      <c r="B1208" s="123" t="s">
        <v>37</v>
      </c>
      <c r="C1208" s="124"/>
      <c r="D1208" s="122"/>
      <c r="E1208" s="125">
        <f>E1218+E1227+E1237+E1246+E1278</f>
        <v>0</v>
      </c>
      <c r="F1208" s="125">
        <f>F1218+F1227+F1237+F1246+F1278+F1254+F1262+F1270</f>
        <v>0</v>
      </c>
      <c r="G1208" s="126" t="str">
        <f t="shared" si="86"/>
        <v>-</v>
      </c>
      <c r="H1208" s="127"/>
    </row>
    <row r="1209" spans="1:9" s="34" customFormat="1" ht="5.0999999999999996" customHeight="1" collapsed="1">
      <c r="A1209" s="35"/>
      <c r="B1209" s="36"/>
      <c r="C1209" s="37"/>
      <c r="D1209" s="35"/>
      <c r="E1209" s="38"/>
      <c r="F1209" s="38"/>
      <c r="G1209" s="39"/>
      <c r="H1209" s="40"/>
    </row>
    <row r="1210" spans="1:9" s="84" customFormat="1" ht="21" customHeight="1" outlineLevel="1">
      <c r="A1210" s="80" t="s">
        <v>57</v>
      </c>
      <c r="B1210" s="81" t="s">
        <v>56</v>
      </c>
      <c r="C1210" s="80"/>
      <c r="D1210" s="80"/>
      <c r="E1210" s="82">
        <f>E1211+E1220</f>
        <v>300000</v>
      </c>
      <c r="F1210" s="82">
        <f>F1211+F1220</f>
        <v>200000</v>
      </c>
      <c r="G1210" s="83">
        <f t="shared" ref="G1210:G1237" si="87">IF(E1210&gt;0,F1210/E1210*100,"-")</f>
        <v>66.666666666666657</v>
      </c>
      <c r="H1210" s="81"/>
    </row>
    <row r="1211" spans="1:9" s="18" customFormat="1" ht="18" customHeight="1" outlineLevel="1">
      <c r="A1211" s="14" t="s">
        <v>15</v>
      </c>
      <c r="B1211" s="15" t="s">
        <v>58</v>
      </c>
      <c r="C1211" s="14"/>
      <c r="D1211" s="14"/>
      <c r="E1211" s="16">
        <f>E1213</f>
        <v>100000</v>
      </c>
      <c r="F1211" s="16">
        <f>F1213</f>
        <v>0</v>
      </c>
      <c r="G1211" s="17">
        <f t="shared" si="87"/>
        <v>0</v>
      </c>
      <c r="H1211" s="15"/>
    </row>
    <row r="1212" spans="1:9" s="18" customFormat="1" ht="3.95" customHeight="1" outlineLevel="1">
      <c r="A1212" s="144"/>
      <c r="B1212" s="145"/>
      <c r="C1212" s="144"/>
      <c r="D1212" s="144"/>
      <c r="E1212" s="146"/>
      <c r="F1212" s="146"/>
      <c r="G1212" s="147"/>
      <c r="H1212" s="145"/>
    </row>
    <row r="1213" spans="1:9" s="2" customFormat="1" ht="27" customHeight="1" outlineLevel="1">
      <c r="A1213" s="52" t="s">
        <v>32</v>
      </c>
      <c r="B1213" s="53" t="s">
        <v>203</v>
      </c>
      <c r="C1213" s="204">
        <v>754</v>
      </c>
      <c r="D1213" s="205">
        <v>75495</v>
      </c>
      <c r="E1213" s="54">
        <f>SUM(E1214:E1218)</f>
        <v>100000</v>
      </c>
      <c r="F1213" s="54">
        <f>SUM(F1214:F1218)</f>
        <v>0</v>
      </c>
      <c r="G1213" s="55">
        <f t="shared" si="87"/>
        <v>0</v>
      </c>
      <c r="H1213" s="198" t="s">
        <v>650</v>
      </c>
    </row>
    <row r="1214" spans="1:9" s="19" customFormat="1" ht="13.5" customHeight="1" outlineLevel="1">
      <c r="A1214" s="41" t="s">
        <v>7</v>
      </c>
      <c r="B1214" s="42" t="s">
        <v>33</v>
      </c>
      <c r="C1214" s="204"/>
      <c r="D1214" s="205"/>
      <c r="E1214" s="43">
        <v>100000</v>
      </c>
      <c r="F1214" s="43">
        <v>0</v>
      </c>
      <c r="G1214" s="44">
        <f t="shared" si="87"/>
        <v>0</v>
      </c>
      <c r="H1214" s="198"/>
    </row>
    <row r="1215" spans="1:9" s="19" customFormat="1" ht="13.5" hidden="1" customHeight="1" outlineLevel="2">
      <c r="A1215" s="41" t="s">
        <v>8</v>
      </c>
      <c r="B1215" s="42" t="s">
        <v>34</v>
      </c>
      <c r="C1215" s="204"/>
      <c r="D1215" s="205"/>
      <c r="E1215" s="43">
        <v>0</v>
      </c>
      <c r="F1215" s="43">
        <v>0</v>
      </c>
      <c r="G1215" s="44" t="str">
        <f t="shared" si="87"/>
        <v>-</v>
      </c>
      <c r="H1215" s="198"/>
    </row>
    <row r="1216" spans="1:9" s="19" customFormat="1" ht="13.5" hidden="1" customHeight="1" outlineLevel="2">
      <c r="A1216" s="41" t="s">
        <v>9</v>
      </c>
      <c r="B1216" s="42" t="s">
        <v>35</v>
      </c>
      <c r="C1216" s="204"/>
      <c r="D1216" s="205"/>
      <c r="E1216" s="43">
        <v>0</v>
      </c>
      <c r="F1216" s="43">
        <v>0</v>
      </c>
      <c r="G1216" s="44" t="str">
        <f t="shared" si="87"/>
        <v>-</v>
      </c>
      <c r="H1216" s="198"/>
    </row>
    <row r="1217" spans="1:8" s="19" customFormat="1" ht="13.5" hidden="1" customHeight="1" outlineLevel="2">
      <c r="A1217" s="41" t="s">
        <v>31</v>
      </c>
      <c r="B1217" s="42" t="s">
        <v>36</v>
      </c>
      <c r="C1217" s="204"/>
      <c r="D1217" s="205"/>
      <c r="E1217" s="43">
        <v>0</v>
      </c>
      <c r="F1217" s="43">
        <v>0</v>
      </c>
      <c r="G1217" s="44" t="str">
        <f t="shared" si="87"/>
        <v>-</v>
      </c>
      <c r="H1217" s="198"/>
    </row>
    <row r="1218" spans="1:8" s="19" customFormat="1" ht="13.5" hidden="1" customHeight="1" outlineLevel="2">
      <c r="A1218" s="41" t="s">
        <v>38</v>
      </c>
      <c r="B1218" s="42" t="s">
        <v>37</v>
      </c>
      <c r="C1218" s="204"/>
      <c r="D1218" s="205"/>
      <c r="E1218" s="43">
        <v>0</v>
      </c>
      <c r="F1218" s="43">
        <v>0</v>
      </c>
      <c r="G1218" s="44" t="str">
        <f t="shared" si="87"/>
        <v>-</v>
      </c>
      <c r="H1218" s="198"/>
    </row>
    <row r="1219" spans="1:8" s="19" customFormat="1" ht="23.25" customHeight="1" outlineLevel="1" collapsed="1">
      <c r="A1219" s="41"/>
      <c r="B1219" s="42"/>
      <c r="C1219" s="131"/>
      <c r="D1219" s="132"/>
      <c r="E1219" s="43"/>
      <c r="F1219" s="43"/>
      <c r="G1219" s="44"/>
      <c r="H1219" s="199"/>
    </row>
    <row r="1220" spans="1:8" s="18" customFormat="1" ht="33" customHeight="1" outlineLevel="1">
      <c r="A1220" s="14">
        <v>2</v>
      </c>
      <c r="B1220" s="135" t="s">
        <v>206</v>
      </c>
      <c r="C1220" s="14"/>
      <c r="D1220" s="14"/>
      <c r="E1220" s="16">
        <f>E1222</f>
        <v>200000</v>
      </c>
      <c r="F1220" s="16">
        <f>F1222</f>
        <v>200000</v>
      </c>
      <c r="G1220" s="17">
        <f t="shared" si="87"/>
        <v>100</v>
      </c>
      <c r="H1220" s="15"/>
    </row>
    <row r="1221" spans="1:8" s="18" customFormat="1" ht="3.95" customHeight="1" outlineLevel="1">
      <c r="A1221" s="144"/>
      <c r="B1221" s="145"/>
      <c r="C1221" s="144"/>
      <c r="D1221" s="144"/>
      <c r="E1221" s="146"/>
      <c r="F1221" s="146"/>
      <c r="G1221" s="147"/>
      <c r="H1221" s="145"/>
    </row>
    <row r="1222" spans="1:8" s="2" customFormat="1" ht="15" customHeight="1" outlineLevel="1">
      <c r="A1222" s="52" t="s">
        <v>93</v>
      </c>
      <c r="B1222" s="53" t="s">
        <v>406</v>
      </c>
      <c r="C1222" s="204">
        <v>754</v>
      </c>
      <c r="D1222" s="205">
        <v>75411</v>
      </c>
      <c r="E1222" s="54">
        <f>SUM(E1223:E1227)</f>
        <v>200000</v>
      </c>
      <c r="F1222" s="54">
        <f>SUM(F1223:F1227)</f>
        <v>200000</v>
      </c>
      <c r="G1222" s="55">
        <f t="shared" si="87"/>
        <v>100</v>
      </c>
      <c r="H1222" s="198" t="s">
        <v>486</v>
      </c>
    </row>
    <row r="1223" spans="1:8" s="19" customFormat="1" ht="13.5" customHeight="1" outlineLevel="1">
      <c r="A1223" s="41" t="s">
        <v>7</v>
      </c>
      <c r="B1223" s="42" t="s">
        <v>33</v>
      </c>
      <c r="C1223" s="204"/>
      <c r="D1223" s="205"/>
      <c r="E1223" s="43">
        <v>200000</v>
      </c>
      <c r="F1223" s="43">
        <v>200000</v>
      </c>
      <c r="G1223" s="44">
        <f t="shared" si="87"/>
        <v>100</v>
      </c>
      <c r="H1223" s="198"/>
    </row>
    <row r="1224" spans="1:8" s="19" customFormat="1" ht="13.5" hidden="1" customHeight="1" outlineLevel="2">
      <c r="A1224" s="41" t="s">
        <v>8</v>
      </c>
      <c r="B1224" s="42" t="s">
        <v>34</v>
      </c>
      <c r="C1224" s="204"/>
      <c r="D1224" s="205"/>
      <c r="E1224" s="43">
        <v>0</v>
      </c>
      <c r="F1224" s="43">
        <v>0</v>
      </c>
      <c r="G1224" s="44" t="str">
        <f t="shared" si="87"/>
        <v>-</v>
      </c>
      <c r="H1224" s="198"/>
    </row>
    <row r="1225" spans="1:8" s="19" customFormat="1" ht="13.5" hidden="1" customHeight="1" outlineLevel="2">
      <c r="A1225" s="41" t="s">
        <v>9</v>
      </c>
      <c r="B1225" s="42" t="s">
        <v>35</v>
      </c>
      <c r="C1225" s="204"/>
      <c r="D1225" s="205"/>
      <c r="E1225" s="43">
        <v>0</v>
      </c>
      <c r="F1225" s="43">
        <v>0</v>
      </c>
      <c r="G1225" s="44" t="str">
        <f t="shared" si="87"/>
        <v>-</v>
      </c>
      <c r="H1225" s="198"/>
    </row>
    <row r="1226" spans="1:8" s="19" customFormat="1" ht="13.5" hidden="1" customHeight="1" outlineLevel="2">
      <c r="A1226" s="41" t="s">
        <v>31</v>
      </c>
      <c r="B1226" s="42" t="s">
        <v>36</v>
      </c>
      <c r="C1226" s="204"/>
      <c r="D1226" s="205"/>
      <c r="E1226" s="43">
        <v>0</v>
      </c>
      <c r="F1226" s="43">
        <v>0</v>
      </c>
      <c r="G1226" s="44" t="str">
        <f t="shared" si="87"/>
        <v>-</v>
      </c>
      <c r="H1226" s="198"/>
    </row>
    <row r="1227" spans="1:8" s="19" customFormat="1" ht="13.5" hidden="1" customHeight="1" outlineLevel="2">
      <c r="A1227" s="41" t="s">
        <v>38</v>
      </c>
      <c r="B1227" s="42" t="s">
        <v>37</v>
      </c>
      <c r="C1227" s="204"/>
      <c r="D1227" s="205"/>
      <c r="E1227" s="43">
        <v>0</v>
      </c>
      <c r="F1227" s="43">
        <v>0</v>
      </c>
      <c r="G1227" s="44" t="str">
        <f t="shared" si="87"/>
        <v>-</v>
      </c>
      <c r="H1227" s="198"/>
    </row>
    <row r="1228" spans="1:8" s="19" customFormat="1" ht="3.95" customHeight="1" outlineLevel="1" collapsed="1">
      <c r="A1228" s="41"/>
      <c r="B1228" s="42"/>
      <c r="C1228" s="131"/>
      <c r="D1228" s="132"/>
      <c r="E1228" s="43"/>
      <c r="F1228" s="43"/>
      <c r="G1228" s="44"/>
      <c r="H1228" s="133"/>
    </row>
    <row r="1229" spans="1:8" s="84" customFormat="1" ht="21" customHeight="1" outlineLevel="1">
      <c r="A1229" s="80" t="s">
        <v>157</v>
      </c>
      <c r="B1229" s="81" t="s">
        <v>204</v>
      </c>
      <c r="C1229" s="80"/>
      <c r="D1229" s="80"/>
      <c r="E1229" s="82">
        <f>E1230+E1239</f>
        <v>662106</v>
      </c>
      <c r="F1229" s="82">
        <f>F1230+F1239</f>
        <v>647110.98</v>
      </c>
      <c r="G1229" s="83">
        <f t="shared" si="87"/>
        <v>97.735253871736546</v>
      </c>
      <c r="H1229" s="81"/>
    </row>
    <row r="1230" spans="1:8" s="18" customFormat="1" ht="18" customHeight="1" outlineLevel="1">
      <c r="A1230" s="14" t="s">
        <v>15</v>
      </c>
      <c r="B1230" s="15" t="s">
        <v>197</v>
      </c>
      <c r="C1230" s="14"/>
      <c r="D1230" s="14"/>
      <c r="E1230" s="16">
        <f>E1232</f>
        <v>20000</v>
      </c>
      <c r="F1230" s="16">
        <f>F1232</f>
        <v>5289</v>
      </c>
      <c r="G1230" s="17">
        <f t="shared" si="87"/>
        <v>26.445</v>
      </c>
      <c r="H1230" s="15"/>
    </row>
    <row r="1231" spans="1:8" s="18" customFormat="1" ht="3.95" customHeight="1" outlineLevel="1">
      <c r="A1231" s="144"/>
      <c r="B1231" s="145"/>
      <c r="C1231" s="144"/>
      <c r="D1231" s="144"/>
      <c r="E1231" s="146"/>
      <c r="F1231" s="146"/>
      <c r="G1231" s="147"/>
      <c r="H1231" s="145"/>
    </row>
    <row r="1232" spans="1:8" s="2" customFormat="1" ht="15" customHeight="1" outlineLevel="1">
      <c r="A1232" s="52" t="s">
        <v>32</v>
      </c>
      <c r="B1232" s="53" t="s">
        <v>205</v>
      </c>
      <c r="C1232" s="204">
        <v>754</v>
      </c>
      <c r="D1232" s="205">
        <v>75421</v>
      </c>
      <c r="E1232" s="54">
        <f>SUM(E1233:E1237)</f>
        <v>20000</v>
      </c>
      <c r="F1232" s="54">
        <f>SUM(F1233:F1237)</f>
        <v>5289</v>
      </c>
      <c r="G1232" s="55">
        <f t="shared" si="87"/>
        <v>26.445</v>
      </c>
      <c r="H1232" s="198" t="s">
        <v>508</v>
      </c>
    </row>
    <row r="1233" spans="1:8" s="19" customFormat="1" ht="13.5" customHeight="1" outlineLevel="1">
      <c r="A1233" s="41" t="s">
        <v>7</v>
      </c>
      <c r="B1233" s="42" t="s">
        <v>33</v>
      </c>
      <c r="C1233" s="204"/>
      <c r="D1233" s="205"/>
      <c r="E1233" s="43">
        <v>20000</v>
      </c>
      <c r="F1233" s="43">
        <v>5289</v>
      </c>
      <c r="G1233" s="44">
        <f t="shared" si="87"/>
        <v>26.445</v>
      </c>
      <c r="H1233" s="198"/>
    </row>
    <row r="1234" spans="1:8" s="19" customFormat="1" ht="13.5" hidden="1" customHeight="1" outlineLevel="2">
      <c r="A1234" s="41" t="s">
        <v>8</v>
      </c>
      <c r="B1234" s="42" t="s">
        <v>34</v>
      </c>
      <c r="C1234" s="204"/>
      <c r="D1234" s="205"/>
      <c r="E1234" s="43">
        <v>0</v>
      </c>
      <c r="F1234" s="43">
        <v>0</v>
      </c>
      <c r="G1234" s="44" t="str">
        <f t="shared" si="87"/>
        <v>-</v>
      </c>
      <c r="H1234" s="198"/>
    </row>
    <row r="1235" spans="1:8" s="19" customFormat="1" ht="13.5" hidden="1" customHeight="1" outlineLevel="2">
      <c r="A1235" s="41" t="s">
        <v>9</v>
      </c>
      <c r="B1235" s="42" t="s">
        <v>35</v>
      </c>
      <c r="C1235" s="204"/>
      <c r="D1235" s="205"/>
      <c r="E1235" s="43">
        <v>0</v>
      </c>
      <c r="F1235" s="43">
        <v>0</v>
      </c>
      <c r="G1235" s="44" t="str">
        <f t="shared" si="87"/>
        <v>-</v>
      </c>
      <c r="H1235" s="198"/>
    </row>
    <row r="1236" spans="1:8" s="19" customFormat="1" ht="13.5" hidden="1" customHeight="1" outlineLevel="2">
      <c r="A1236" s="41" t="s">
        <v>31</v>
      </c>
      <c r="B1236" s="42" t="s">
        <v>36</v>
      </c>
      <c r="C1236" s="204"/>
      <c r="D1236" s="205"/>
      <c r="E1236" s="43">
        <v>0</v>
      </c>
      <c r="F1236" s="43">
        <v>0</v>
      </c>
      <c r="G1236" s="44" t="str">
        <f t="shared" si="87"/>
        <v>-</v>
      </c>
      <c r="H1236" s="198"/>
    </row>
    <row r="1237" spans="1:8" s="19" customFormat="1" ht="13.5" hidden="1" customHeight="1" outlineLevel="2">
      <c r="A1237" s="41" t="s">
        <v>38</v>
      </c>
      <c r="B1237" s="42" t="s">
        <v>37</v>
      </c>
      <c r="C1237" s="204"/>
      <c r="D1237" s="205"/>
      <c r="E1237" s="43">
        <v>0</v>
      </c>
      <c r="F1237" s="43">
        <v>0</v>
      </c>
      <c r="G1237" s="44" t="str">
        <f t="shared" si="87"/>
        <v>-</v>
      </c>
      <c r="H1237" s="198"/>
    </row>
    <row r="1238" spans="1:8" s="19" customFormat="1" ht="22.5" customHeight="1" outlineLevel="1" collapsed="1">
      <c r="A1238" s="45"/>
      <c r="B1238" s="46"/>
      <c r="C1238" s="138"/>
      <c r="D1238" s="136"/>
      <c r="E1238" s="49"/>
      <c r="F1238" s="49"/>
      <c r="G1238" s="50"/>
      <c r="H1238" s="199"/>
    </row>
    <row r="1239" spans="1:8" s="18" customFormat="1" ht="33" customHeight="1" outlineLevel="1">
      <c r="A1239" s="14" t="s">
        <v>318</v>
      </c>
      <c r="B1239" s="135" t="s">
        <v>206</v>
      </c>
      <c r="C1239" s="14"/>
      <c r="D1239" s="14"/>
      <c r="E1239" s="16">
        <f>E1241+E1273+E1249+E1257+E1265</f>
        <v>642106</v>
      </c>
      <c r="F1239" s="16">
        <f>F1241+F1273+F1249+F1257+F1265</f>
        <v>641821.98</v>
      </c>
      <c r="G1239" s="17">
        <f>IF(E1239&gt;0,F1239/E1239*100,"-")</f>
        <v>99.955767427807857</v>
      </c>
      <c r="H1239" s="15"/>
    </row>
    <row r="1240" spans="1:8" s="18" customFormat="1" ht="3.95" customHeight="1" outlineLevel="1">
      <c r="A1240" s="144"/>
      <c r="B1240" s="165"/>
      <c r="C1240" s="144"/>
      <c r="D1240" s="144"/>
      <c r="E1240" s="146"/>
      <c r="F1240" s="146"/>
      <c r="G1240" s="147"/>
      <c r="H1240" s="145"/>
    </row>
    <row r="1241" spans="1:8" s="2" customFormat="1" ht="18" customHeight="1" outlineLevel="1">
      <c r="A1241" s="52" t="s">
        <v>93</v>
      </c>
      <c r="B1241" s="53" t="s">
        <v>207</v>
      </c>
      <c r="C1241" s="204">
        <v>754</v>
      </c>
      <c r="D1241" s="205">
        <v>75411</v>
      </c>
      <c r="E1241" s="54">
        <f>SUM(E1242:E1246)</f>
        <v>12582</v>
      </c>
      <c r="F1241" s="54">
        <f>SUM(F1242:F1246)</f>
        <v>12582</v>
      </c>
      <c r="G1241" s="55">
        <f t="shared" ref="G1241:G1246" si="88">IF(E1241&gt;0,F1241/E1241*100,"-")</f>
        <v>100</v>
      </c>
      <c r="H1241" s="198" t="s">
        <v>540</v>
      </c>
    </row>
    <row r="1242" spans="1:8" s="19" customFormat="1" ht="13.5" hidden="1" customHeight="1" outlineLevel="2">
      <c r="A1242" s="41" t="s">
        <v>7</v>
      </c>
      <c r="B1242" s="42" t="s">
        <v>33</v>
      </c>
      <c r="C1242" s="204"/>
      <c r="D1242" s="205"/>
      <c r="E1242" s="43">
        <v>0</v>
      </c>
      <c r="F1242" s="43">
        <v>0</v>
      </c>
      <c r="G1242" s="44" t="str">
        <f t="shared" si="88"/>
        <v>-</v>
      </c>
      <c r="H1242" s="198"/>
    </row>
    <row r="1243" spans="1:8" s="19" customFormat="1" ht="13.5" customHeight="1" outlineLevel="1" collapsed="1">
      <c r="A1243" s="41" t="s">
        <v>8</v>
      </c>
      <c r="B1243" s="42" t="s">
        <v>34</v>
      </c>
      <c r="C1243" s="204"/>
      <c r="D1243" s="205"/>
      <c r="E1243" s="43">
        <v>12582</v>
      </c>
      <c r="F1243" s="43">
        <v>12582</v>
      </c>
      <c r="G1243" s="44">
        <f t="shared" si="88"/>
        <v>100</v>
      </c>
      <c r="H1243" s="198"/>
    </row>
    <row r="1244" spans="1:8" s="19" customFormat="1" ht="13.5" hidden="1" customHeight="1" outlineLevel="2">
      <c r="A1244" s="41" t="s">
        <v>9</v>
      </c>
      <c r="B1244" s="42" t="s">
        <v>35</v>
      </c>
      <c r="C1244" s="204"/>
      <c r="D1244" s="205"/>
      <c r="E1244" s="43">
        <v>0</v>
      </c>
      <c r="F1244" s="43">
        <v>0</v>
      </c>
      <c r="G1244" s="44" t="str">
        <f t="shared" si="88"/>
        <v>-</v>
      </c>
      <c r="H1244" s="198"/>
    </row>
    <row r="1245" spans="1:8" s="19" customFormat="1" ht="13.5" hidden="1" customHeight="1" outlineLevel="2">
      <c r="A1245" s="41" t="s">
        <v>31</v>
      </c>
      <c r="B1245" s="42" t="s">
        <v>36</v>
      </c>
      <c r="C1245" s="204"/>
      <c r="D1245" s="205"/>
      <c r="E1245" s="43">
        <v>0</v>
      </c>
      <c r="F1245" s="43">
        <v>0</v>
      </c>
      <c r="G1245" s="44" t="str">
        <f t="shared" si="88"/>
        <v>-</v>
      </c>
      <c r="H1245" s="198"/>
    </row>
    <row r="1246" spans="1:8" s="134" customFormat="1" ht="13.5" hidden="1" customHeight="1" outlineLevel="2">
      <c r="A1246" s="41" t="s">
        <v>38</v>
      </c>
      <c r="B1246" s="42" t="s">
        <v>37</v>
      </c>
      <c r="C1246" s="204"/>
      <c r="D1246" s="205"/>
      <c r="E1246" s="43">
        <v>0</v>
      </c>
      <c r="F1246" s="43">
        <v>0</v>
      </c>
      <c r="G1246" s="44" t="str">
        <f t="shared" si="88"/>
        <v>-</v>
      </c>
      <c r="H1246" s="198"/>
    </row>
    <row r="1247" spans="1:8" s="143" customFormat="1" ht="3.95" customHeight="1" outlineLevel="1" collapsed="1">
      <c r="A1247" s="45"/>
      <c r="B1247" s="46"/>
      <c r="C1247" s="138"/>
      <c r="D1247" s="136"/>
      <c r="E1247" s="49"/>
      <c r="F1247" s="49"/>
      <c r="G1247" s="50"/>
      <c r="H1247" s="137"/>
    </row>
    <row r="1248" spans="1:8" s="18" customFormat="1" ht="3.95" customHeight="1" outlineLevel="1">
      <c r="A1248" s="144"/>
      <c r="B1248" s="165"/>
      <c r="C1248" s="144"/>
      <c r="D1248" s="144"/>
      <c r="E1248" s="146"/>
      <c r="F1248" s="146"/>
      <c r="G1248" s="147"/>
      <c r="H1248" s="145"/>
    </row>
    <row r="1249" spans="1:8" s="2" customFormat="1" ht="15" customHeight="1" outlineLevel="1">
      <c r="A1249" s="52" t="s">
        <v>94</v>
      </c>
      <c r="B1249" s="53" t="s">
        <v>406</v>
      </c>
      <c r="C1249" s="204">
        <v>754</v>
      </c>
      <c r="D1249" s="205">
        <v>75411</v>
      </c>
      <c r="E1249" s="54">
        <f>SUM(E1250:E1254)</f>
        <v>100000</v>
      </c>
      <c r="F1249" s="54">
        <f>SUM(F1250:F1254)</f>
        <v>100000</v>
      </c>
      <c r="G1249" s="55">
        <f t="shared" ref="G1249:G1254" si="89">IF(E1249&gt;0,F1249/E1249*100,"-")</f>
        <v>100</v>
      </c>
      <c r="H1249" s="198" t="s">
        <v>486</v>
      </c>
    </row>
    <row r="1250" spans="1:8" s="19" customFormat="1" ht="13.5" hidden="1" customHeight="1" outlineLevel="2">
      <c r="A1250" s="41" t="s">
        <v>7</v>
      </c>
      <c r="B1250" s="42" t="s">
        <v>33</v>
      </c>
      <c r="C1250" s="204"/>
      <c r="D1250" s="205"/>
      <c r="E1250" s="43">
        <v>0</v>
      </c>
      <c r="F1250" s="43">
        <v>0</v>
      </c>
      <c r="G1250" s="44" t="str">
        <f t="shared" si="89"/>
        <v>-</v>
      </c>
      <c r="H1250" s="198"/>
    </row>
    <row r="1251" spans="1:8" s="19" customFormat="1" ht="13.5" customHeight="1" outlineLevel="1" collapsed="1">
      <c r="A1251" s="41" t="s">
        <v>8</v>
      </c>
      <c r="B1251" s="42" t="s">
        <v>34</v>
      </c>
      <c r="C1251" s="204"/>
      <c r="D1251" s="205"/>
      <c r="E1251" s="43">
        <v>100000</v>
      </c>
      <c r="F1251" s="43">
        <v>100000</v>
      </c>
      <c r="G1251" s="44">
        <f t="shared" si="89"/>
        <v>100</v>
      </c>
      <c r="H1251" s="198"/>
    </row>
    <row r="1252" spans="1:8" s="19" customFormat="1" ht="13.5" hidden="1" customHeight="1" outlineLevel="2">
      <c r="A1252" s="41" t="s">
        <v>9</v>
      </c>
      <c r="B1252" s="42" t="s">
        <v>35</v>
      </c>
      <c r="C1252" s="204"/>
      <c r="D1252" s="205"/>
      <c r="E1252" s="43">
        <v>0</v>
      </c>
      <c r="F1252" s="43">
        <v>0</v>
      </c>
      <c r="G1252" s="44" t="str">
        <f t="shared" si="89"/>
        <v>-</v>
      </c>
      <c r="H1252" s="198"/>
    </row>
    <row r="1253" spans="1:8" s="19" customFormat="1" ht="13.5" hidden="1" customHeight="1" outlineLevel="2">
      <c r="A1253" s="41" t="s">
        <v>31</v>
      </c>
      <c r="B1253" s="42" t="s">
        <v>36</v>
      </c>
      <c r="C1253" s="204"/>
      <c r="D1253" s="205"/>
      <c r="E1253" s="43">
        <v>0</v>
      </c>
      <c r="F1253" s="43">
        <v>0</v>
      </c>
      <c r="G1253" s="44" t="str">
        <f t="shared" si="89"/>
        <v>-</v>
      </c>
      <c r="H1253" s="198"/>
    </row>
    <row r="1254" spans="1:8" s="134" customFormat="1" ht="13.5" hidden="1" customHeight="1" outlineLevel="2">
      <c r="A1254" s="41" t="s">
        <v>38</v>
      </c>
      <c r="B1254" s="42" t="s">
        <v>37</v>
      </c>
      <c r="C1254" s="204"/>
      <c r="D1254" s="205"/>
      <c r="E1254" s="43">
        <v>0</v>
      </c>
      <c r="F1254" s="43">
        <v>0</v>
      </c>
      <c r="G1254" s="44" t="str">
        <f t="shared" si="89"/>
        <v>-</v>
      </c>
      <c r="H1254" s="198"/>
    </row>
    <row r="1255" spans="1:8" s="143" customFormat="1" ht="3.95" customHeight="1" outlineLevel="1" collapsed="1">
      <c r="A1255" s="45"/>
      <c r="B1255" s="46"/>
      <c r="C1255" s="138"/>
      <c r="D1255" s="136"/>
      <c r="E1255" s="49"/>
      <c r="F1255" s="49"/>
      <c r="G1255" s="50"/>
      <c r="H1255" s="137"/>
    </row>
    <row r="1256" spans="1:8" s="18" customFormat="1" ht="3.95" customHeight="1" outlineLevel="1">
      <c r="A1256" s="144"/>
      <c r="B1256" s="165"/>
      <c r="C1256" s="144"/>
      <c r="D1256" s="144"/>
      <c r="E1256" s="146"/>
      <c r="F1256" s="146"/>
      <c r="G1256" s="147"/>
      <c r="H1256" s="145"/>
    </row>
    <row r="1257" spans="1:8" s="2" customFormat="1" ht="27" customHeight="1" outlineLevel="1">
      <c r="A1257" s="52" t="s">
        <v>96</v>
      </c>
      <c r="B1257" s="53" t="s">
        <v>407</v>
      </c>
      <c r="C1257" s="204">
        <v>754</v>
      </c>
      <c r="D1257" s="205">
        <v>75411</v>
      </c>
      <c r="E1257" s="54">
        <f>SUM(E1258:E1262)</f>
        <v>16200</v>
      </c>
      <c r="F1257" s="54">
        <f>SUM(F1258:F1262)</f>
        <v>16200</v>
      </c>
      <c r="G1257" s="55">
        <f t="shared" ref="G1257:G1262" si="90">IF(E1257&gt;0,F1257/E1257*100,"-")</f>
        <v>100</v>
      </c>
      <c r="H1257" s="198" t="s">
        <v>543</v>
      </c>
    </row>
    <row r="1258" spans="1:8" s="19" customFormat="1" ht="13.5" hidden="1" customHeight="1" outlineLevel="2">
      <c r="A1258" s="41" t="s">
        <v>7</v>
      </c>
      <c r="B1258" s="42" t="s">
        <v>33</v>
      </c>
      <c r="C1258" s="204"/>
      <c r="D1258" s="205"/>
      <c r="E1258" s="43">
        <v>0</v>
      </c>
      <c r="F1258" s="43">
        <v>0</v>
      </c>
      <c r="G1258" s="44" t="str">
        <f t="shared" si="90"/>
        <v>-</v>
      </c>
      <c r="H1258" s="198"/>
    </row>
    <row r="1259" spans="1:8" s="19" customFormat="1" ht="13.5" customHeight="1" outlineLevel="1" collapsed="1">
      <c r="A1259" s="41" t="s">
        <v>8</v>
      </c>
      <c r="B1259" s="42" t="s">
        <v>34</v>
      </c>
      <c r="C1259" s="204"/>
      <c r="D1259" s="205"/>
      <c r="E1259" s="43">
        <v>16200</v>
      </c>
      <c r="F1259" s="43">
        <v>16200</v>
      </c>
      <c r="G1259" s="44">
        <f t="shared" si="90"/>
        <v>100</v>
      </c>
      <c r="H1259" s="198"/>
    </row>
    <row r="1260" spans="1:8" s="19" customFormat="1" ht="13.5" hidden="1" customHeight="1" outlineLevel="2">
      <c r="A1260" s="41" t="s">
        <v>9</v>
      </c>
      <c r="B1260" s="42" t="s">
        <v>35</v>
      </c>
      <c r="C1260" s="204"/>
      <c r="D1260" s="205"/>
      <c r="E1260" s="43">
        <v>0</v>
      </c>
      <c r="F1260" s="43">
        <v>0</v>
      </c>
      <c r="G1260" s="44" t="str">
        <f t="shared" si="90"/>
        <v>-</v>
      </c>
      <c r="H1260" s="198"/>
    </row>
    <row r="1261" spans="1:8" s="19" customFormat="1" ht="13.5" hidden="1" customHeight="1" outlineLevel="2">
      <c r="A1261" s="41" t="s">
        <v>31</v>
      </c>
      <c r="B1261" s="42" t="s">
        <v>36</v>
      </c>
      <c r="C1261" s="204"/>
      <c r="D1261" s="205"/>
      <c r="E1261" s="43">
        <v>0</v>
      </c>
      <c r="F1261" s="43">
        <v>0</v>
      </c>
      <c r="G1261" s="44" t="str">
        <f t="shared" si="90"/>
        <v>-</v>
      </c>
      <c r="H1261" s="198"/>
    </row>
    <row r="1262" spans="1:8" s="134" customFormat="1" ht="13.5" hidden="1" customHeight="1" outlineLevel="2">
      <c r="A1262" s="41" t="s">
        <v>38</v>
      </c>
      <c r="B1262" s="42" t="s">
        <v>37</v>
      </c>
      <c r="C1262" s="204"/>
      <c r="D1262" s="205"/>
      <c r="E1262" s="43">
        <v>0</v>
      </c>
      <c r="F1262" s="43">
        <v>0</v>
      </c>
      <c r="G1262" s="44" t="str">
        <f t="shared" si="90"/>
        <v>-</v>
      </c>
      <c r="H1262" s="198"/>
    </row>
    <row r="1263" spans="1:8" s="143" customFormat="1" ht="3.95" customHeight="1" outlineLevel="1" collapsed="1">
      <c r="A1263" s="45"/>
      <c r="B1263" s="46"/>
      <c r="C1263" s="138"/>
      <c r="D1263" s="136"/>
      <c r="E1263" s="49"/>
      <c r="F1263" s="49"/>
      <c r="G1263" s="50"/>
      <c r="H1263" s="137"/>
    </row>
    <row r="1264" spans="1:8" s="18" customFormat="1" ht="3.95" customHeight="1" outlineLevel="1">
      <c r="A1264" s="144"/>
      <c r="B1264" s="165"/>
      <c r="C1264" s="144"/>
      <c r="D1264" s="144"/>
      <c r="E1264" s="146"/>
      <c r="F1264" s="146"/>
      <c r="G1264" s="147"/>
      <c r="H1264" s="145"/>
    </row>
    <row r="1265" spans="1:8" s="2" customFormat="1" ht="37.5" customHeight="1" outlineLevel="1">
      <c r="A1265" s="52" t="s">
        <v>97</v>
      </c>
      <c r="B1265" s="53" t="s">
        <v>208</v>
      </c>
      <c r="C1265" s="204">
        <v>754</v>
      </c>
      <c r="D1265" s="205">
        <v>75478</v>
      </c>
      <c r="E1265" s="54">
        <f>SUM(E1266:E1270)</f>
        <v>500000</v>
      </c>
      <c r="F1265" s="54">
        <f>SUM(F1266:F1270)</f>
        <v>499716</v>
      </c>
      <c r="G1265" s="55">
        <f t="shared" ref="G1265:G1270" si="91">IF(E1265&gt;0,F1265/E1265*100,"-")</f>
        <v>99.943200000000004</v>
      </c>
      <c r="H1265" s="198" t="s">
        <v>542</v>
      </c>
    </row>
    <row r="1266" spans="1:8" s="19" customFormat="1" ht="13.5" hidden="1" customHeight="1" outlineLevel="2">
      <c r="A1266" s="41" t="s">
        <v>7</v>
      </c>
      <c r="B1266" s="42" t="s">
        <v>33</v>
      </c>
      <c r="C1266" s="204"/>
      <c r="D1266" s="205"/>
      <c r="E1266" s="43">
        <v>0</v>
      </c>
      <c r="F1266" s="43">
        <v>0</v>
      </c>
      <c r="G1266" s="44" t="str">
        <f t="shared" si="91"/>
        <v>-</v>
      </c>
      <c r="H1266" s="198"/>
    </row>
    <row r="1267" spans="1:8" s="19" customFormat="1" ht="13.5" customHeight="1" outlineLevel="1" collapsed="1">
      <c r="A1267" s="41" t="s">
        <v>8</v>
      </c>
      <c r="B1267" s="42" t="s">
        <v>34</v>
      </c>
      <c r="C1267" s="204"/>
      <c r="D1267" s="205"/>
      <c r="E1267" s="43">
        <v>500000</v>
      </c>
      <c r="F1267" s="43">
        <v>499716</v>
      </c>
      <c r="G1267" s="44">
        <f t="shared" si="91"/>
        <v>99.943200000000004</v>
      </c>
      <c r="H1267" s="198"/>
    </row>
    <row r="1268" spans="1:8" s="19" customFormat="1" ht="13.5" hidden="1" customHeight="1" outlineLevel="2">
      <c r="A1268" s="41" t="s">
        <v>9</v>
      </c>
      <c r="B1268" s="42" t="s">
        <v>35</v>
      </c>
      <c r="C1268" s="204"/>
      <c r="D1268" s="205"/>
      <c r="E1268" s="43">
        <v>0</v>
      </c>
      <c r="F1268" s="43">
        <v>0</v>
      </c>
      <c r="G1268" s="44" t="str">
        <f t="shared" si="91"/>
        <v>-</v>
      </c>
      <c r="H1268" s="198"/>
    </row>
    <row r="1269" spans="1:8" s="19" customFormat="1" ht="13.5" hidden="1" customHeight="1" outlineLevel="2">
      <c r="A1269" s="41" t="s">
        <v>31</v>
      </c>
      <c r="B1269" s="42" t="s">
        <v>36</v>
      </c>
      <c r="C1269" s="204"/>
      <c r="D1269" s="205"/>
      <c r="E1269" s="43">
        <v>0</v>
      </c>
      <c r="F1269" s="43">
        <v>0</v>
      </c>
      <c r="G1269" s="44" t="str">
        <f t="shared" si="91"/>
        <v>-</v>
      </c>
      <c r="H1269" s="198"/>
    </row>
    <row r="1270" spans="1:8" s="134" customFormat="1" ht="13.5" hidden="1" customHeight="1" outlineLevel="2">
      <c r="A1270" s="41" t="s">
        <v>38</v>
      </c>
      <c r="B1270" s="42" t="s">
        <v>37</v>
      </c>
      <c r="C1270" s="204"/>
      <c r="D1270" s="205"/>
      <c r="E1270" s="43">
        <v>0</v>
      </c>
      <c r="F1270" s="43">
        <v>0</v>
      </c>
      <c r="G1270" s="44" t="str">
        <f t="shared" si="91"/>
        <v>-</v>
      </c>
      <c r="H1270" s="198"/>
    </row>
    <row r="1271" spans="1:8" s="143" customFormat="1" ht="3.95" customHeight="1" outlineLevel="1" collapsed="1">
      <c r="A1271" s="45"/>
      <c r="B1271" s="46"/>
      <c r="C1271" s="138"/>
      <c r="D1271" s="136"/>
      <c r="E1271" s="49"/>
      <c r="F1271" s="49"/>
      <c r="G1271" s="50"/>
      <c r="H1271" s="137"/>
    </row>
    <row r="1272" spans="1:8" s="143" customFormat="1" ht="3.95" customHeight="1" outlineLevel="1">
      <c r="A1272" s="148"/>
      <c r="B1272" s="149"/>
      <c r="C1272" s="139"/>
      <c r="D1272" s="140"/>
      <c r="E1272" s="150"/>
      <c r="F1272" s="150"/>
      <c r="G1272" s="151"/>
      <c r="H1272" s="141"/>
    </row>
    <row r="1273" spans="1:8" s="2" customFormat="1" ht="39" customHeight="1" outlineLevel="1">
      <c r="A1273" s="52" t="s">
        <v>98</v>
      </c>
      <c r="B1273" s="53" t="s">
        <v>727</v>
      </c>
      <c r="C1273" s="204">
        <v>754</v>
      </c>
      <c r="D1273" s="205">
        <v>75478</v>
      </c>
      <c r="E1273" s="54">
        <f>SUM(E1274:E1278)</f>
        <v>13324</v>
      </c>
      <c r="F1273" s="54">
        <f>SUM(F1274:F1278)</f>
        <v>13323.98</v>
      </c>
      <c r="G1273" s="55">
        <f t="shared" ref="G1273:G1278" si="92">IF(E1273&gt;0,F1273/E1273*100,"-")</f>
        <v>99.999849894926442</v>
      </c>
      <c r="H1273" s="198" t="s">
        <v>541</v>
      </c>
    </row>
    <row r="1274" spans="1:8" s="19" customFormat="1" ht="13.5" hidden="1" customHeight="1" outlineLevel="2">
      <c r="A1274" s="41" t="s">
        <v>7</v>
      </c>
      <c r="B1274" s="42" t="s">
        <v>33</v>
      </c>
      <c r="C1274" s="204"/>
      <c r="D1274" s="205"/>
      <c r="E1274" s="43">
        <v>0</v>
      </c>
      <c r="F1274" s="43">
        <v>0</v>
      </c>
      <c r="G1274" s="44" t="str">
        <f t="shared" si="92"/>
        <v>-</v>
      </c>
      <c r="H1274" s="198"/>
    </row>
    <row r="1275" spans="1:8" s="19" customFormat="1" ht="13.5" customHeight="1" outlineLevel="1" collapsed="1">
      <c r="A1275" s="41" t="s">
        <v>8</v>
      </c>
      <c r="B1275" s="42" t="s">
        <v>34</v>
      </c>
      <c r="C1275" s="204"/>
      <c r="D1275" s="205"/>
      <c r="E1275" s="43">
        <v>13324</v>
      </c>
      <c r="F1275" s="43">
        <v>13323.98</v>
      </c>
      <c r="G1275" s="44">
        <f t="shared" si="92"/>
        <v>99.999849894926442</v>
      </c>
      <c r="H1275" s="198"/>
    </row>
    <row r="1276" spans="1:8" s="19" customFormat="1" ht="13.5" hidden="1" customHeight="1" outlineLevel="2">
      <c r="A1276" s="41" t="s">
        <v>9</v>
      </c>
      <c r="B1276" s="42" t="s">
        <v>35</v>
      </c>
      <c r="C1276" s="204"/>
      <c r="D1276" s="205"/>
      <c r="E1276" s="43">
        <v>0</v>
      </c>
      <c r="F1276" s="43">
        <v>0</v>
      </c>
      <c r="G1276" s="44" t="str">
        <f t="shared" si="92"/>
        <v>-</v>
      </c>
      <c r="H1276" s="198"/>
    </row>
    <row r="1277" spans="1:8" s="19" customFormat="1" ht="13.5" hidden="1" customHeight="1" outlineLevel="2">
      <c r="A1277" s="41" t="s">
        <v>31</v>
      </c>
      <c r="B1277" s="42" t="s">
        <v>36</v>
      </c>
      <c r="C1277" s="204"/>
      <c r="D1277" s="205"/>
      <c r="E1277" s="43">
        <v>0</v>
      </c>
      <c r="F1277" s="43">
        <v>0</v>
      </c>
      <c r="G1277" s="44" t="str">
        <f t="shared" si="92"/>
        <v>-</v>
      </c>
      <c r="H1277" s="198"/>
    </row>
    <row r="1278" spans="1:8" s="134" customFormat="1" ht="13.5" hidden="1" customHeight="1" outlineLevel="2">
      <c r="A1278" s="41" t="s">
        <v>38</v>
      </c>
      <c r="B1278" s="42" t="s">
        <v>37</v>
      </c>
      <c r="C1278" s="204"/>
      <c r="D1278" s="205"/>
      <c r="E1278" s="43">
        <v>0</v>
      </c>
      <c r="F1278" s="43">
        <v>0</v>
      </c>
      <c r="G1278" s="44" t="str">
        <f t="shared" si="92"/>
        <v>-</v>
      </c>
      <c r="H1278" s="198"/>
    </row>
    <row r="1279" spans="1:8" s="143" customFormat="1" ht="3.95" customHeight="1" outlineLevel="1" collapsed="1">
      <c r="A1279" s="45"/>
      <c r="B1279" s="46"/>
      <c r="C1279" s="138"/>
      <c r="D1279" s="136"/>
      <c r="E1279" s="49"/>
      <c r="F1279" s="49"/>
      <c r="G1279" s="50"/>
      <c r="H1279" s="137"/>
    </row>
    <row r="1280" spans="1:8" s="143" customFormat="1" ht="3.95" customHeight="1">
      <c r="A1280" s="158"/>
      <c r="B1280" s="159"/>
      <c r="C1280" s="160"/>
      <c r="D1280" s="161"/>
      <c r="E1280" s="162"/>
      <c r="F1280" s="162"/>
      <c r="G1280" s="163"/>
      <c r="H1280" s="164"/>
    </row>
    <row r="1281" spans="1:9" s="79" customFormat="1" ht="18" customHeight="1">
      <c r="A1281" s="72" t="s">
        <v>49</v>
      </c>
      <c r="B1281" s="73" t="s">
        <v>209</v>
      </c>
      <c r="C1281" s="74"/>
      <c r="D1281" s="74"/>
      <c r="E1281" s="75">
        <f>SUM(E1282:E1286)</f>
        <v>2130535</v>
      </c>
      <c r="F1281" s="75">
        <f>SUM(F1282:F1286)</f>
        <v>1738132.99</v>
      </c>
      <c r="G1281" s="76">
        <f t="shared" ref="G1281:G1286" si="93">IF(E1281&gt;0,F1281/E1281*100,"-")</f>
        <v>81.581996540774966</v>
      </c>
      <c r="H1281" s="77"/>
      <c r="I1281" s="78"/>
    </row>
    <row r="1282" spans="1:9" s="128" customFormat="1" ht="14.25" customHeight="1">
      <c r="A1282" s="122" t="s">
        <v>7</v>
      </c>
      <c r="B1282" s="123" t="s">
        <v>33</v>
      </c>
      <c r="C1282" s="124"/>
      <c r="D1282" s="122"/>
      <c r="E1282" s="125">
        <f t="shared" ref="E1282:F1286" si="94">E1292+E1300+E1316+E1325+E1333+E1341+E1349+E1357+E1308+E1365+E1373+E1383</f>
        <v>2130535</v>
      </c>
      <c r="F1282" s="125">
        <f t="shared" si="94"/>
        <v>1738132.99</v>
      </c>
      <c r="G1282" s="126">
        <f t="shared" si="93"/>
        <v>81.581996540774966</v>
      </c>
      <c r="H1282" s="127"/>
    </row>
    <row r="1283" spans="1:9" s="128" customFormat="1" ht="14.25" hidden="1" customHeight="1" outlineLevel="1">
      <c r="A1283" s="122" t="s">
        <v>8</v>
      </c>
      <c r="B1283" s="123" t="s">
        <v>34</v>
      </c>
      <c r="C1283" s="124"/>
      <c r="D1283" s="122"/>
      <c r="E1283" s="125">
        <f t="shared" si="94"/>
        <v>0</v>
      </c>
      <c r="F1283" s="125">
        <f t="shared" si="94"/>
        <v>0</v>
      </c>
      <c r="G1283" s="126" t="str">
        <f t="shared" si="93"/>
        <v>-</v>
      </c>
      <c r="H1283" s="127"/>
    </row>
    <row r="1284" spans="1:9" s="128" customFormat="1" ht="14.25" hidden="1" customHeight="1" outlineLevel="1">
      <c r="A1284" s="122" t="s">
        <v>9</v>
      </c>
      <c r="B1284" s="123" t="s">
        <v>35</v>
      </c>
      <c r="C1284" s="124"/>
      <c r="D1284" s="122"/>
      <c r="E1284" s="125">
        <f t="shared" si="94"/>
        <v>0</v>
      </c>
      <c r="F1284" s="125">
        <f t="shared" si="94"/>
        <v>0</v>
      </c>
      <c r="G1284" s="126" t="str">
        <f t="shared" si="93"/>
        <v>-</v>
      </c>
      <c r="H1284" s="127"/>
    </row>
    <row r="1285" spans="1:9" s="128" customFormat="1" ht="14.25" hidden="1" customHeight="1" outlineLevel="1">
      <c r="A1285" s="122" t="s">
        <v>31</v>
      </c>
      <c r="B1285" s="123" t="s">
        <v>36</v>
      </c>
      <c r="C1285" s="124"/>
      <c r="D1285" s="122"/>
      <c r="E1285" s="125">
        <f t="shared" si="94"/>
        <v>0</v>
      </c>
      <c r="F1285" s="125">
        <f t="shared" si="94"/>
        <v>0</v>
      </c>
      <c r="G1285" s="126" t="str">
        <f t="shared" si="93"/>
        <v>-</v>
      </c>
      <c r="H1285" s="127"/>
    </row>
    <row r="1286" spans="1:9" s="128" customFormat="1" ht="14.25" hidden="1" customHeight="1" outlineLevel="1">
      <c r="A1286" s="122" t="s">
        <v>38</v>
      </c>
      <c r="B1286" s="123" t="s">
        <v>37</v>
      </c>
      <c r="C1286" s="124"/>
      <c r="D1286" s="122"/>
      <c r="E1286" s="125">
        <f t="shared" si="94"/>
        <v>0</v>
      </c>
      <c r="F1286" s="125">
        <f t="shared" si="94"/>
        <v>0</v>
      </c>
      <c r="G1286" s="126" t="str">
        <f t="shared" si="93"/>
        <v>-</v>
      </c>
      <c r="H1286" s="127"/>
    </row>
    <row r="1287" spans="1:9" s="34" customFormat="1" ht="5.0999999999999996" customHeight="1" collapsed="1">
      <c r="A1287" s="35"/>
      <c r="B1287" s="36"/>
      <c r="C1287" s="37"/>
      <c r="D1287" s="35"/>
      <c r="E1287" s="38"/>
      <c r="F1287" s="38"/>
      <c r="G1287" s="39"/>
      <c r="H1287" s="40"/>
    </row>
    <row r="1288" spans="1:9" s="84" customFormat="1" ht="21" customHeight="1" outlineLevel="1">
      <c r="A1288" s="80" t="s">
        <v>57</v>
      </c>
      <c r="B1288" s="81" t="s">
        <v>56</v>
      </c>
      <c r="C1288" s="80"/>
      <c r="D1288" s="80"/>
      <c r="E1288" s="82">
        <f>E1289+E1322</f>
        <v>2115535</v>
      </c>
      <c r="F1288" s="82">
        <f>F1289+F1322</f>
        <v>1723372.99</v>
      </c>
      <c r="G1288" s="83">
        <f>IF(E1288&gt;0,F1288/E1288*100,"-")</f>
        <v>81.46275008449399</v>
      </c>
      <c r="H1288" s="81"/>
    </row>
    <row r="1289" spans="1:9" s="18" customFormat="1" ht="18" customHeight="1" outlineLevel="1">
      <c r="A1289" s="14" t="s">
        <v>15</v>
      </c>
      <c r="B1289" s="15" t="s">
        <v>58</v>
      </c>
      <c r="C1289" s="14"/>
      <c r="D1289" s="14"/>
      <c r="E1289" s="16">
        <f>E1291+E1299+E1315+E1307</f>
        <v>447000</v>
      </c>
      <c r="F1289" s="16">
        <f>F1291+F1299+F1315+F1307</f>
        <v>444153.47</v>
      </c>
      <c r="G1289" s="17">
        <f>IF(E1289&gt;0,F1289/E1289*100,"-")</f>
        <v>99.363192393736014</v>
      </c>
      <c r="H1289" s="15"/>
    </row>
    <row r="1290" spans="1:9" s="143" customFormat="1" ht="3.95" customHeight="1" outlineLevel="1">
      <c r="A1290" s="148"/>
      <c r="B1290" s="149"/>
      <c r="C1290" s="139"/>
      <c r="D1290" s="140"/>
      <c r="E1290" s="150"/>
      <c r="F1290" s="150"/>
      <c r="G1290" s="151"/>
      <c r="H1290" s="141"/>
    </row>
    <row r="1291" spans="1:9" s="2" customFormat="1" ht="16.5" customHeight="1" outlineLevel="1">
      <c r="A1291" s="52" t="s">
        <v>32</v>
      </c>
      <c r="B1291" s="53" t="s">
        <v>210</v>
      </c>
      <c r="C1291" s="204">
        <v>750</v>
      </c>
      <c r="D1291" s="205">
        <v>75023</v>
      </c>
      <c r="E1291" s="54">
        <f>SUM(E1292:E1296)</f>
        <v>65000</v>
      </c>
      <c r="F1291" s="54">
        <f>SUM(F1292:F1296)</f>
        <v>63243.47</v>
      </c>
      <c r="G1291" s="55">
        <f t="shared" ref="G1291:G1296" si="95">IF(E1291&gt;0,F1291/E1291*100,"-")</f>
        <v>97.297646153846145</v>
      </c>
      <c r="H1291" s="202" t="s">
        <v>550</v>
      </c>
    </row>
    <row r="1292" spans="1:9" s="19" customFormat="1" ht="13.5" customHeight="1" outlineLevel="1">
      <c r="A1292" s="41" t="s">
        <v>7</v>
      </c>
      <c r="B1292" s="42" t="s">
        <v>33</v>
      </c>
      <c r="C1292" s="204"/>
      <c r="D1292" s="205"/>
      <c r="E1292" s="43">
        <v>65000</v>
      </c>
      <c r="F1292" s="43">
        <v>63243.47</v>
      </c>
      <c r="G1292" s="44">
        <f t="shared" si="95"/>
        <v>97.297646153846145</v>
      </c>
      <c r="H1292" s="202"/>
    </row>
    <row r="1293" spans="1:9" s="19" customFormat="1" ht="13.5" hidden="1" customHeight="1" outlineLevel="2">
      <c r="A1293" s="41" t="s">
        <v>8</v>
      </c>
      <c r="B1293" s="42" t="s">
        <v>34</v>
      </c>
      <c r="C1293" s="204"/>
      <c r="D1293" s="205"/>
      <c r="E1293" s="43">
        <v>0</v>
      </c>
      <c r="F1293" s="43">
        <v>0</v>
      </c>
      <c r="G1293" s="44" t="str">
        <f t="shared" si="95"/>
        <v>-</v>
      </c>
      <c r="H1293" s="202"/>
    </row>
    <row r="1294" spans="1:9" s="19" customFormat="1" ht="13.5" hidden="1" customHeight="1" outlineLevel="2">
      <c r="A1294" s="41" t="s">
        <v>9</v>
      </c>
      <c r="B1294" s="42" t="s">
        <v>35</v>
      </c>
      <c r="C1294" s="204"/>
      <c r="D1294" s="205"/>
      <c r="E1294" s="43">
        <v>0</v>
      </c>
      <c r="F1294" s="43">
        <v>0</v>
      </c>
      <c r="G1294" s="44" t="str">
        <f t="shared" si="95"/>
        <v>-</v>
      </c>
      <c r="H1294" s="202"/>
    </row>
    <row r="1295" spans="1:9" s="19" customFormat="1" ht="13.5" hidden="1" customHeight="1" outlineLevel="2">
      <c r="A1295" s="41" t="s">
        <v>31</v>
      </c>
      <c r="B1295" s="42" t="s">
        <v>36</v>
      </c>
      <c r="C1295" s="204"/>
      <c r="D1295" s="205"/>
      <c r="E1295" s="43">
        <v>0</v>
      </c>
      <c r="F1295" s="43">
        <v>0</v>
      </c>
      <c r="G1295" s="44" t="str">
        <f t="shared" si="95"/>
        <v>-</v>
      </c>
      <c r="H1295" s="202"/>
    </row>
    <row r="1296" spans="1:9" s="134" customFormat="1" ht="13.5" hidden="1" customHeight="1" outlineLevel="2">
      <c r="A1296" s="41" t="s">
        <v>38</v>
      </c>
      <c r="B1296" s="42" t="s">
        <v>37</v>
      </c>
      <c r="C1296" s="204"/>
      <c r="D1296" s="205"/>
      <c r="E1296" s="43">
        <v>0</v>
      </c>
      <c r="F1296" s="43">
        <v>0</v>
      </c>
      <c r="G1296" s="44" t="str">
        <f t="shared" si="95"/>
        <v>-</v>
      </c>
      <c r="H1296" s="202"/>
    </row>
    <row r="1297" spans="1:8" s="143" customFormat="1" ht="17.25" customHeight="1" outlineLevel="1" collapsed="1">
      <c r="A1297" s="45"/>
      <c r="B1297" s="46"/>
      <c r="C1297" s="138"/>
      <c r="D1297" s="136"/>
      <c r="E1297" s="49"/>
      <c r="F1297" s="49"/>
      <c r="G1297" s="50"/>
      <c r="H1297" s="203"/>
    </row>
    <row r="1298" spans="1:8" s="143" customFormat="1" ht="3.95" customHeight="1" outlineLevel="1">
      <c r="A1298" s="148"/>
      <c r="B1298" s="149"/>
      <c r="C1298" s="139"/>
      <c r="D1298" s="140"/>
      <c r="E1298" s="150"/>
      <c r="F1298" s="150"/>
      <c r="G1298" s="151"/>
      <c r="H1298" s="141"/>
    </row>
    <row r="1299" spans="1:8" s="2" customFormat="1" ht="27" customHeight="1" outlineLevel="1">
      <c r="A1299" s="52" t="s">
        <v>61</v>
      </c>
      <c r="B1299" s="53" t="s">
        <v>408</v>
      </c>
      <c r="C1299" s="204">
        <v>750</v>
      </c>
      <c r="D1299" s="205">
        <v>75023</v>
      </c>
      <c r="E1299" s="54">
        <f>SUM(E1300:E1304)</f>
        <v>22000</v>
      </c>
      <c r="F1299" s="54">
        <f>SUM(F1300:F1304)</f>
        <v>20910</v>
      </c>
      <c r="G1299" s="55">
        <f t="shared" ref="G1299:G1304" si="96">IF(E1299&gt;0,F1299/E1299*100,"-")</f>
        <v>95.045454545454547</v>
      </c>
      <c r="H1299" s="202" t="s">
        <v>489</v>
      </c>
    </row>
    <row r="1300" spans="1:8" s="19" customFormat="1" ht="13.5" customHeight="1" outlineLevel="1">
      <c r="A1300" s="41" t="s">
        <v>7</v>
      </c>
      <c r="B1300" s="42" t="s">
        <v>33</v>
      </c>
      <c r="C1300" s="204"/>
      <c r="D1300" s="205"/>
      <c r="E1300" s="43">
        <v>22000</v>
      </c>
      <c r="F1300" s="43">
        <v>20910</v>
      </c>
      <c r="G1300" s="44">
        <f t="shared" si="96"/>
        <v>95.045454545454547</v>
      </c>
      <c r="H1300" s="202"/>
    </row>
    <row r="1301" spans="1:8" s="19" customFormat="1" ht="13.5" hidden="1" customHeight="1" outlineLevel="2">
      <c r="A1301" s="41" t="s">
        <v>8</v>
      </c>
      <c r="B1301" s="42" t="s">
        <v>34</v>
      </c>
      <c r="C1301" s="204"/>
      <c r="D1301" s="205"/>
      <c r="E1301" s="43">
        <v>0</v>
      </c>
      <c r="F1301" s="43">
        <v>0</v>
      </c>
      <c r="G1301" s="44" t="str">
        <f t="shared" si="96"/>
        <v>-</v>
      </c>
      <c r="H1301" s="202"/>
    </row>
    <row r="1302" spans="1:8" s="19" customFormat="1" ht="13.5" hidden="1" customHeight="1" outlineLevel="2">
      <c r="A1302" s="41" t="s">
        <v>9</v>
      </c>
      <c r="B1302" s="42" t="s">
        <v>35</v>
      </c>
      <c r="C1302" s="204"/>
      <c r="D1302" s="205"/>
      <c r="E1302" s="43">
        <v>0</v>
      </c>
      <c r="F1302" s="43">
        <v>0</v>
      </c>
      <c r="G1302" s="44" t="str">
        <f t="shared" si="96"/>
        <v>-</v>
      </c>
      <c r="H1302" s="202"/>
    </row>
    <row r="1303" spans="1:8" s="19" customFormat="1" ht="13.5" hidden="1" customHeight="1" outlineLevel="2">
      <c r="A1303" s="41" t="s">
        <v>31</v>
      </c>
      <c r="B1303" s="42" t="s">
        <v>36</v>
      </c>
      <c r="C1303" s="204"/>
      <c r="D1303" s="205"/>
      <c r="E1303" s="43">
        <v>0</v>
      </c>
      <c r="F1303" s="43">
        <v>0</v>
      </c>
      <c r="G1303" s="44" t="str">
        <f t="shared" si="96"/>
        <v>-</v>
      </c>
      <c r="H1303" s="202"/>
    </row>
    <row r="1304" spans="1:8" s="134" customFormat="1" ht="13.5" hidden="1" customHeight="1" outlineLevel="2">
      <c r="A1304" s="41" t="s">
        <v>38</v>
      </c>
      <c r="B1304" s="42" t="s">
        <v>37</v>
      </c>
      <c r="C1304" s="204"/>
      <c r="D1304" s="205"/>
      <c r="E1304" s="43">
        <v>0</v>
      </c>
      <c r="F1304" s="43">
        <v>0</v>
      </c>
      <c r="G1304" s="44" t="str">
        <f t="shared" si="96"/>
        <v>-</v>
      </c>
      <c r="H1304" s="202"/>
    </row>
    <row r="1305" spans="1:8" s="143" customFormat="1" ht="5.25" customHeight="1" outlineLevel="1" collapsed="1">
      <c r="A1305" s="45"/>
      <c r="B1305" s="46"/>
      <c r="C1305" s="138"/>
      <c r="D1305" s="136"/>
      <c r="E1305" s="49"/>
      <c r="F1305" s="49"/>
      <c r="G1305" s="50"/>
      <c r="H1305" s="203"/>
    </row>
    <row r="1306" spans="1:8" s="143" customFormat="1" ht="3.95" customHeight="1" outlineLevel="1">
      <c r="A1306" s="148"/>
      <c r="B1306" s="149"/>
      <c r="C1306" s="139"/>
      <c r="D1306" s="140"/>
      <c r="E1306" s="150"/>
      <c r="F1306" s="150"/>
      <c r="G1306" s="151"/>
      <c r="H1306" s="141"/>
    </row>
    <row r="1307" spans="1:8" s="2" customFormat="1" ht="21" customHeight="1" outlineLevel="1">
      <c r="A1307" s="52" t="s">
        <v>62</v>
      </c>
      <c r="B1307" s="53" t="s">
        <v>195</v>
      </c>
      <c r="C1307" s="204">
        <v>750</v>
      </c>
      <c r="D1307" s="205">
        <v>75023</v>
      </c>
      <c r="E1307" s="54">
        <f>SUM(E1308:E1312)</f>
        <v>140000</v>
      </c>
      <c r="F1307" s="54">
        <f>SUM(F1308:F1312)</f>
        <v>140000</v>
      </c>
      <c r="G1307" s="55">
        <f t="shared" ref="G1307:G1312" si="97">IF(E1307&gt;0,F1307/E1307*100,"-")</f>
        <v>100</v>
      </c>
      <c r="H1307" s="202" t="s">
        <v>651</v>
      </c>
    </row>
    <row r="1308" spans="1:8" s="19" customFormat="1" ht="13.5" customHeight="1" outlineLevel="1">
      <c r="A1308" s="41" t="s">
        <v>7</v>
      </c>
      <c r="B1308" s="42" t="s">
        <v>33</v>
      </c>
      <c r="C1308" s="204"/>
      <c r="D1308" s="205"/>
      <c r="E1308" s="43">
        <v>140000</v>
      </c>
      <c r="F1308" s="43">
        <v>140000</v>
      </c>
      <c r="G1308" s="44">
        <f t="shared" si="97"/>
        <v>100</v>
      </c>
      <c r="H1308" s="202"/>
    </row>
    <row r="1309" spans="1:8" s="19" customFormat="1" ht="13.5" hidden="1" customHeight="1" outlineLevel="2">
      <c r="A1309" s="41" t="s">
        <v>8</v>
      </c>
      <c r="B1309" s="42" t="s">
        <v>34</v>
      </c>
      <c r="C1309" s="204"/>
      <c r="D1309" s="205"/>
      <c r="E1309" s="43">
        <v>0</v>
      </c>
      <c r="F1309" s="43">
        <v>0</v>
      </c>
      <c r="G1309" s="44" t="str">
        <f t="shared" si="97"/>
        <v>-</v>
      </c>
      <c r="H1309" s="202"/>
    </row>
    <row r="1310" spans="1:8" s="19" customFormat="1" ht="13.5" hidden="1" customHeight="1" outlineLevel="2">
      <c r="A1310" s="41" t="s">
        <v>9</v>
      </c>
      <c r="B1310" s="42" t="s">
        <v>35</v>
      </c>
      <c r="C1310" s="204"/>
      <c r="D1310" s="205"/>
      <c r="E1310" s="43">
        <v>0</v>
      </c>
      <c r="F1310" s="43">
        <v>0</v>
      </c>
      <c r="G1310" s="44" t="str">
        <f t="shared" si="97"/>
        <v>-</v>
      </c>
      <c r="H1310" s="202"/>
    </row>
    <row r="1311" spans="1:8" s="19" customFormat="1" ht="13.5" hidden="1" customHeight="1" outlineLevel="2">
      <c r="A1311" s="41" t="s">
        <v>31</v>
      </c>
      <c r="B1311" s="42" t="s">
        <v>36</v>
      </c>
      <c r="C1311" s="204"/>
      <c r="D1311" s="205"/>
      <c r="E1311" s="43">
        <v>0</v>
      </c>
      <c r="F1311" s="43">
        <v>0</v>
      </c>
      <c r="G1311" s="44" t="str">
        <f t="shared" si="97"/>
        <v>-</v>
      </c>
      <c r="H1311" s="202"/>
    </row>
    <row r="1312" spans="1:8" s="134" customFormat="1" ht="13.5" hidden="1" customHeight="1" outlineLevel="2">
      <c r="A1312" s="41" t="s">
        <v>38</v>
      </c>
      <c r="B1312" s="42" t="s">
        <v>37</v>
      </c>
      <c r="C1312" s="204"/>
      <c r="D1312" s="205"/>
      <c r="E1312" s="43">
        <v>0</v>
      </c>
      <c r="F1312" s="43">
        <v>0</v>
      </c>
      <c r="G1312" s="44" t="str">
        <f t="shared" si="97"/>
        <v>-</v>
      </c>
      <c r="H1312" s="202"/>
    </row>
    <row r="1313" spans="1:8" s="143" customFormat="1" ht="37.5" customHeight="1" outlineLevel="1" collapsed="1">
      <c r="A1313" s="45"/>
      <c r="B1313" s="46"/>
      <c r="C1313" s="138"/>
      <c r="D1313" s="136"/>
      <c r="E1313" s="49"/>
      <c r="F1313" s="49"/>
      <c r="G1313" s="50"/>
      <c r="H1313" s="203"/>
    </row>
    <row r="1314" spans="1:8" s="143" customFormat="1" ht="3.95" customHeight="1" outlineLevel="1">
      <c r="A1314" s="148"/>
      <c r="B1314" s="149"/>
      <c r="C1314" s="139"/>
      <c r="D1314" s="140"/>
      <c r="E1314" s="150"/>
      <c r="F1314" s="150"/>
      <c r="G1314" s="151"/>
      <c r="H1314" s="141"/>
    </row>
    <row r="1315" spans="1:8" s="2" customFormat="1" ht="16.5" customHeight="1" outlineLevel="1">
      <c r="A1315" s="52" t="s">
        <v>65</v>
      </c>
      <c r="B1315" s="53" t="s">
        <v>728</v>
      </c>
      <c r="C1315" s="204">
        <v>900</v>
      </c>
      <c r="D1315" s="205">
        <v>90019</v>
      </c>
      <c r="E1315" s="54">
        <f>SUM(E1316:E1320)</f>
        <v>220000</v>
      </c>
      <c r="F1315" s="54">
        <f>SUM(F1316:F1320)</f>
        <v>220000</v>
      </c>
      <c r="G1315" s="55">
        <f t="shared" ref="G1315:G1361" si="98">IF(E1315&gt;0,F1315/E1315*100,"-")</f>
        <v>100</v>
      </c>
      <c r="H1315" s="202" t="s">
        <v>488</v>
      </c>
    </row>
    <row r="1316" spans="1:8" s="19" customFormat="1" ht="13.5" customHeight="1" outlineLevel="1">
      <c r="A1316" s="41" t="s">
        <v>7</v>
      </c>
      <c r="B1316" s="42" t="s">
        <v>33</v>
      </c>
      <c r="C1316" s="204"/>
      <c r="D1316" s="205"/>
      <c r="E1316" s="43">
        <v>220000</v>
      </c>
      <c r="F1316" s="43">
        <v>220000</v>
      </c>
      <c r="G1316" s="44">
        <f t="shared" si="98"/>
        <v>100</v>
      </c>
      <c r="H1316" s="202"/>
    </row>
    <row r="1317" spans="1:8" s="19" customFormat="1" ht="13.5" hidden="1" customHeight="1" outlineLevel="2">
      <c r="A1317" s="41" t="s">
        <v>8</v>
      </c>
      <c r="B1317" s="42" t="s">
        <v>34</v>
      </c>
      <c r="C1317" s="204"/>
      <c r="D1317" s="205"/>
      <c r="E1317" s="43">
        <v>0</v>
      </c>
      <c r="F1317" s="43">
        <v>0</v>
      </c>
      <c r="G1317" s="44" t="str">
        <f t="shared" si="98"/>
        <v>-</v>
      </c>
      <c r="H1317" s="202"/>
    </row>
    <row r="1318" spans="1:8" s="19" customFormat="1" ht="13.5" hidden="1" customHeight="1" outlineLevel="2">
      <c r="A1318" s="41" t="s">
        <v>9</v>
      </c>
      <c r="B1318" s="42" t="s">
        <v>35</v>
      </c>
      <c r="C1318" s="204"/>
      <c r="D1318" s="205"/>
      <c r="E1318" s="43">
        <v>0</v>
      </c>
      <c r="F1318" s="43">
        <v>0</v>
      </c>
      <c r="G1318" s="44" t="str">
        <f t="shared" si="98"/>
        <v>-</v>
      </c>
      <c r="H1318" s="202"/>
    </row>
    <row r="1319" spans="1:8" s="19" customFormat="1" ht="13.5" hidden="1" customHeight="1" outlineLevel="2">
      <c r="A1319" s="41" t="s">
        <v>31</v>
      </c>
      <c r="B1319" s="42" t="s">
        <v>36</v>
      </c>
      <c r="C1319" s="204"/>
      <c r="D1319" s="205"/>
      <c r="E1319" s="43">
        <v>0</v>
      </c>
      <c r="F1319" s="43">
        <v>0</v>
      </c>
      <c r="G1319" s="44" t="str">
        <f t="shared" si="98"/>
        <v>-</v>
      </c>
      <c r="H1319" s="202"/>
    </row>
    <row r="1320" spans="1:8" s="134" customFormat="1" ht="13.5" hidden="1" customHeight="1" outlineLevel="2">
      <c r="A1320" s="41" t="s">
        <v>38</v>
      </c>
      <c r="B1320" s="42" t="s">
        <v>37</v>
      </c>
      <c r="C1320" s="204"/>
      <c r="D1320" s="205"/>
      <c r="E1320" s="43">
        <v>0</v>
      </c>
      <c r="F1320" s="43">
        <v>0</v>
      </c>
      <c r="G1320" s="44" t="str">
        <f t="shared" si="98"/>
        <v>-</v>
      </c>
      <c r="H1320" s="202"/>
    </row>
    <row r="1321" spans="1:8" s="143" customFormat="1" ht="62.25" customHeight="1" outlineLevel="1" collapsed="1">
      <c r="A1321" s="45"/>
      <c r="B1321" s="46"/>
      <c r="C1321" s="138"/>
      <c r="D1321" s="136"/>
      <c r="E1321" s="49"/>
      <c r="F1321" s="49"/>
      <c r="G1321" s="50"/>
      <c r="H1321" s="203"/>
    </row>
    <row r="1322" spans="1:8" s="18" customFormat="1" ht="18" customHeight="1" outlineLevel="1">
      <c r="A1322" s="14">
        <v>2</v>
      </c>
      <c r="B1322" s="15" t="s">
        <v>197</v>
      </c>
      <c r="C1322" s="14"/>
      <c r="D1322" s="14"/>
      <c r="E1322" s="16">
        <f>E1324+E1332+E1340+E1348+E1356+E1364+E1372</f>
        <v>1668535</v>
      </c>
      <c r="F1322" s="16">
        <f>F1324+F1332+F1340+F1348+F1356+F1364+F1372</f>
        <v>1279219.52</v>
      </c>
      <c r="G1322" s="17">
        <f t="shared" si="98"/>
        <v>76.667227238265895</v>
      </c>
      <c r="H1322" s="15"/>
    </row>
    <row r="1323" spans="1:8" s="18" customFormat="1" ht="3.95" customHeight="1" outlineLevel="1">
      <c r="A1323" s="144"/>
      <c r="B1323" s="145"/>
      <c r="C1323" s="144"/>
      <c r="D1323" s="144"/>
      <c r="E1323" s="146"/>
      <c r="F1323" s="146"/>
      <c r="G1323" s="147"/>
      <c r="H1323" s="145"/>
    </row>
    <row r="1324" spans="1:8" s="2" customFormat="1" ht="50.1" customHeight="1" outlineLevel="1">
      <c r="A1324" s="52" t="s">
        <v>93</v>
      </c>
      <c r="B1324" s="53" t="s">
        <v>211</v>
      </c>
      <c r="C1324" s="204">
        <v>750</v>
      </c>
      <c r="D1324" s="205">
        <v>75023</v>
      </c>
      <c r="E1324" s="54">
        <f>SUM(E1325:E1329)</f>
        <v>120000</v>
      </c>
      <c r="F1324" s="54">
        <f>SUM(F1325:F1329)</f>
        <v>119961.9</v>
      </c>
      <c r="G1324" s="55">
        <f t="shared" si="98"/>
        <v>99.968249999999998</v>
      </c>
      <c r="H1324" s="198" t="s">
        <v>490</v>
      </c>
    </row>
    <row r="1325" spans="1:8" s="19" customFormat="1" ht="13.5" customHeight="1" outlineLevel="1">
      <c r="A1325" s="41" t="s">
        <v>7</v>
      </c>
      <c r="B1325" s="42" t="s">
        <v>33</v>
      </c>
      <c r="C1325" s="204"/>
      <c r="D1325" s="205"/>
      <c r="E1325" s="43">
        <v>120000</v>
      </c>
      <c r="F1325" s="43">
        <v>119961.9</v>
      </c>
      <c r="G1325" s="44">
        <f t="shared" si="98"/>
        <v>99.968249999999998</v>
      </c>
      <c r="H1325" s="198"/>
    </row>
    <row r="1326" spans="1:8" s="19" customFormat="1" ht="13.5" hidden="1" customHeight="1" outlineLevel="2">
      <c r="A1326" s="41" t="s">
        <v>8</v>
      </c>
      <c r="B1326" s="42" t="s">
        <v>34</v>
      </c>
      <c r="C1326" s="204"/>
      <c r="D1326" s="205"/>
      <c r="E1326" s="43">
        <v>0</v>
      </c>
      <c r="F1326" s="43">
        <v>0</v>
      </c>
      <c r="G1326" s="44" t="str">
        <f t="shared" si="98"/>
        <v>-</v>
      </c>
      <c r="H1326" s="198"/>
    </row>
    <row r="1327" spans="1:8" s="19" customFormat="1" ht="13.5" hidden="1" customHeight="1" outlineLevel="2">
      <c r="A1327" s="41" t="s">
        <v>9</v>
      </c>
      <c r="B1327" s="42" t="s">
        <v>35</v>
      </c>
      <c r="C1327" s="204"/>
      <c r="D1327" s="205"/>
      <c r="E1327" s="43">
        <v>0</v>
      </c>
      <c r="F1327" s="43">
        <v>0</v>
      </c>
      <c r="G1327" s="44" t="str">
        <f t="shared" si="98"/>
        <v>-</v>
      </c>
      <c r="H1327" s="198"/>
    </row>
    <row r="1328" spans="1:8" s="19" customFormat="1" ht="13.5" hidden="1" customHeight="1" outlineLevel="2">
      <c r="A1328" s="41" t="s">
        <v>31</v>
      </c>
      <c r="B1328" s="42" t="s">
        <v>36</v>
      </c>
      <c r="C1328" s="204"/>
      <c r="D1328" s="205"/>
      <c r="E1328" s="43">
        <v>0</v>
      </c>
      <c r="F1328" s="43">
        <v>0</v>
      </c>
      <c r="G1328" s="44" t="str">
        <f t="shared" si="98"/>
        <v>-</v>
      </c>
      <c r="H1328" s="198"/>
    </row>
    <row r="1329" spans="1:8" s="134" customFormat="1" ht="13.5" hidden="1" customHeight="1" outlineLevel="2">
      <c r="A1329" s="41" t="s">
        <v>38</v>
      </c>
      <c r="B1329" s="42" t="s">
        <v>37</v>
      </c>
      <c r="C1329" s="204"/>
      <c r="D1329" s="205"/>
      <c r="E1329" s="43">
        <v>0</v>
      </c>
      <c r="F1329" s="43">
        <v>0</v>
      </c>
      <c r="G1329" s="44" t="str">
        <f t="shared" si="98"/>
        <v>-</v>
      </c>
      <c r="H1329" s="198"/>
    </row>
    <row r="1330" spans="1:8" s="143" customFormat="1" ht="3.95" customHeight="1" outlineLevel="1" collapsed="1">
      <c r="A1330" s="45"/>
      <c r="B1330" s="46"/>
      <c r="C1330" s="138"/>
      <c r="D1330" s="136"/>
      <c r="E1330" s="49"/>
      <c r="F1330" s="49"/>
      <c r="G1330" s="50"/>
      <c r="H1330" s="137"/>
    </row>
    <row r="1331" spans="1:8" s="143" customFormat="1" ht="3.95" customHeight="1" outlineLevel="1">
      <c r="A1331" s="148"/>
      <c r="B1331" s="149"/>
      <c r="C1331" s="139"/>
      <c r="D1331" s="140"/>
      <c r="E1331" s="150"/>
      <c r="F1331" s="150"/>
      <c r="G1331" s="151"/>
      <c r="H1331" s="141"/>
    </row>
    <row r="1332" spans="1:8" s="2" customFormat="1" ht="15" customHeight="1" outlineLevel="1">
      <c r="A1332" s="52" t="s">
        <v>94</v>
      </c>
      <c r="B1332" s="53" t="s">
        <v>212</v>
      </c>
      <c r="C1332" s="204">
        <v>750</v>
      </c>
      <c r="D1332" s="205">
        <v>75023</v>
      </c>
      <c r="E1332" s="54">
        <f>SUM(E1333:E1337)</f>
        <v>95900</v>
      </c>
      <c r="F1332" s="54">
        <f>SUM(F1333:F1337)</f>
        <v>64944</v>
      </c>
      <c r="G1332" s="55">
        <f t="shared" si="98"/>
        <v>67.720542231491137</v>
      </c>
      <c r="H1332" s="198" t="s">
        <v>491</v>
      </c>
    </row>
    <row r="1333" spans="1:8" s="19" customFormat="1" ht="13.5" customHeight="1" outlineLevel="1">
      <c r="A1333" s="41" t="s">
        <v>7</v>
      </c>
      <c r="B1333" s="42" t="s">
        <v>33</v>
      </c>
      <c r="C1333" s="204"/>
      <c r="D1333" s="205"/>
      <c r="E1333" s="43">
        <v>95900</v>
      </c>
      <c r="F1333" s="43">
        <v>64944</v>
      </c>
      <c r="G1333" s="44">
        <f t="shared" si="98"/>
        <v>67.720542231491137</v>
      </c>
      <c r="H1333" s="198"/>
    </row>
    <row r="1334" spans="1:8" s="19" customFormat="1" ht="13.5" hidden="1" customHeight="1" outlineLevel="2">
      <c r="A1334" s="41" t="s">
        <v>8</v>
      </c>
      <c r="B1334" s="42" t="s">
        <v>34</v>
      </c>
      <c r="C1334" s="204"/>
      <c r="D1334" s="205"/>
      <c r="E1334" s="43">
        <v>0</v>
      </c>
      <c r="F1334" s="43">
        <v>0</v>
      </c>
      <c r="G1334" s="44" t="str">
        <f t="shared" si="98"/>
        <v>-</v>
      </c>
      <c r="H1334" s="198"/>
    </row>
    <row r="1335" spans="1:8" s="19" customFormat="1" ht="13.5" hidden="1" customHeight="1" outlineLevel="2">
      <c r="A1335" s="41" t="s">
        <v>9</v>
      </c>
      <c r="B1335" s="42" t="s">
        <v>35</v>
      </c>
      <c r="C1335" s="204"/>
      <c r="D1335" s="205"/>
      <c r="E1335" s="43">
        <v>0</v>
      </c>
      <c r="F1335" s="43">
        <v>0</v>
      </c>
      <c r="G1335" s="44" t="str">
        <f t="shared" si="98"/>
        <v>-</v>
      </c>
      <c r="H1335" s="198"/>
    </row>
    <row r="1336" spans="1:8" s="19" customFormat="1" ht="13.5" hidden="1" customHeight="1" outlineLevel="2">
      <c r="A1336" s="41" t="s">
        <v>31</v>
      </c>
      <c r="B1336" s="42" t="s">
        <v>36</v>
      </c>
      <c r="C1336" s="204"/>
      <c r="D1336" s="205"/>
      <c r="E1336" s="43">
        <v>0</v>
      </c>
      <c r="F1336" s="43">
        <v>0</v>
      </c>
      <c r="G1336" s="44" t="str">
        <f t="shared" si="98"/>
        <v>-</v>
      </c>
      <c r="H1336" s="198"/>
    </row>
    <row r="1337" spans="1:8" s="134" customFormat="1" ht="13.5" hidden="1" customHeight="1" outlineLevel="2">
      <c r="A1337" s="41" t="s">
        <v>38</v>
      </c>
      <c r="B1337" s="42" t="s">
        <v>37</v>
      </c>
      <c r="C1337" s="204"/>
      <c r="D1337" s="205"/>
      <c r="E1337" s="43">
        <v>0</v>
      </c>
      <c r="F1337" s="43">
        <v>0</v>
      </c>
      <c r="G1337" s="44" t="str">
        <f t="shared" si="98"/>
        <v>-</v>
      </c>
      <c r="H1337" s="198"/>
    </row>
    <row r="1338" spans="1:8" s="143" customFormat="1" ht="3.95" customHeight="1" outlineLevel="1" collapsed="1">
      <c r="A1338" s="45"/>
      <c r="B1338" s="46"/>
      <c r="C1338" s="138"/>
      <c r="D1338" s="136"/>
      <c r="E1338" s="49"/>
      <c r="F1338" s="49"/>
      <c r="G1338" s="50"/>
      <c r="H1338" s="137"/>
    </row>
    <row r="1339" spans="1:8" s="143" customFormat="1" ht="3.95" customHeight="1" outlineLevel="1">
      <c r="A1339" s="148"/>
      <c r="B1339" s="149"/>
      <c r="C1339" s="139"/>
      <c r="D1339" s="140"/>
      <c r="E1339" s="150"/>
      <c r="F1339" s="150"/>
      <c r="G1339" s="151"/>
      <c r="H1339" s="141"/>
    </row>
    <row r="1340" spans="1:8" s="2" customFormat="1" ht="15" customHeight="1" outlineLevel="1">
      <c r="A1340" s="52" t="s">
        <v>96</v>
      </c>
      <c r="B1340" s="53" t="s">
        <v>213</v>
      </c>
      <c r="C1340" s="204">
        <v>750</v>
      </c>
      <c r="D1340" s="205">
        <v>75023</v>
      </c>
      <c r="E1340" s="54">
        <f>SUM(E1341:E1345)</f>
        <v>407000</v>
      </c>
      <c r="F1340" s="54">
        <f>SUM(F1341:F1345)</f>
        <v>55926.5</v>
      </c>
      <c r="G1340" s="55">
        <f t="shared" si="98"/>
        <v>13.741154791154791</v>
      </c>
      <c r="H1340" s="202" t="s">
        <v>652</v>
      </c>
    </row>
    <row r="1341" spans="1:8" s="19" customFormat="1" ht="13.5" customHeight="1" outlineLevel="1">
      <c r="A1341" s="41" t="s">
        <v>7</v>
      </c>
      <c r="B1341" s="42" t="s">
        <v>33</v>
      </c>
      <c r="C1341" s="204"/>
      <c r="D1341" s="205"/>
      <c r="E1341" s="43">
        <v>407000</v>
      </c>
      <c r="F1341" s="43">
        <v>55926.5</v>
      </c>
      <c r="G1341" s="44">
        <f t="shared" si="98"/>
        <v>13.741154791154791</v>
      </c>
      <c r="H1341" s="202"/>
    </row>
    <row r="1342" spans="1:8" s="19" customFormat="1" ht="13.5" hidden="1" customHeight="1" outlineLevel="2">
      <c r="A1342" s="41" t="s">
        <v>8</v>
      </c>
      <c r="B1342" s="42" t="s">
        <v>34</v>
      </c>
      <c r="C1342" s="204"/>
      <c r="D1342" s="205"/>
      <c r="E1342" s="43">
        <v>0</v>
      </c>
      <c r="F1342" s="43">
        <v>0</v>
      </c>
      <c r="G1342" s="44" t="str">
        <f t="shared" si="98"/>
        <v>-</v>
      </c>
      <c r="H1342" s="202"/>
    </row>
    <row r="1343" spans="1:8" s="19" customFormat="1" ht="13.5" hidden="1" customHeight="1" outlineLevel="2">
      <c r="A1343" s="41" t="s">
        <v>9</v>
      </c>
      <c r="B1343" s="42" t="s">
        <v>35</v>
      </c>
      <c r="C1343" s="204"/>
      <c r="D1343" s="205"/>
      <c r="E1343" s="43">
        <v>0</v>
      </c>
      <c r="F1343" s="43">
        <v>0</v>
      </c>
      <c r="G1343" s="44" t="str">
        <f t="shared" si="98"/>
        <v>-</v>
      </c>
      <c r="H1343" s="202"/>
    </row>
    <row r="1344" spans="1:8" s="19" customFormat="1" ht="13.5" hidden="1" customHeight="1" outlineLevel="2">
      <c r="A1344" s="41" t="s">
        <v>31</v>
      </c>
      <c r="B1344" s="42" t="s">
        <v>36</v>
      </c>
      <c r="C1344" s="204"/>
      <c r="D1344" s="205"/>
      <c r="E1344" s="43">
        <v>0</v>
      </c>
      <c r="F1344" s="43">
        <v>0</v>
      </c>
      <c r="G1344" s="44" t="str">
        <f t="shared" si="98"/>
        <v>-</v>
      </c>
      <c r="H1344" s="202"/>
    </row>
    <row r="1345" spans="1:8" s="134" customFormat="1" ht="13.5" hidden="1" customHeight="1" outlineLevel="2">
      <c r="A1345" s="41" t="s">
        <v>38</v>
      </c>
      <c r="B1345" s="42" t="s">
        <v>37</v>
      </c>
      <c r="C1345" s="204"/>
      <c r="D1345" s="205"/>
      <c r="E1345" s="43">
        <v>0</v>
      </c>
      <c r="F1345" s="43">
        <v>0</v>
      </c>
      <c r="G1345" s="44" t="str">
        <f t="shared" si="98"/>
        <v>-</v>
      </c>
      <c r="H1345" s="202"/>
    </row>
    <row r="1346" spans="1:8" s="143" customFormat="1" ht="76.5" customHeight="1" outlineLevel="1" collapsed="1">
      <c r="A1346" s="45"/>
      <c r="B1346" s="46"/>
      <c r="C1346" s="138"/>
      <c r="D1346" s="136"/>
      <c r="E1346" s="49"/>
      <c r="F1346" s="49"/>
      <c r="G1346" s="50"/>
      <c r="H1346" s="203"/>
    </row>
    <row r="1347" spans="1:8" s="143" customFormat="1" ht="3.95" customHeight="1" outlineLevel="1">
      <c r="A1347" s="148"/>
      <c r="B1347" s="149"/>
      <c r="C1347" s="139"/>
      <c r="D1347" s="140"/>
      <c r="E1347" s="150"/>
      <c r="F1347" s="150"/>
      <c r="G1347" s="151"/>
      <c r="H1347" s="141"/>
    </row>
    <row r="1348" spans="1:8" s="2" customFormat="1" ht="15" customHeight="1" outlineLevel="1">
      <c r="A1348" s="52" t="s">
        <v>97</v>
      </c>
      <c r="B1348" s="53" t="s">
        <v>214</v>
      </c>
      <c r="C1348" s="204">
        <v>750</v>
      </c>
      <c r="D1348" s="205">
        <v>75023</v>
      </c>
      <c r="E1348" s="54">
        <f>SUM(E1349:E1353)</f>
        <v>170100</v>
      </c>
      <c r="F1348" s="54">
        <f>SUM(F1349:F1353)</f>
        <v>170080.5</v>
      </c>
      <c r="G1348" s="55">
        <f t="shared" si="98"/>
        <v>99.988536155202823</v>
      </c>
      <c r="H1348" s="202" t="s">
        <v>492</v>
      </c>
    </row>
    <row r="1349" spans="1:8" s="19" customFormat="1" ht="13.5" customHeight="1" outlineLevel="1">
      <c r="A1349" s="41" t="s">
        <v>7</v>
      </c>
      <c r="B1349" s="42" t="s">
        <v>33</v>
      </c>
      <c r="C1349" s="204"/>
      <c r="D1349" s="205"/>
      <c r="E1349" s="43">
        <v>170100</v>
      </c>
      <c r="F1349" s="43">
        <v>170080.5</v>
      </c>
      <c r="G1349" s="44">
        <f t="shared" si="98"/>
        <v>99.988536155202823</v>
      </c>
      <c r="H1349" s="202"/>
    </row>
    <row r="1350" spans="1:8" s="19" customFormat="1" ht="13.5" hidden="1" customHeight="1" outlineLevel="2">
      <c r="A1350" s="41" t="s">
        <v>8</v>
      </c>
      <c r="B1350" s="42" t="s">
        <v>34</v>
      </c>
      <c r="C1350" s="204"/>
      <c r="D1350" s="205"/>
      <c r="E1350" s="43">
        <v>0</v>
      </c>
      <c r="F1350" s="43">
        <v>0</v>
      </c>
      <c r="G1350" s="44" t="str">
        <f t="shared" si="98"/>
        <v>-</v>
      </c>
      <c r="H1350" s="202"/>
    </row>
    <row r="1351" spans="1:8" s="19" customFormat="1" ht="13.5" hidden="1" customHeight="1" outlineLevel="2">
      <c r="A1351" s="41" t="s">
        <v>9</v>
      </c>
      <c r="B1351" s="42" t="s">
        <v>35</v>
      </c>
      <c r="C1351" s="204"/>
      <c r="D1351" s="205"/>
      <c r="E1351" s="43">
        <v>0</v>
      </c>
      <c r="F1351" s="43">
        <v>0</v>
      </c>
      <c r="G1351" s="44" t="str">
        <f t="shared" si="98"/>
        <v>-</v>
      </c>
      <c r="H1351" s="202"/>
    </row>
    <row r="1352" spans="1:8" s="19" customFormat="1" ht="13.5" hidden="1" customHeight="1" outlineLevel="2">
      <c r="A1352" s="41" t="s">
        <v>31</v>
      </c>
      <c r="B1352" s="42" t="s">
        <v>36</v>
      </c>
      <c r="C1352" s="204"/>
      <c r="D1352" s="205"/>
      <c r="E1352" s="43">
        <v>0</v>
      </c>
      <c r="F1352" s="43">
        <v>0</v>
      </c>
      <c r="G1352" s="44" t="str">
        <f t="shared" si="98"/>
        <v>-</v>
      </c>
      <c r="H1352" s="202"/>
    </row>
    <row r="1353" spans="1:8" s="134" customFormat="1" ht="13.5" hidden="1" customHeight="1" outlineLevel="2">
      <c r="A1353" s="41" t="s">
        <v>38</v>
      </c>
      <c r="B1353" s="42" t="s">
        <v>37</v>
      </c>
      <c r="C1353" s="204"/>
      <c r="D1353" s="205"/>
      <c r="E1353" s="43">
        <v>0</v>
      </c>
      <c r="F1353" s="43">
        <v>0</v>
      </c>
      <c r="G1353" s="44" t="str">
        <f t="shared" si="98"/>
        <v>-</v>
      </c>
      <c r="H1353" s="202"/>
    </row>
    <row r="1354" spans="1:8" s="143" customFormat="1" ht="3.95" customHeight="1" outlineLevel="1" collapsed="1">
      <c r="A1354" s="45"/>
      <c r="B1354" s="46"/>
      <c r="C1354" s="138"/>
      <c r="D1354" s="136"/>
      <c r="E1354" s="49"/>
      <c r="F1354" s="49"/>
      <c r="G1354" s="50"/>
      <c r="H1354" s="203"/>
    </row>
    <row r="1355" spans="1:8" s="143" customFormat="1" ht="3.95" customHeight="1" outlineLevel="1">
      <c r="A1355" s="148"/>
      <c r="B1355" s="149"/>
      <c r="C1355" s="139"/>
      <c r="D1355" s="140"/>
      <c r="E1355" s="150"/>
      <c r="F1355" s="150"/>
      <c r="G1355" s="151"/>
      <c r="H1355" s="141"/>
    </row>
    <row r="1356" spans="1:8" s="2" customFormat="1" ht="27" customHeight="1" outlineLevel="1">
      <c r="A1356" s="52" t="s">
        <v>98</v>
      </c>
      <c r="B1356" s="53" t="s">
        <v>215</v>
      </c>
      <c r="C1356" s="204">
        <v>750</v>
      </c>
      <c r="D1356" s="205">
        <v>75023</v>
      </c>
      <c r="E1356" s="54">
        <f>SUM(E1357:E1361)</f>
        <v>500000</v>
      </c>
      <c r="F1356" s="54">
        <f>SUM(F1357:F1361)</f>
        <v>493272.66</v>
      </c>
      <c r="G1356" s="55">
        <f t="shared" si="98"/>
        <v>98.654531999999989</v>
      </c>
      <c r="H1356" s="198" t="s">
        <v>493</v>
      </c>
    </row>
    <row r="1357" spans="1:8" s="19" customFormat="1" ht="13.5" customHeight="1" outlineLevel="1">
      <c r="A1357" s="41" t="s">
        <v>7</v>
      </c>
      <c r="B1357" s="42" t="s">
        <v>33</v>
      </c>
      <c r="C1357" s="204"/>
      <c r="D1357" s="205"/>
      <c r="E1357" s="43">
        <v>500000</v>
      </c>
      <c r="F1357" s="43">
        <v>493272.66</v>
      </c>
      <c r="G1357" s="44">
        <f t="shared" si="98"/>
        <v>98.654531999999989</v>
      </c>
      <c r="H1357" s="198"/>
    </row>
    <row r="1358" spans="1:8" s="19" customFormat="1" ht="13.5" hidden="1" customHeight="1" outlineLevel="2">
      <c r="A1358" s="41" t="s">
        <v>8</v>
      </c>
      <c r="B1358" s="42" t="s">
        <v>34</v>
      </c>
      <c r="C1358" s="204"/>
      <c r="D1358" s="205"/>
      <c r="E1358" s="43">
        <v>0</v>
      </c>
      <c r="F1358" s="43">
        <v>0</v>
      </c>
      <c r="G1358" s="44" t="str">
        <f t="shared" si="98"/>
        <v>-</v>
      </c>
      <c r="H1358" s="198"/>
    </row>
    <row r="1359" spans="1:8" s="19" customFormat="1" ht="13.5" hidden="1" customHeight="1" outlineLevel="2">
      <c r="A1359" s="41" t="s">
        <v>9</v>
      </c>
      <c r="B1359" s="42" t="s">
        <v>35</v>
      </c>
      <c r="C1359" s="204"/>
      <c r="D1359" s="205"/>
      <c r="E1359" s="43">
        <v>0</v>
      </c>
      <c r="F1359" s="43">
        <v>0</v>
      </c>
      <c r="G1359" s="44" t="str">
        <f t="shared" si="98"/>
        <v>-</v>
      </c>
      <c r="H1359" s="198"/>
    </row>
    <row r="1360" spans="1:8" s="19" customFormat="1" ht="13.5" hidden="1" customHeight="1" outlineLevel="2">
      <c r="A1360" s="41" t="s">
        <v>31</v>
      </c>
      <c r="B1360" s="42" t="s">
        <v>36</v>
      </c>
      <c r="C1360" s="204"/>
      <c r="D1360" s="205"/>
      <c r="E1360" s="43">
        <v>0</v>
      </c>
      <c r="F1360" s="43">
        <v>0</v>
      </c>
      <c r="G1360" s="44" t="str">
        <f t="shared" si="98"/>
        <v>-</v>
      </c>
      <c r="H1360" s="198"/>
    </row>
    <row r="1361" spans="1:8" s="134" customFormat="1" ht="12" hidden="1" customHeight="1" outlineLevel="2">
      <c r="A1361" s="41" t="s">
        <v>38</v>
      </c>
      <c r="B1361" s="42" t="s">
        <v>37</v>
      </c>
      <c r="C1361" s="204"/>
      <c r="D1361" s="205"/>
      <c r="E1361" s="43">
        <v>0</v>
      </c>
      <c r="F1361" s="43">
        <v>0</v>
      </c>
      <c r="G1361" s="44" t="str">
        <f t="shared" si="98"/>
        <v>-</v>
      </c>
      <c r="H1361" s="198"/>
    </row>
    <row r="1362" spans="1:8" s="143" customFormat="1" ht="33.75" customHeight="1" outlineLevel="1" collapsed="1">
      <c r="A1362" s="45"/>
      <c r="B1362" s="46"/>
      <c r="C1362" s="138"/>
      <c r="D1362" s="136"/>
      <c r="E1362" s="49"/>
      <c r="F1362" s="49"/>
      <c r="G1362" s="50"/>
      <c r="H1362" s="199"/>
    </row>
    <row r="1363" spans="1:8" s="143" customFormat="1" ht="3.95" customHeight="1" outlineLevel="1">
      <c r="A1363" s="148"/>
      <c r="B1363" s="149"/>
      <c r="C1363" s="139"/>
      <c r="D1363" s="140"/>
      <c r="E1363" s="150"/>
      <c r="F1363" s="150"/>
      <c r="G1363" s="151"/>
      <c r="H1363" s="141"/>
    </row>
    <row r="1364" spans="1:8" s="2" customFormat="1" ht="39" customHeight="1" outlineLevel="1">
      <c r="A1364" s="52" t="s">
        <v>99</v>
      </c>
      <c r="B1364" s="53" t="s">
        <v>216</v>
      </c>
      <c r="C1364" s="204">
        <v>750</v>
      </c>
      <c r="D1364" s="205">
        <v>75023</v>
      </c>
      <c r="E1364" s="54">
        <f>SUM(E1365:E1369)</f>
        <v>344535</v>
      </c>
      <c r="F1364" s="54">
        <f>SUM(F1365:F1369)</f>
        <v>344534.96</v>
      </c>
      <c r="G1364" s="55">
        <f t="shared" ref="G1364:G1369" si="99">IF(E1364&gt;0,F1364/E1364*100,"-")</f>
        <v>99.999988390149056</v>
      </c>
      <c r="H1364" s="202" t="s">
        <v>494</v>
      </c>
    </row>
    <row r="1365" spans="1:8" s="19" customFormat="1" ht="13.5" customHeight="1" outlineLevel="1">
      <c r="A1365" s="41" t="s">
        <v>7</v>
      </c>
      <c r="B1365" s="42" t="s">
        <v>33</v>
      </c>
      <c r="C1365" s="204"/>
      <c r="D1365" s="205"/>
      <c r="E1365" s="43">
        <v>344535</v>
      </c>
      <c r="F1365" s="43">
        <v>344534.96</v>
      </c>
      <c r="G1365" s="44">
        <f t="shared" si="99"/>
        <v>99.999988390149056</v>
      </c>
      <c r="H1365" s="202"/>
    </row>
    <row r="1366" spans="1:8" s="19" customFormat="1" ht="13.5" hidden="1" customHeight="1" outlineLevel="2">
      <c r="A1366" s="41" t="s">
        <v>8</v>
      </c>
      <c r="B1366" s="42" t="s">
        <v>34</v>
      </c>
      <c r="C1366" s="204"/>
      <c r="D1366" s="205"/>
      <c r="E1366" s="43">
        <v>0</v>
      </c>
      <c r="F1366" s="43">
        <v>0</v>
      </c>
      <c r="G1366" s="44" t="str">
        <f t="shared" si="99"/>
        <v>-</v>
      </c>
      <c r="H1366" s="202"/>
    </row>
    <row r="1367" spans="1:8" s="19" customFormat="1" ht="13.5" hidden="1" customHeight="1" outlineLevel="2">
      <c r="A1367" s="41" t="s">
        <v>9</v>
      </c>
      <c r="B1367" s="42" t="s">
        <v>35</v>
      </c>
      <c r="C1367" s="204"/>
      <c r="D1367" s="205"/>
      <c r="E1367" s="43">
        <v>0</v>
      </c>
      <c r="F1367" s="43">
        <v>0</v>
      </c>
      <c r="G1367" s="44" t="str">
        <f t="shared" si="99"/>
        <v>-</v>
      </c>
      <c r="H1367" s="202"/>
    </row>
    <row r="1368" spans="1:8" s="19" customFormat="1" ht="13.5" hidden="1" customHeight="1" outlineLevel="2">
      <c r="A1368" s="41" t="s">
        <v>31</v>
      </c>
      <c r="B1368" s="42" t="s">
        <v>36</v>
      </c>
      <c r="C1368" s="204"/>
      <c r="D1368" s="205"/>
      <c r="E1368" s="43">
        <v>0</v>
      </c>
      <c r="F1368" s="43">
        <v>0</v>
      </c>
      <c r="G1368" s="44" t="str">
        <f t="shared" si="99"/>
        <v>-</v>
      </c>
      <c r="H1368" s="202"/>
    </row>
    <row r="1369" spans="1:8" s="134" customFormat="1" ht="13.5" hidden="1" customHeight="1" outlineLevel="2">
      <c r="A1369" s="41" t="s">
        <v>38</v>
      </c>
      <c r="B1369" s="42" t="s">
        <v>37</v>
      </c>
      <c r="C1369" s="204"/>
      <c r="D1369" s="205"/>
      <c r="E1369" s="43">
        <v>0</v>
      </c>
      <c r="F1369" s="43">
        <v>0</v>
      </c>
      <c r="G1369" s="44" t="str">
        <f t="shared" si="99"/>
        <v>-</v>
      </c>
      <c r="H1369" s="202"/>
    </row>
    <row r="1370" spans="1:8" s="143" customFormat="1" ht="69.75" customHeight="1" outlineLevel="1" collapsed="1">
      <c r="A1370" s="45"/>
      <c r="B1370" s="46"/>
      <c r="C1370" s="138"/>
      <c r="D1370" s="136"/>
      <c r="E1370" s="49"/>
      <c r="F1370" s="49"/>
      <c r="G1370" s="50"/>
      <c r="H1370" s="203"/>
    </row>
    <row r="1371" spans="1:8" s="143" customFormat="1" ht="3.95" customHeight="1" outlineLevel="1">
      <c r="A1371" s="148"/>
      <c r="B1371" s="149"/>
      <c r="C1371" s="139"/>
      <c r="D1371" s="140"/>
      <c r="E1371" s="150"/>
      <c r="F1371" s="150"/>
      <c r="G1371" s="151"/>
      <c r="H1371" s="141"/>
    </row>
    <row r="1372" spans="1:8" s="2" customFormat="1" ht="19.5" customHeight="1" outlineLevel="1">
      <c r="A1372" s="52" t="s">
        <v>100</v>
      </c>
      <c r="B1372" s="53" t="s">
        <v>409</v>
      </c>
      <c r="C1372" s="204">
        <v>750</v>
      </c>
      <c r="D1372" s="205">
        <v>75023</v>
      </c>
      <c r="E1372" s="54">
        <f>SUM(E1373:E1377)</f>
        <v>31000</v>
      </c>
      <c r="F1372" s="54">
        <f>SUM(F1373:F1377)</f>
        <v>30499</v>
      </c>
      <c r="G1372" s="55">
        <f t="shared" ref="G1372:G1377" si="100">IF(E1372&gt;0,F1372/E1372*100,"-")</f>
        <v>98.383870967741942</v>
      </c>
      <c r="H1372" s="202" t="s">
        <v>495</v>
      </c>
    </row>
    <row r="1373" spans="1:8" s="19" customFormat="1" ht="13.5" customHeight="1" outlineLevel="1">
      <c r="A1373" s="41" t="s">
        <v>7</v>
      </c>
      <c r="B1373" s="42" t="s">
        <v>33</v>
      </c>
      <c r="C1373" s="204"/>
      <c r="D1373" s="205"/>
      <c r="E1373" s="43">
        <v>31000</v>
      </c>
      <c r="F1373" s="43">
        <v>30499</v>
      </c>
      <c r="G1373" s="44">
        <f t="shared" si="100"/>
        <v>98.383870967741942</v>
      </c>
      <c r="H1373" s="202"/>
    </row>
    <row r="1374" spans="1:8" s="19" customFormat="1" ht="13.5" hidden="1" customHeight="1" outlineLevel="2">
      <c r="A1374" s="41" t="s">
        <v>8</v>
      </c>
      <c r="B1374" s="42" t="s">
        <v>34</v>
      </c>
      <c r="C1374" s="204"/>
      <c r="D1374" s="205"/>
      <c r="E1374" s="43">
        <v>0</v>
      </c>
      <c r="F1374" s="43">
        <v>0</v>
      </c>
      <c r="G1374" s="44" t="str">
        <f t="shared" si="100"/>
        <v>-</v>
      </c>
      <c r="H1374" s="202"/>
    </row>
    <row r="1375" spans="1:8" s="19" customFormat="1" ht="13.5" hidden="1" customHeight="1" outlineLevel="2">
      <c r="A1375" s="41" t="s">
        <v>9</v>
      </c>
      <c r="B1375" s="42" t="s">
        <v>35</v>
      </c>
      <c r="C1375" s="204"/>
      <c r="D1375" s="205"/>
      <c r="E1375" s="43">
        <v>0</v>
      </c>
      <c r="F1375" s="43">
        <v>0</v>
      </c>
      <c r="G1375" s="44" t="str">
        <f t="shared" si="100"/>
        <v>-</v>
      </c>
      <c r="H1375" s="202"/>
    </row>
    <row r="1376" spans="1:8" s="19" customFormat="1" ht="13.5" hidden="1" customHeight="1" outlineLevel="2">
      <c r="A1376" s="41" t="s">
        <v>31</v>
      </c>
      <c r="B1376" s="42" t="s">
        <v>36</v>
      </c>
      <c r="C1376" s="204"/>
      <c r="D1376" s="205"/>
      <c r="E1376" s="43">
        <v>0</v>
      </c>
      <c r="F1376" s="43">
        <v>0</v>
      </c>
      <c r="G1376" s="44" t="str">
        <f t="shared" si="100"/>
        <v>-</v>
      </c>
      <c r="H1376" s="202"/>
    </row>
    <row r="1377" spans="1:9" s="134" customFormat="1" ht="13.5" hidden="1" customHeight="1" outlineLevel="2">
      <c r="A1377" s="41" t="s">
        <v>38</v>
      </c>
      <c r="B1377" s="42" t="s">
        <v>37</v>
      </c>
      <c r="C1377" s="204"/>
      <c r="D1377" s="205"/>
      <c r="E1377" s="43">
        <v>0</v>
      </c>
      <c r="F1377" s="43">
        <v>0</v>
      </c>
      <c r="G1377" s="44" t="str">
        <f t="shared" si="100"/>
        <v>-</v>
      </c>
      <c r="H1377" s="202"/>
    </row>
    <row r="1378" spans="1:9" s="143" customFormat="1" ht="3.75" customHeight="1" outlineLevel="1" collapsed="1">
      <c r="A1378" s="45"/>
      <c r="B1378" s="46"/>
      <c r="C1378" s="138"/>
      <c r="D1378" s="136"/>
      <c r="E1378" s="49"/>
      <c r="F1378" s="49"/>
      <c r="G1378" s="50"/>
      <c r="H1378" s="203"/>
    </row>
    <row r="1379" spans="1:9" s="84" customFormat="1" ht="21" customHeight="1" outlineLevel="1">
      <c r="A1379" s="80" t="s">
        <v>109</v>
      </c>
      <c r="B1379" s="81" t="s">
        <v>110</v>
      </c>
      <c r="C1379" s="80"/>
      <c r="D1379" s="80"/>
      <c r="E1379" s="82">
        <f>E1380</f>
        <v>15000</v>
      </c>
      <c r="F1379" s="82">
        <f>F1380</f>
        <v>14760</v>
      </c>
      <c r="G1379" s="83">
        <f>IF(E1379&gt;0,F1379/E1379*100,"-")</f>
        <v>98.4</v>
      </c>
      <c r="H1379" s="81"/>
    </row>
    <row r="1380" spans="1:9" s="18" customFormat="1" ht="18" customHeight="1" outlineLevel="1">
      <c r="A1380" s="14" t="s">
        <v>15</v>
      </c>
      <c r="B1380" s="15" t="s">
        <v>72</v>
      </c>
      <c r="C1380" s="14"/>
      <c r="D1380" s="14"/>
      <c r="E1380" s="16">
        <f>E1382</f>
        <v>15000</v>
      </c>
      <c r="F1380" s="16">
        <f>F1382</f>
        <v>14760</v>
      </c>
      <c r="G1380" s="17">
        <f>IF(E1380&gt;0,F1380/E1380*100,"-")</f>
        <v>98.4</v>
      </c>
      <c r="H1380" s="15"/>
    </row>
    <row r="1381" spans="1:9" s="18" customFormat="1" ht="3.95" customHeight="1" outlineLevel="1">
      <c r="A1381" s="144"/>
      <c r="B1381" s="145"/>
      <c r="C1381" s="144"/>
      <c r="D1381" s="144"/>
      <c r="E1381" s="146"/>
      <c r="F1381" s="146"/>
      <c r="G1381" s="147"/>
      <c r="H1381" s="145"/>
    </row>
    <row r="1382" spans="1:9" s="2" customFormat="1" ht="15" customHeight="1" outlineLevel="1">
      <c r="A1382" s="52" t="s">
        <v>32</v>
      </c>
      <c r="B1382" s="53" t="s">
        <v>213</v>
      </c>
      <c r="C1382" s="204">
        <v>710</v>
      </c>
      <c r="D1382" s="205">
        <v>71012</v>
      </c>
      <c r="E1382" s="54">
        <f>SUM(E1383:E1387)</f>
        <v>15000</v>
      </c>
      <c r="F1382" s="54">
        <f>SUM(F1383:F1387)</f>
        <v>14760</v>
      </c>
      <c r="G1382" s="55">
        <f t="shared" ref="G1382:G1387" si="101">IF(E1382&gt;0,F1382/E1382*100,"-")</f>
        <v>98.4</v>
      </c>
      <c r="H1382" s="198" t="s">
        <v>496</v>
      </c>
    </row>
    <row r="1383" spans="1:9" s="19" customFormat="1" ht="13.5" customHeight="1" outlineLevel="1">
      <c r="A1383" s="41" t="s">
        <v>7</v>
      </c>
      <c r="B1383" s="42" t="s">
        <v>33</v>
      </c>
      <c r="C1383" s="204"/>
      <c r="D1383" s="205"/>
      <c r="E1383" s="43">
        <v>15000</v>
      </c>
      <c r="F1383" s="43">
        <v>14760</v>
      </c>
      <c r="G1383" s="44">
        <f t="shared" si="101"/>
        <v>98.4</v>
      </c>
      <c r="H1383" s="198"/>
    </row>
    <row r="1384" spans="1:9" s="19" customFormat="1" ht="13.5" hidden="1" customHeight="1" outlineLevel="2">
      <c r="A1384" s="41" t="s">
        <v>8</v>
      </c>
      <c r="B1384" s="42" t="s">
        <v>34</v>
      </c>
      <c r="C1384" s="204"/>
      <c r="D1384" s="205"/>
      <c r="E1384" s="43">
        <v>0</v>
      </c>
      <c r="F1384" s="43">
        <v>0</v>
      </c>
      <c r="G1384" s="44" t="str">
        <f t="shared" si="101"/>
        <v>-</v>
      </c>
      <c r="H1384" s="198"/>
    </row>
    <row r="1385" spans="1:9" s="19" customFormat="1" ht="13.5" hidden="1" customHeight="1" outlineLevel="2">
      <c r="A1385" s="41" t="s">
        <v>9</v>
      </c>
      <c r="B1385" s="42" t="s">
        <v>35</v>
      </c>
      <c r="C1385" s="204"/>
      <c r="D1385" s="205"/>
      <c r="E1385" s="43">
        <v>0</v>
      </c>
      <c r="F1385" s="43">
        <v>0</v>
      </c>
      <c r="G1385" s="44" t="str">
        <f t="shared" si="101"/>
        <v>-</v>
      </c>
      <c r="H1385" s="198"/>
    </row>
    <row r="1386" spans="1:9" s="19" customFormat="1" ht="13.5" hidden="1" customHeight="1" outlineLevel="2">
      <c r="A1386" s="41" t="s">
        <v>31</v>
      </c>
      <c r="B1386" s="42" t="s">
        <v>36</v>
      </c>
      <c r="C1386" s="204"/>
      <c r="D1386" s="205"/>
      <c r="E1386" s="43">
        <v>0</v>
      </c>
      <c r="F1386" s="43">
        <v>0</v>
      </c>
      <c r="G1386" s="44" t="str">
        <f t="shared" si="101"/>
        <v>-</v>
      </c>
      <c r="H1386" s="198"/>
    </row>
    <row r="1387" spans="1:9" s="134" customFormat="1" ht="13.5" hidden="1" customHeight="1" outlineLevel="2">
      <c r="A1387" s="41" t="s">
        <v>38</v>
      </c>
      <c r="B1387" s="42" t="s">
        <v>37</v>
      </c>
      <c r="C1387" s="204"/>
      <c r="D1387" s="205"/>
      <c r="E1387" s="43">
        <v>0</v>
      </c>
      <c r="F1387" s="43">
        <v>0</v>
      </c>
      <c r="G1387" s="44" t="str">
        <f t="shared" si="101"/>
        <v>-</v>
      </c>
      <c r="H1387" s="198"/>
    </row>
    <row r="1388" spans="1:9" s="143" customFormat="1" ht="3.95" customHeight="1" outlineLevel="1" collapsed="1">
      <c r="A1388" s="45"/>
      <c r="B1388" s="46"/>
      <c r="C1388" s="138"/>
      <c r="D1388" s="136"/>
      <c r="E1388" s="49"/>
      <c r="F1388" s="49"/>
      <c r="G1388" s="50"/>
      <c r="H1388" s="137"/>
    </row>
    <row r="1389" spans="1:9" s="143" customFormat="1" ht="3.95" customHeight="1">
      <c r="A1389" s="158"/>
      <c r="B1389" s="159"/>
      <c r="C1389" s="160"/>
      <c r="D1389" s="161"/>
      <c r="E1389" s="162"/>
      <c r="F1389" s="162"/>
      <c r="G1389" s="163"/>
      <c r="H1389" s="164"/>
    </row>
    <row r="1390" spans="1:9" s="79" customFormat="1" ht="18" customHeight="1">
      <c r="A1390" s="72" t="s">
        <v>50</v>
      </c>
      <c r="B1390" s="73" t="s">
        <v>217</v>
      </c>
      <c r="C1390" s="74"/>
      <c r="D1390" s="74"/>
      <c r="E1390" s="75">
        <f>SUM(E1391:E1395)</f>
        <v>1320000</v>
      </c>
      <c r="F1390" s="75">
        <f>SUM(F1391:F1395)</f>
        <v>285217.81</v>
      </c>
      <c r="G1390" s="76">
        <f t="shared" ref="G1390:G1395" si="102">IF(E1390&gt;0,F1390/E1390*100,"-")</f>
        <v>21.607409848484849</v>
      </c>
      <c r="H1390" s="77"/>
      <c r="I1390" s="78"/>
    </row>
    <row r="1391" spans="1:9" s="128" customFormat="1" ht="14.25" customHeight="1">
      <c r="A1391" s="122" t="s">
        <v>7</v>
      </c>
      <c r="B1391" s="123" t="s">
        <v>33</v>
      </c>
      <c r="C1391" s="124"/>
      <c r="D1391" s="122"/>
      <c r="E1391" s="125">
        <f t="shared" ref="E1391:F1395" si="103">E1401+E1409+E1417+E1425+E1433</f>
        <v>1320000</v>
      </c>
      <c r="F1391" s="125">
        <f t="shared" si="103"/>
        <v>285217.81</v>
      </c>
      <c r="G1391" s="126">
        <f t="shared" si="102"/>
        <v>21.607409848484849</v>
      </c>
      <c r="H1391" s="127"/>
    </row>
    <row r="1392" spans="1:9" s="128" customFormat="1" ht="14.25" hidden="1" customHeight="1" outlineLevel="1">
      <c r="A1392" s="122" t="s">
        <v>8</v>
      </c>
      <c r="B1392" s="123" t="s">
        <v>34</v>
      </c>
      <c r="C1392" s="124"/>
      <c r="D1392" s="122"/>
      <c r="E1392" s="125">
        <f t="shared" si="103"/>
        <v>0</v>
      </c>
      <c r="F1392" s="125">
        <f t="shared" si="103"/>
        <v>0</v>
      </c>
      <c r="G1392" s="126" t="str">
        <f t="shared" si="102"/>
        <v>-</v>
      </c>
      <c r="H1392" s="127"/>
    </row>
    <row r="1393" spans="1:8" s="128" customFormat="1" ht="14.25" hidden="1" customHeight="1" outlineLevel="1">
      <c r="A1393" s="122" t="s">
        <v>9</v>
      </c>
      <c r="B1393" s="123" t="s">
        <v>35</v>
      </c>
      <c r="C1393" s="124"/>
      <c r="D1393" s="122"/>
      <c r="E1393" s="125">
        <f t="shared" si="103"/>
        <v>0</v>
      </c>
      <c r="F1393" s="125">
        <f t="shared" si="103"/>
        <v>0</v>
      </c>
      <c r="G1393" s="126" t="str">
        <f t="shared" si="102"/>
        <v>-</v>
      </c>
      <c r="H1393" s="127"/>
    </row>
    <row r="1394" spans="1:8" s="128" customFormat="1" ht="14.25" hidden="1" customHeight="1" outlineLevel="1">
      <c r="A1394" s="122" t="s">
        <v>31</v>
      </c>
      <c r="B1394" s="123" t="s">
        <v>36</v>
      </c>
      <c r="C1394" s="124"/>
      <c r="D1394" s="122"/>
      <c r="E1394" s="125">
        <f t="shared" si="103"/>
        <v>0</v>
      </c>
      <c r="F1394" s="125">
        <f t="shared" si="103"/>
        <v>0</v>
      </c>
      <c r="G1394" s="126" t="str">
        <f t="shared" si="102"/>
        <v>-</v>
      </c>
      <c r="H1394" s="127"/>
    </row>
    <row r="1395" spans="1:8" s="128" customFormat="1" ht="14.25" hidden="1" customHeight="1" outlineLevel="1">
      <c r="A1395" s="122" t="s">
        <v>38</v>
      </c>
      <c r="B1395" s="123" t="s">
        <v>37</v>
      </c>
      <c r="C1395" s="124"/>
      <c r="D1395" s="122"/>
      <c r="E1395" s="125">
        <f t="shared" si="103"/>
        <v>0</v>
      </c>
      <c r="F1395" s="125">
        <f t="shared" si="103"/>
        <v>0</v>
      </c>
      <c r="G1395" s="126" t="str">
        <f t="shared" si="102"/>
        <v>-</v>
      </c>
      <c r="H1395" s="127"/>
    </row>
    <row r="1396" spans="1:8" s="34" customFormat="1" ht="5.0999999999999996" customHeight="1" collapsed="1">
      <c r="A1396" s="35"/>
      <c r="B1396" s="36"/>
      <c r="C1396" s="37"/>
      <c r="D1396" s="35"/>
      <c r="E1396" s="38"/>
      <c r="F1396" s="38"/>
      <c r="G1396" s="39"/>
      <c r="H1396" s="40"/>
    </row>
    <row r="1397" spans="1:8" s="84" customFormat="1" ht="21" customHeight="1" outlineLevel="1">
      <c r="A1397" s="80" t="s">
        <v>57</v>
      </c>
      <c r="B1397" s="81" t="s">
        <v>56</v>
      </c>
      <c r="C1397" s="80"/>
      <c r="D1397" s="80"/>
      <c r="E1397" s="82">
        <f>E1398</f>
        <v>1320000</v>
      </c>
      <c r="F1397" s="82">
        <f>F1398</f>
        <v>285217.81</v>
      </c>
      <c r="G1397" s="83">
        <f t="shared" ref="G1397:G1405" si="104">IF(E1397&gt;0,F1397/E1397*100,"-")</f>
        <v>21.607409848484849</v>
      </c>
      <c r="H1397" s="81"/>
    </row>
    <row r="1398" spans="1:8" s="18" customFormat="1" ht="18" customHeight="1" outlineLevel="1">
      <c r="A1398" s="14" t="s">
        <v>15</v>
      </c>
      <c r="B1398" s="15" t="s">
        <v>197</v>
      </c>
      <c r="C1398" s="14"/>
      <c r="D1398" s="14"/>
      <c r="E1398" s="16">
        <f>E1400+E1408+E1416+E1424+E1432</f>
        <v>1320000</v>
      </c>
      <c r="F1398" s="16">
        <f>F1400+F1408+F1416+F1424+F1432</f>
        <v>285217.81</v>
      </c>
      <c r="G1398" s="17">
        <f t="shared" si="104"/>
        <v>21.607409848484849</v>
      </c>
      <c r="H1398" s="15"/>
    </row>
    <row r="1399" spans="1:8" s="18" customFormat="1" ht="3.95" customHeight="1" outlineLevel="1">
      <c r="A1399" s="144"/>
      <c r="B1399" s="145"/>
      <c r="C1399" s="144"/>
      <c r="D1399" s="144"/>
      <c r="E1399" s="146"/>
      <c r="F1399" s="146"/>
      <c r="G1399" s="147"/>
      <c r="H1399" s="145"/>
    </row>
    <row r="1400" spans="1:8" s="2" customFormat="1" ht="15" customHeight="1" outlineLevel="1">
      <c r="A1400" s="52" t="s">
        <v>32</v>
      </c>
      <c r="B1400" s="53" t="s">
        <v>218</v>
      </c>
      <c r="C1400" s="204">
        <v>600</v>
      </c>
      <c r="D1400" s="205">
        <v>60004</v>
      </c>
      <c r="E1400" s="54">
        <f>SUM(E1401:E1405)</f>
        <v>90000</v>
      </c>
      <c r="F1400" s="54">
        <f>SUM(F1401:F1405)</f>
        <v>65239.199999999997</v>
      </c>
      <c r="G1400" s="55">
        <f t="shared" si="104"/>
        <v>72.488</v>
      </c>
      <c r="H1400" s="198" t="s">
        <v>723</v>
      </c>
    </row>
    <row r="1401" spans="1:8" s="19" customFormat="1" ht="13.5" customHeight="1" outlineLevel="1">
      <c r="A1401" s="41" t="s">
        <v>7</v>
      </c>
      <c r="B1401" s="42" t="s">
        <v>33</v>
      </c>
      <c r="C1401" s="204"/>
      <c r="D1401" s="205"/>
      <c r="E1401" s="43">
        <v>90000</v>
      </c>
      <c r="F1401" s="43">
        <v>65239.199999999997</v>
      </c>
      <c r="G1401" s="44">
        <f t="shared" si="104"/>
        <v>72.488</v>
      </c>
      <c r="H1401" s="198"/>
    </row>
    <row r="1402" spans="1:8" s="19" customFormat="1" ht="13.5" hidden="1" customHeight="1" outlineLevel="2">
      <c r="A1402" s="41" t="s">
        <v>8</v>
      </c>
      <c r="B1402" s="42" t="s">
        <v>34</v>
      </c>
      <c r="C1402" s="204"/>
      <c r="D1402" s="205"/>
      <c r="E1402" s="43">
        <v>0</v>
      </c>
      <c r="F1402" s="43">
        <v>0</v>
      </c>
      <c r="G1402" s="44" t="str">
        <f t="shared" si="104"/>
        <v>-</v>
      </c>
      <c r="H1402" s="198"/>
    </row>
    <row r="1403" spans="1:8" s="19" customFormat="1" ht="13.5" hidden="1" customHeight="1" outlineLevel="2">
      <c r="A1403" s="41" t="s">
        <v>9</v>
      </c>
      <c r="B1403" s="42" t="s">
        <v>35</v>
      </c>
      <c r="C1403" s="204"/>
      <c r="D1403" s="205"/>
      <c r="E1403" s="43">
        <v>0</v>
      </c>
      <c r="F1403" s="43">
        <v>0</v>
      </c>
      <c r="G1403" s="44" t="str">
        <f t="shared" si="104"/>
        <v>-</v>
      </c>
      <c r="H1403" s="198"/>
    </row>
    <row r="1404" spans="1:8" s="19" customFormat="1" ht="13.5" hidden="1" customHeight="1" outlineLevel="2">
      <c r="A1404" s="41" t="s">
        <v>31</v>
      </c>
      <c r="B1404" s="42" t="s">
        <v>36</v>
      </c>
      <c r="C1404" s="204"/>
      <c r="D1404" s="205"/>
      <c r="E1404" s="43">
        <v>0</v>
      </c>
      <c r="F1404" s="43">
        <v>0</v>
      </c>
      <c r="G1404" s="44" t="str">
        <f t="shared" si="104"/>
        <v>-</v>
      </c>
      <c r="H1404" s="198"/>
    </row>
    <row r="1405" spans="1:8" s="134" customFormat="1" ht="13.5" hidden="1" customHeight="1" outlineLevel="2">
      <c r="A1405" s="41" t="s">
        <v>38</v>
      </c>
      <c r="B1405" s="42" t="s">
        <v>37</v>
      </c>
      <c r="C1405" s="204"/>
      <c r="D1405" s="205"/>
      <c r="E1405" s="43">
        <v>0</v>
      </c>
      <c r="F1405" s="43">
        <v>0</v>
      </c>
      <c r="G1405" s="44" t="str">
        <f t="shared" si="104"/>
        <v>-</v>
      </c>
      <c r="H1405" s="198"/>
    </row>
    <row r="1406" spans="1:8" s="143" customFormat="1" ht="3.95" customHeight="1" outlineLevel="1" collapsed="1">
      <c r="A1406" s="45"/>
      <c r="B1406" s="46"/>
      <c r="C1406" s="138"/>
      <c r="D1406" s="136"/>
      <c r="E1406" s="49"/>
      <c r="F1406" s="49"/>
      <c r="G1406" s="50"/>
      <c r="H1406" s="137"/>
    </row>
    <row r="1407" spans="1:8" s="143" customFormat="1" ht="3.95" customHeight="1" outlineLevel="1">
      <c r="A1407" s="148"/>
      <c r="B1407" s="149"/>
      <c r="C1407" s="139"/>
      <c r="D1407" s="140"/>
      <c r="E1407" s="150"/>
      <c r="F1407" s="150"/>
      <c r="G1407" s="151"/>
      <c r="H1407" s="141"/>
    </row>
    <row r="1408" spans="1:8" s="2" customFormat="1" ht="15" customHeight="1" outlineLevel="1">
      <c r="A1408" s="52" t="s">
        <v>61</v>
      </c>
      <c r="B1408" s="53" t="s">
        <v>219</v>
      </c>
      <c r="C1408" s="204">
        <v>600</v>
      </c>
      <c r="D1408" s="205">
        <v>60004</v>
      </c>
      <c r="E1408" s="54">
        <f>SUM(E1409:E1413)</f>
        <v>30000</v>
      </c>
      <c r="F1408" s="54">
        <f>SUM(F1409:F1413)</f>
        <v>28467.61</v>
      </c>
      <c r="G1408" s="55">
        <f t="shared" ref="G1408:G1437" si="105">IF(E1408&gt;0,F1408/E1408*100,"-")</f>
        <v>94.89203333333333</v>
      </c>
      <c r="H1408" s="198" t="s">
        <v>724</v>
      </c>
    </row>
    <row r="1409" spans="1:8" s="19" customFormat="1" ht="13.5" customHeight="1" outlineLevel="1">
      <c r="A1409" s="41" t="s">
        <v>7</v>
      </c>
      <c r="B1409" s="42" t="s">
        <v>33</v>
      </c>
      <c r="C1409" s="204"/>
      <c r="D1409" s="205"/>
      <c r="E1409" s="43">
        <v>30000</v>
      </c>
      <c r="F1409" s="43">
        <v>28467.61</v>
      </c>
      <c r="G1409" s="44">
        <f t="shared" si="105"/>
        <v>94.89203333333333</v>
      </c>
      <c r="H1409" s="198"/>
    </row>
    <row r="1410" spans="1:8" s="19" customFormat="1" ht="13.5" hidden="1" customHeight="1" outlineLevel="2">
      <c r="A1410" s="41" t="s">
        <v>8</v>
      </c>
      <c r="B1410" s="42" t="s">
        <v>34</v>
      </c>
      <c r="C1410" s="204"/>
      <c r="D1410" s="205"/>
      <c r="E1410" s="43">
        <v>0</v>
      </c>
      <c r="F1410" s="43">
        <v>0</v>
      </c>
      <c r="G1410" s="44" t="str">
        <f t="shared" si="105"/>
        <v>-</v>
      </c>
      <c r="H1410" s="198"/>
    </row>
    <row r="1411" spans="1:8" s="19" customFormat="1" ht="13.5" hidden="1" customHeight="1" outlineLevel="2">
      <c r="A1411" s="41" t="s">
        <v>9</v>
      </c>
      <c r="B1411" s="42" t="s">
        <v>35</v>
      </c>
      <c r="C1411" s="204"/>
      <c r="D1411" s="205"/>
      <c r="E1411" s="43">
        <v>0</v>
      </c>
      <c r="F1411" s="43">
        <v>0</v>
      </c>
      <c r="G1411" s="44" t="str">
        <f t="shared" si="105"/>
        <v>-</v>
      </c>
      <c r="H1411" s="198"/>
    </row>
    <row r="1412" spans="1:8" s="19" customFormat="1" ht="13.5" hidden="1" customHeight="1" outlineLevel="2">
      <c r="A1412" s="41" t="s">
        <v>31</v>
      </c>
      <c r="B1412" s="42" t="s">
        <v>36</v>
      </c>
      <c r="C1412" s="204"/>
      <c r="D1412" s="205"/>
      <c r="E1412" s="43">
        <v>0</v>
      </c>
      <c r="F1412" s="43">
        <v>0</v>
      </c>
      <c r="G1412" s="44" t="str">
        <f t="shared" si="105"/>
        <v>-</v>
      </c>
      <c r="H1412" s="198"/>
    </row>
    <row r="1413" spans="1:8" s="134" customFormat="1" ht="13.5" hidden="1" customHeight="1" outlineLevel="2">
      <c r="A1413" s="41" t="s">
        <v>38</v>
      </c>
      <c r="B1413" s="42" t="s">
        <v>37</v>
      </c>
      <c r="C1413" s="204"/>
      <c r="D1413" s="205"/>
      <c r="E1413" s="43">
        <v>0</v>
      </c>
      <c r="F1413" s="43">
        <v>0</v>
      </c>
      <c r="G1413" s="44" t="str">
        <f t="shared" si="105"/>
        <v>-</v>
      </c>
      <c r="H1413" s="198"/>
    </row>
    <row r="1414" spans="1:8" s="143" customFormat="1" ht="3.95" customHeight="1" outlineLevel="1" collapsed="1">
      <c r="A1414" s="45"/>
      <c r="B1414" s="46"/>
      <c r="C1414" s="138"/>
      <c r="D1414" s="136"/>
      <c r="E1414" s="49"/>
      <c r="F1414" s="49"/>
      <c r="G1414" s="50"/>
      <c r="H1414" s="137"/>
    </row>
    <row r="1415" spans="1:8" s="143" customFormat="1" ht="3.95" customHeight="1" outlineLevel="1">
      <c r="A1415" s="148"/>
      <c r="B1415" s="149"/>
      <c r="C1415" s="139"/>
      <c r="D1415" s="140"/>
      <c r="E1415" s="150"/>
      <c r="F1415" s="150"/>
      <c r="G1415" s="151"/>
      <c r="H1415" s="141"/>
    </row>
    <row r="1416" spans="1:8" s="2" customFormat="1" ht="15" customHeight="1" outlineLevel="1">
      <c r="A1416" s="52" t="s">
        <v>62</v>
      </c>
      <c r="B1416" s="53" t="s">
        <v>220</v>
      </c>
      <c r="C1416" s="204">
        <v>600</v>
      </c>
      <c r="D1416" s="205">
        <v>60004</v>
      </c>
      <c r="E1416" s="54">
        <f>SUM(E1417:E1421)</f>
        <v>120000</v>
      </c>
      <c r="F1416" s="54">
        <f>SUM(F1417:F1421)</f>
        <v>111561</v>
      </c>
      <c r="G1416" s="55">
        <f t="shared" si="105"/>
        <v>92.967500000000001</v>
      </c>
      <c r="H1416" s="198" t="s">
        <v>486</v>
      </c>
    </row>
    <row r="1417" spans="1:8" s="19" customFormat="1" ht="13.5" customHeight="1" outlineLevel="1">
      <c r="A1417" s="41" t="s">
        <v>7</v>
      </c>
      <c r="B1417" s="42" t="s">
        <v>33</v>
      </c>
      <c r="C1417" s="204"/>
      <c r="D1417" s="205"/>
      <c r="E1417" s="43">
        <v>120000</v>
      </c>
      <c r="F1417" s="43">
        <v>111561</v>
      </c>
      <c r="G1417" s="44">
        <f t="shared" si="105"/>
        <v>92.967500000000001</v>
      </c>
      <c r="H1417" s="198"/>
    </row>
    <row r="1418" spans="1:8" s="19" customFormat="1" ht="13.5" hidden="1" customHeight="1" outlineLevel="2">
      <c r="A1418" s="41" t="s">
        <v>8</v>
      </c>
      <c r="B1418" s="42" t="s">
        <v>34</v>
      </c>
      <c r="C1418" s="204"/>
      <c r="D1418" s="205"/>
      <c r="E1418" s="43">
        <v>0</v>
      </c>
      <c r="F1418" s="43">
        <v>0</v>
      </c>
      <c r="G1418" s="44" t="str">
        <f t="shared" si="105"/>
        <v>-</v>
      </c>
      <c r="H1418" s="198"/>
    </row>
    <row r="1419" spans="1:8" s="19" customFormat="1" ht="13.5" hidden="1" customHeight="1" outlineLevel="2">
      <c r="A1419" s="41" t="s">
        <v>9</v>
      </c>
      <c r="B1419" s="42" t="s">
        <v>35</v>
      </c>
      <c r="C1419" s="204"/>
      <c r="D1419" s="205"/>
      <c r="E1419" s="43">
        <v>0</v>
      </c>
      <c r="F1419" s="43">
        <v>0</v>
      </c>
      <c r="G1419" s="44" t="str">
        <f t="shared" si="105"/>
        <v>-</v>
      </c>
      <c r="H1419" s="198"/>
    </row>
    <row r="1420" spans="1:8" s="19" customFormat="1" ht="13.5" hidden="1" customHeight="1" outlineLevel="2">
      <c r="A1420" s="41" t="s">
        <v>31</v>
      </c>
      <c r="B1420" s="42" t="s">
        <v>36</v>
      </c>
      <c r="C1420" s="204"/>
      <c r="D1420" s="205"/>
      <c r="E1420" s="43">
        <v>0</v>
      </c>
      <c r="F1420" s="43">
        <v>0</v>
      </c>
      <c r="G1420" s="44" t="str">
        <f t="shared" si="105"/>
        <v>-</v>
      </c>
      <c r="H1420" s="198"/>
    </row>
    <row r="1421" spans="1:8" s="134" customFormat="1" ht="13.5" hidden="1" customHeight="1" outlineLevel="2">
      <c r="A1421" s="41" t="s">
        <v>38</v>
      </c>
      <c r="B1421" s="42" t="s">
        <v>37</v>
      </c>
      <c r="C1421" s="204"/>
      <c r="D1421" s="205"/>
      <c r="E1421" s="43">
        <v>0</v>
      </c>
      <c r="F1421" s="43">
        <v>0</v>
      </c>
      <c r="G1421" s="44" t="str">
        <f t="shared" si="105"/>
        <v>-</v>
      </c>
      <c r="H1421" s="198"/>
    </row>
    <row r="1422" spans="1:8" s="143" customFormat="1" ht="3.95" customHeight="1" outlineLevel="1" collapsed="1">
      <c r="A1422" s="45"/>
      <c r="B1422" s="46"/>
      <c r="C1422" s="138"/>
      <c r="D1422" s="136"/>
      <c r="E1422" s="49"/>
      <c r="F1422" s="49"/>
      <c r="G1422" s="50"/>
      <c r="H1422" s="137"/>
    </row>
    <row r="1423" spans="1:8" s="143" customFormat="1" ht="3.95" customHeight="1" outlineLevel="1">
      <c r="A1423" s="148"/>
      <c r="B1423" s="149"/>
      <c r="C1423" s="139"/>
      <c r="D1423" s="140"/>
      <c r="E1423" s="150"/>
      <c r="F1423" s="150"/>
      <c r="G1423" s="151"/>
      <c r="H1423" s="141"/>
    </row>
    <row r="1424" spans="1:8" s="2" customFormat="1" ht="15" customHeight="1" outlineLevel="1">
      <c r="A1424" s="52" t="s">
        <v>65</v>
      </c>
      <c r="B1424" s="53" t="s">
        <v>221</v>
      </c>
      <c r="C1424" s="204">
        <v>600</v>
      </c>
      <c r="D1424" s="205">
        <v>60004</v>
      </c>
      <c r="E1424" s="54">
        <f>SUM(E1425:E1429)</f>
        <v>1000000</v>
      </c>
      <c r="F1424" s="54">
        <f>SUM(F1425:F1429)</f>
        <v>0</v>
      </c>
      <c r="G1424" s="55">
        <f t="shared" si="105"/>
        <v>0</v>
      </c>
      <c r="H1424" s="202" t="s">
        <v>504</v>
      </c>
    </row>
    <row r="1425" spans="1:9" s="19" customFormat="1" ht="13.5" customHeight="1" outlineLevel="1">
      <c r="A1425" s="41" t="s">
        <v>7</v>
      </c>
      <c r="B1425" s="42" t="s">
        <v>33</v>
      </c>
      <c r="C1425" s="204"/>
      <c r="D1425" s="205"/>
      <c r="E1425" s="43">
        <v>1000000</v>
      </c>
      <c r="F1425" s="43">
        <v>0</v>
      </c>
      <c r="G1425" s="44">
        <f t="shared" si="105"/>
        <v>0</v>
      </c>
      <c r="H1425" s="202"/>
    </row>
    <row r="1426" spans="1:9" s="19" customFormat="1" ht="13.5" hidden="1" customHeight="1" outlineLevel="2">
      <c r="A1426" s="41" t="s">
        <v>8</v>
      </c>
      <c r="B1426" s="42" t="s">
        <v>34</v>
      </c>
      <c r="C1426" s="204"/>
      <c r="D1426" s="205"/>
      <c r="E1426" s="43">
        <v>0</v>
      </c>
      <c r="F1426" s="43">
        <v>0</v>
      </c>
      <c r="G1426" s="44" t="str">
        <f t="shared" si="105"/>
        <v>-</v>
      </c>
      <c r="H1426" s="202"/>
    </row>
    <row r="1427" spans="1:9" s="19" customFormat="1" ht="13.5" hidden="1" customHeight="1" outlineLevel="2">
      <c r="A1427" s="41" t="s">
        <v>9</v>
      </c>
      <c r="B1427" s="42" t="s">
        <v>35</v>
      </c>
      <c r="C1427" s="204"/>
      <c r="D1427" s="205"/>
      <c r="E1427" s="43">
        <v>0</v>
      </c>
      <c r="F1427" s="43">
        <v>0</v>
      </c>
      <c r="G1427" s="44" t="str">
        <f t="shared" si="105"/>
        <v>-</v>
      </c>
      <c r="H1427" s="202"/>
    </row>
    <row r="1428" spans="1:9" s="19" customFormat="1" ht="13.5" hidden="1" customHeight="1" outlineLevel="2">
      <c r="A1428" s="41" t="s">
        <v>31</v>
      </c>
      <c r="B1428" s="42" t="s">
        <v>36</v>
      </c>
      <c r="C1428" s="204"/>
      <c r="D1428" s="205"/>
      <c r="E1428" s="43">
        <v>0</v>
      </c>
      <c r="F1428" s="43">
        <v>0</v>
      </c>
      <c r="G1428" s="44" t="str">
        <f t="shared" si="105"/>
        <v>-</v>
      </c>
      <c r="H1428" s="202"/>
    </row>
    <row r="1429" spans="1:9" s="134" customFormat="1" ht="13.5" hidden="1" customHeight="1" outlineLevel="2">
      <c r="A1429" s="41" t="s">
        <v>38</v>
      </c>
      <c r="B1429" s="42" t="s">
        <v>37</v>
      </c>
      <c r="C1429" s="204"/>
      <c r="D1429" s="205"/>
      <c r="E1429" s="43">
        <v>0</v>
      </c>
      <c r="F1429" s="43">
        <v>0</v>
      </c>
      <c r="G1429" s="44" t="str">
        <f t="shared" si="105"/>
        <v>-</v>
      </c>
      <c r="H1429" s="202"/>
    </row>
    <row r="1430" spans="1:9" s="143" customFormat="1" ht="13.5" customHeight="1" outlineLevel="1" collapsed="1">
      <c r="A1430" s="45"/>
      <c r="B1430" s="46"/>
      <c r="C1430" s="138"/>
      <c r="D1430" s="136"/>
      <c r="E1430" s="49"/>
      <c r="F1430" s="49"/>
      <c r="G1430" s="50"/>
      <c r="H1430" s="203"/>
    </row>
    <row r="1431" spans="1:9" s="143" customFormat="1" ht="3.95" customHeight="1" outlineLevel="1">
      <c r="A1431" s="148"/>
      <c r="B1431" s="149"/>
      <c r="C1431" s="139"/>
      <c r="D1431" s="140"/>
      <c r="E1431" s="150"/>
      <c r="F1431" s="150"/>
      <c r="G1431" s="151"/>
      <c r="H1431" s="141"/>
    </row>
    <row r="1432" spans="1:9" s="2" customFormat="1" ht="15" customHeight="1" outlineLevel="1">
      <c r="A1432" s="52" t="s">
        <v>66</v>
      </c>
      <c r="B1432" s="53" t="s">
        <v>222</v>
      </c>
      <c r="C1432" s="204">
        <v>600</v>
      </c>
      <c r="D1432" s="205">
        <v>60004</v>
      </c>
      <c r="E1432" s="54">
        <f>SUM(E1433:E1437)</f>
        <v>80000</v>
      </c>
      <c r="F1432" s="54">
        <f>SUM(F1433:F1437)</f>
        <v>79950</v>
      </c>
      <c r="G1432" s="55">
        <f t="shared" si="105"/>
        <v>99.9375</v>
      </c>
      <c r="H1432" s="198" t="s">
        <v>725</v>
      </c>
    </row>
    <row r="1433" spans="1:9" s="19" customFormat="1" ht="13.5" customHeight="1" outlineLevel="1">
      <c r="A1433" s="41" t="s">
        <v>7</v>
      </c>
      <c r="B1433" s="42" t="s">
        <v>33</v>
      </c>
      <c r="C1433" s="204"/>
      <c r="D1433" s="205"/>
      <c r="E1433" s="43">
        <v>80000</v>
      </c>
      <c r="F1433" s="43">
        <v>79950</v>
      </c>
      <c r="G1433" s="44">
        <f t="shared" si="105"/>
        <v>99.9375</v>
      </c>
      <c r="H1433" s="198"/>
    </row>
    <row r="1434" spans="1:9" s="19" customFormat="1" ht="13.5" hidden="1" customHeight="1" outlineLevel="2">
      <c r="A1434" s="41" t="s">
        <v>8</v>
      </c>
      <c r="B1434" s="42" t="s">
        <v>34</v>
      </c>
      <c r="C1434" s="204"/>
      <c r="D1434" s="205"/>
      <c r="E1434" s="43">
        <v>0</v>
      </c>
      <c r="F1434" s="43">
        <v>0</v>
      </c>
      <c r="G1434" s="44" t="str">
        <f t="shared" si="105"/>
        <v>-</v>
      </c>
      <c r="H1434" s="198"/>
    </row>
    <row r="1435" spans="1:9" s="19" customFormat="1" ht="13.5" hidden="1" customHeight="1" outlineLevel="2">
      <c r="A1435" s="41" t="s">
        <v>9</v>
      </c>
      <c r="B1435" s="42" t="s">
        <v>35</v>
      </c>
      <c r="C1435" s="204"/>
      <c r="D1435" s="205"/>
      <c r="E1435" s="43">
        <v>0</v>
      </c>
      <c r="F1435" s="43">
        <v>0</v>
      </c>
      <c r="G1435" s="44" t="str">
        <f t="shared" si="105"/>
        <v>-</v>
      </c>
      <c r="H1435" s="198"/>
    </row>
    <row r="1436" spans="1:9" s="19" customFormat="1" ht="13.5" hidden="1" customHeight="1" outlineLevel="2">
      <c r="A1436" s="41" t="s">
        <v>31</v>
      </c>
      <c r="B1436" s="42" t="s">
        <v>36</v>
      </c>
      <c r="C1436" s="204"/>
      <c r="D1436" s="205"/>
      <c r="E1436" s="43">
        <v>0</v>
      </c>
      <c r="F1436" s="43">
        <v>0</v>
      </c>
      <c r="G1436" s="44" t="str">
        <f t="shared" si="105"/>
        <v>-</v>
      </c>
      <c r="H1436" s="198"/>
    </row>
    <row r="1437" spans="1:9" s="134" customFormat="1" ht="13.5" hidden="1" customHeight="1" outlineLevel="2">
      <c r="A1437" s="41" t="s">
        <v>38</v>
      </c>
      <c r="B1437" s="42" t="s">
        <v>37</v>
      </c>
      <c r="C1437" s="204"/>
      <c r="D1437" s="205"/>
      <c r="E1437" s="43">
        <v>0</v>
      </c>
      <c r="F1437" s="43">
        <v>0</v>
      </c>
      <c r="G1437" s="44" t="str">
        <f t="shared" si="105"/>
        <v>-</v>
      </c>
      <c r="H1437" s="198"/>
    </row>
    <row r="1438" spans="1:9" s="143" customFormat="1" ht="3.95" customHeight="1" outlineLevel="1" collapsed="1">
      <c r="A1438" s="45"/>
      <c r="B1438" s="46"/>
      <c r="C1438" s="138"/>
      <c r="D1438" s="136"/>
      <c r="E1438" s="49"/>
      <c r="F1438" s="49"/>
      <c r="G1438" s="50"/>
      <c r="H1438" s="137"/>
    </row>
    <row r="1439" spans="1:9" s="143" customFormat="1" ht="3.95" customHeight="1">
      <c r="A1439" s="158"/>
      <c r="B1439" s="159"/>
      <c r="C1439" s="160"/>
      <c r="D1439" s="161"/>
      <c r="E1439" s="162"/>
      <c r="F1439" s="162"/>
      <c r="G1439" s="163"/>
      <c r="H1439" s="164"/>
    </row>
    <row r="1440" spans="1:9" s="79" customFormat="1" ht="18" customHeight="1">
      <c r="A1440" s="72" t="s">
        <v>51</v>
      </c>
      <c r="B1440" s="73" t="s">
        <v>223</v>
      </c>
      <c r="C1440" s="74"/>
      <c r="D1440" s="74"/>
      <c r="E1440" s="75">
        <f>SUM(E1441:E1445)</f>
        <v>611500</v>
      </c>
      <c r="F1440" s="75">
        <f>SUM(F1441:F1445)</f>
        <v>510813.86000000004</v>
      </c>
      <c r="G1440" s="76">
        <f t="shared" ref="G1440:G1445" si="106">IF(E1440&gt;0,F1440/E1440*100,"-")</f>
        <v>83.534564186426834</v>
      </c>
      <c r="H1440" s="77"/>
      <c r="I1440" s="78"/>
    </row>
    <row r="1441" spans="1:8" s="128" customFormat="1" ht="14.25" customHeight="1">
      <c r="A1441" s="122" t="s">
        <v>7</v>
      </c>
      <c r="B1441" s="123" t="s">
        <v>33</v>
      </c>
      <c r="C1441" s="124"/>
      <c r="D1441" s="122"/>
      <c r="E1441" s="125">
        <f>E1451+E1459+E1467+E1483+E1492+E1475</f>
        <v>611500</v>
      </c>
      <c r="F1441" s="125">
        <f>F1451+F1459+F1467+F1483+F1492+F1475</f>
        <v>510813.86000000004</v>
      </c>
      <c r="G1441" s="126">
        <f t="shared" si="106"/>
        <v>83.534564186426834</v>
      </c>
      <c r="H1441" s="127"/>
    </row>
    <row r="1442" spans="1:8" s="128" customFormat="1" ht="14.25" hidden="1" customHeight="1" outlineLevel="1">
      <c r="A1442" s="122" t="s">
        <v>8</v>
      </c>
      <c r="B1442" s="123" t="s">
        <v>34</v>
      </c>
      <c r="C1442" s="124"/>
      <c r="D1442" s="122"/>
      <c r="E1442" s="125">
        <f t="shared" ref="E1442:F1445" si="107">E1452+E1460+E1468+E1484+E1493</f>
        <v>0</v>
      </c>
      <c r="F1442" s="125">
        <f t="shared" si="107"/>
        <v>0</v>
      </c>
      <c r="G1442" s="126" t="str">
        <f t="shared" si="106"/>
        <v>-</v>
      </c>
      <c r="H1442" s="127"/>
    </row>
    <row r="1443" spans="1:8" s="128" customFormat="1" ht="14.25" hidden="1" customHeight="1" outlineLevel="1">
      <c r="A1443" s="122" t="s">
        <v>9</v>
      </c>
      <c r="B1443" s="123" t="s">
        <v>35</v>
      </c>
      <c r="C1443" s="124"/>
      <c r="D1443" s="122"/>
      <c r="E1443" s="125">
        <f t="shared" si="107"/>
        <v>0</v>
      </c>
      <c r="F1443" s="125">
        <f t="shared" si="107"/>
        <v>0</v>
      </c>
      <c r="G1443" s="126" t="str">
        <f t="shared" si="106"/>
        <v>-</v>
      </c>
      <c r="H1443" s="127"/>
    </row>
    <row r="1444" spans="1:8" s="128" customFormat="1" ht="14.25" hidden="1" customHeight="1" outlineLevel="1">
      <c r="A1444" s="122" t="s">
        <v>31</v>
      </c>
      <c r="B1444" s="123" t="s">
        <v>36</v>
      </c>
      <c r="C1444" s="124"/>
      <c r="D1444" s="122"/>
      <c r="E1444" s="125">
        <f t="shared" si="107"/>
        <v>0</v>
      </c>
      <c r="F1444" s="125">
        <f t="shared" si="107"/>
        <v>0</v>
      </c>
      <c r="G1444" s="126" t="str">
        <f t="shared" si="106"/>
        <v>-</v>
      </c>
      <c r="H1444" s="127"/>
    </row>
    <row r="1445" spans="1:8" s="128" customFormat="1" ht="14.25" hidden="1" customHeight="1" outlineLevel="1">
      <c r="A1445" s="122" t="s">
        <v>38</v>
      </c>
      <c r="B1445" s="123" t="s">
        <v>37</v>
      </c>
      <c r="C1445" s="124"/>
      <c r="D1445" s="122"/>
      <c r="E1445" s="125">
        <f t="shared" si="107"/>
        <v>0</v>
      </c>
      <c r="F1445" s="125">
        <f t="shared" si="107"/>
        <v>0</v>
      </c>
      <c r="G1445" s="126" t="str">
        <f t="shared" si="106"/>
        <v>-</v>
      </c>
      <c r="H1445" s="127"/>
    </row>
    <row r="1446" spans="1:8" s="34" customFormat="1" ht="5.0999999999999996" customHeight="1" collapsed="1">
      <c r="A1446" s="35"/>
      <c r="B1446" s="36"/>
      <c r="C1446" s="37"/>
      <c r="D1446" s="35"/>
      <c r="E1446" s="38"/>
      <c r="F1446" s="38"/>
      <c r="G1446" s="39"/>
      <c r="H1446" s="40"/>
    </row>
    <row r="1447" spans="1:8" s="84" customFormat="1" ht="21" customHeight="1" outlineLevel="1">
      <c r="A1447" s="80" t="s">
        <v>109</v>
      </c>
      <c r="B1447" s="81" t="s">
        <v>110</v>
      </c>
      <c r="C1447" s="80"/>
      <c r="D1447" s="80"/>
      <c r="E1447" s="82">
        <f>E1448</f>
        <v>599305</v>
      </c>
      <c r="F1447" s="82">
        <f>F1448</f>
        <v>498619.63000000006</v>
      </c>
      <c r="G1447" s="83">
        <f t="shared" ref="G1447:G1455" si="108">IF(E1447&gt;0,F1447/E1447*100,"-")</f>
        <v>83.199644588314811</v>
      </c>
      <c r="H1447" s="81"/>
    </row>
    <row r="1448" spans="1:8" s="18" customFormat="1" ht="18" customHeight="1" outlineLevel="1">
      <c r="A1448" s="14" t="s">
        <v>15</v>
      </c>
      <c r="B1448" s="15" t="s">
        <v>58</v>
      </c>
      <c r="C1448" s="14"/>
      <c r="D1448" s="14"/>
      <c r="E1448" s="16">
        <f>E1450+E1458+E1466+E1482+E1474</f>
        <v>599305</v>
      </c>
      <c r="F1448" s="16">
        <f>F1450+F1458+F1466+F1482+F1474</f>
        <v>498619.63000000006</v>
      </c>
      <c r="G1448" s="17">
        <f t="shared" si="108"/>
        <v>83.199644588314811</v>
      </c>
      <c r="H1448" s="15"/>
    </row>
    <row r="1449" spans="1:8" s="18" customFormat="1" ht="3.95" customHeight="1" outlineLevel="1">
      <c r="A1449" s="144"/>
      <c r="B1449" s="145"/>
      <c r="C1449" s="144"/>
      <c r="D1449" s="144"/>
      <c r="E1449" s="146"/>
      <c r="F1449" s="146"/>
      <c r="G1449" s="147"/>
      <c r="H1449" s="145"/>
    </row>
    <row r="1450" spans="1:8" s="2" customFormat="1" ht="15" customHeight="1" outlineLevel="1">
      <c r="A1450" s="52" t="s">
        <v>32</v>
      </c>
      <c r="B1450" s="53" t="s">
        <v>224</v>
      </c>
      <c r="C1450" s="204">
        <v>853</v>
      </c>
      <c r="D1450" s="205">
        <v>85333</v>
      </c>
      <c r="E1450" s="54">
        <f>SUM(E1451:E1455)</f>
        <v>250000</v>
      </c>
      <c r="F1450" s="54">
        <f>SUM(F1451:F1455)</f>
        <v>234452.16</v>
      </c>
      <c r="G1450" s="55">
        <f t="shared" si="108"/>
        <v>93.780863999999994</v>
      </c>
      <c r="H1450" s="200" t="s">
        <v>653</v>
      </c>
    </row>
    <row r="1451" spans="1:8" s="19" customFormat="1" ht="13.5" customHeight="1" outlineLevel="1">
      <c r="A1451" s="41" t="s">
        <v>7</v>
      </c>
      <c r="B1451" s="42" t="s">
        <v>33</v>
      </c>
      <c r="C1451" s="204"/>
      <c r="D1451" s="205"/>
      <c r="E1451" s="43">
        <v>250000</v>
      </c>
      <c r="F1451" s="43">
        <v>234452.16</v>
      </c>
      <c r="G1451" s="44">
        <f t="shared" si="108"/>
        <v>93.780863999999994</v>
      </c>
      <c r="H1451" s="200"/>
    </row>
    <row r="1452" spans="1:8" s="19" customFormat="1" ht="13.5" hidden="1" customHeight="1" outlineLevel="2">
      <c r="A1452" s="41" t="s">
        <v>8</v>
      </c>
      <c r="B1452" s="42" t="s">
        <v>34</v>
      </c>
      <c r="C1452" s="204"/>
      <c r="D1452" s="205"/>
      <c r="E1452" s="43">
        <v>0</v>
      </c>
      <c r="F1452" s="43">
        <v>0</v>
      </c>
      <c r="G1452" s="44" t="str">
        <f t="shared" si="108"/>
        <v>-</v>
      </c>
      <c r="H1452" s="200"/>
    </row>
    <row r="1453" spans="1:8" s="19" customFormat="1" ht="13.5" hidden="1" customHeight="1" outlineLevel="2">
      <c r="A1453" s="41" t="s">
        <v>9</v>
      </c>
      <c r="B1453" s="42" t="s">
        <v>35</v>
      </c>
      <c r="C1453" s="204"/>
      <c r="D1453" s="205"/>
      <c r="E1453" s="43">
        <v>0</v>
      </c>
      <c r="F1453" s="43">
        <v>0</v>
      </c>
      <c r="G1453" s="44" t="str">
        <f t="shared" si="108"/>
        <v>-</v>
      </c>
      <c r="H1453" s="200"/>
    </row>
    <row r="1454" spans="1:8" s="19" customFormat="1" ht="13.5" hidden="1" customHeight="1" outlineLevel="2">
      <c r="A1454" s="41" t="s">
        <v>31</v>
      </c>
      <c r="B1454" s="42" t="s">
        <v>36</v>
      </c>
      <c r="C1454" s="204"/>
      <c r="D1454" s="205"/>
      <c r="E1454" s="43">
        <v>0</v>
      </c>
      <c r="F1454" s="43">
        <v>0</v>
      </c>
      <c r="G1454" s="44" t="str">
        <f t="shared" si="108"/>
        <v>-</v>
      </c>
      <c r="H1454" s="200"/>
    </row>
    <row r="1455" spans="1:8" s="134" customFormat="1" ht="13.5" hidden="1" customHeight="1" outlineLevel="2">
      <c r="A1455" s="41" t="s">
        <v>38</v>
      </c>
      <c r="B1455" s="42" t="s">
        <v>37</v>
      </c>
      <c r="C1455" s="204"/>
      <c r="D1455" s="205"/>
      <c r="E1455" s="43">
        <v>0</v>
      </c>
      <c r="F1455" s="43">
        <v>0</v>
      </c>
      <c r="G1455" s="44" t="str">
        <f t="shared" si="108"/>
        <v>-</v>
      </c>
      <c r="H1455" s="200"/>
    </row>
    <row r="1456" spans="1:8" s="143" customFormat="1" ht="21.75" customHeight="1" outlineLevel="1" collapsed="1">
      <c r="A1456" s="45"/>
      <c r="B1456" s="46"/>
      <c r="C1456" s="138"/>
      <c r="D1456" s="136"/>
      <c r="E1456" s="49"/>
      <c r="F1456" s="49"/>
      <c r="G1456" s="50"/>
      <c r="H1456" s="201"/>
    </row>
    <row r="1457" spans="1:8" s="143" customFormat="1" ht="3.95" customHeight="1" outlineLevel="1">
      <c r="A1457" s="148"/>
      <c r="B1457" s="149"/>
      <c r="C1457" s="139"/>
      <c r="D1457" s="140"/>
      <c r="E1457" s="150"/>
      <c r="F1457" s="150"/>
      <c r="G1457" s="151"/>
      <c r="H1457" s="142"/>
    </row>
    <row r="1458" spans="1:8" s="2" customFormat="1" ht="15" customHeight="1" outlineLevel="1">
      <c r="A1458" s="52" t="s">
        <v>61</v>
      </c>
      <c r="B1458" s="53" t="s">
        <v>225</v>
      </c>
      <c r="C1458" s="204">
        <v>853</v>
      </c>
      <c r="D1458" s="205">
        <v>85333</v>
      </c>
      <c r="E1458" s="54">
        <f>SUM(E1459:E1463)</f>
        <v>70854</v>
      </c>
      <c r="F1458" s="54">
        <f>SUM(F1459:F1463)</f>
        <v>18196.73</v>
      </c>
      <c r="G1458" s="55">
        <f t="shared" ref="G1458:G1486" si="109">IF(E1458&gt;0,F1458/E1458*100,"-")</f>
        <v>25.682008072938718</v>
      </c>
      <c r="H1458" s="200" t="s">
        <v>654</v>
      </c>
    </row>
    <row r="1459" spans="1:8" s="19" customFormat="1" ht="13.5" customHeight="1" outlineLevel="1">
      <c r="A1459" s="41" t="s">
        <v>7</v>
      </c>
      <c r="B1459" s="42" t="s">
        <v>33</v>
      </c>
      <c r="C1459" s="204"/>
      <c r="D1459" s="205"/>
      <c r="E1459" s="43">
        <v>70854</v>
      </c>
      <c r="F1459" s="43">
        <v>18196.73</v>
      </c>
      <c r="G1459" s="44">
        <f t="shared" si="109"/>
        <v>25.682008072938718</v>
      </c>
      <c r="H1459" s="200"/>
    </row>
    <row r="1460" spans="1:8" s="19" customFormat="1" ht="13.5" hidden="1" customHeight="1" outlineLevel="2">
      <c r="A1460" s="41" t="s">
        <v>8</v>
      </c>
      <c r="B1460" s="42" t="s">
        <v>34</v>
      </c>
      <c r="C1460" s="204"/>
      <c r="D1460" s="205"/>
      <c r="E1460" s="43">
        <v>0</v>
      </c>
      <c r="F1460" s="43">
        <v>0</v>
      </c>
      <c r="G1460" s="44" t="str">
        <f t="shared" si="109"/>
        <v>-</v>
      </c>
      <c r="H1460" s="200"/>
    </row>
    <row r="1461" spans="1:8" s="19" customFormat="1" ht="13.5" hidden="1" customHeight="1" outlineLevel="2">
      <c r="A1461" s="41" t="s">
        <v>9</v>
      </c>
      <c r="B1461" s="42" t="s">
        <v>35</v>
      </c>
      <c r="C1461" s="204"/>
      <c r="D1461" s="205"/>
      <c r="E1461" s="43">
        <v>0</v>
      </c>
      <c r="F1461" s="43">
        <v>0</v>
      </c>
      <c r="G1461" s="44" t="str">
        <f t="shared" si="109"/>
        <v>-</v>
      </c>
      <c r="H1461" s="200"/>
    </row>
    <row r="1462" spans="1:8" s="19" customFormat="1" ht="13.5" hidden="1" customHeight="1" outlineLevel="2">
      <c r="A1462" s="41" t="s">
        <v>31</v>
      </c>
      <c r="B1462" s="42" t="s">
        <v>36</v>
      </c>
      <c r="C1462" s="204"/>
      <c r="D1462" s="205"/>
      <c r="E1462" s="43">
        <v>0</v>
      </c>
      <c r="F1462" s="43">
        <v>0</v>
      </c>
      <c r="G1462" s="44" t="str">
        <f t="shared" si="109"/>
        <v>-</v>
      </c>
      <c r="H1462" s="200"/>
    </row>
    <row r="1463" spans="1:8" s="134" customFormat="1" ht="13.5" hidden="1" customHeight="1" outlineLevel="2">
      <c r="A1463" s="41" t="s">
        <v>38</v>
      </c>
      <c r="B1463" s="42" t="s">
        <v>37</v>
      </c>
      <c r="C1463" s="204"/>
      <c r="D1463" s="205"/>
      <c r="E1463" s="43">
        <v>0</v>
      </c>
      <c r="F1463" s="43">
        <v>0</v>
      </c>
      <c r="G1463" s="44" t="str">
        <f t="shared" si="109"/>
        <v>-</v>
      </c>
      <c r="H1463" s="200"/>
    </row>
    <row r="1464" spans="1:8" s="143" customFormat="1" ht="18" customHeight="1" outlineLevel="1" collapsed="1">
      <c r="A1464" s="45"/>
      <c r="B1464" s="46"/>
      <c r="C1464" s="138"/>
      <c r="D1464" s="136"/>
      <c r="E1464" s="49"/>
      <c r="F1464" s="49"/>
      <c r="G1464" s="50"/>
      <c r="H1464" s="201"/>
    </row>
    <row r="1465" spans="1:8" s="143" customFormat="1" ht="3.95" customHeight="1" outlineLevel="1">
      <c r="A1465" s="148"/>
      <c r="B1465" s="149"/>
      <c r="C1465" s="139"/>
      <c r="D1465" s="140"/>
      <c r="E1465" s="150"/>
      <c r="F1465" s="150"/>
      <c r="G1465" s="151"/>
      <c r="H1465" s="142"/>
    </row>
    <row r="1466" spans="1:8" s="2" customFormat="1" ht="15" customHeight="1" outlineLevel="1">
      <c r="A1466" s="52" t="s">
        <v>62</v>
      </c>
      <c r="B1466" s="53" t="s">
        <v>226</v>
      </c>
      <c r="C1466" s="204">
        <v>853</v>
      </c>
      <c r="D1466" s="205">
        <v>85333</v>
      </c>
      <c r="E1466" s="54">
        <f>SUM(E1467:E1471)</f>
        <v>48451</v>
      </c>
      <c r="F1466" s="54">
        <f>SUM(F1467:F1471)</f>
        <v>48450.66</v>
      </c>
      <c r="G1466" s="55">
        <f t="shared" si="109"/>
        <v>99.999298260097831</v>
      </c>
      <c r="H1466" s="200" t="s">
        <v>655</v>
      </c>
    </row>
    <row r="1467" spans="1:8" s="19" customFormat="1" ht="13.5" customHeight="1" outlineLevel="1">
      <c r="A1467" s="41" t="s">
        <v>7</v>
      </c>
      <c r="B1467" s="42" t="s">
        <v>33</v>
      </c>
      <c r="C1467" s="204"/>
      <c r="D1467" s="205"/>
      <c r="E1467" s="43">
        <v>48451</v>
      </c>
      <c r="F1467" s="43">
        <v>48450.66</v>
      </c>
      <c r="G1467" s="44">
        <f t="shared" si="109"/>
        <v>99.999298260097831</v>
      </c>
      <c r="H1467" s="200"/>
    </row>
    <row r="1468" spans="1:8" s="19" customFormat="1" ht="13.5" hidden="1" customHeight="1" outlineLevel="2">
      <c r="A1468" s="41" t="s">
        <v>8</v>
      </c>
      <c r="B1468" s="42" t="s">
        <v>34</v>
      </c>
      <c r="C1468" s="204"/>
      <c r="D1468" s="205"/>
      <c r="E1468" s="43">
        <v>0</v>
      </c>
      <c r="F1468" s="43">
        <v>0</v>
      </c>
      <c r="G1468" s="44" t="str">
        <f t="shared" si="109"/>
        <v>-</v>
      </c>
      <c r="H1468" s="200"/>
    </row>
    <row r="1469" spans="1:8" s="19" customFormat="1" ht="13.5" hidden="1" customHeight="1" outlineLevel="2">
      <c r="A1469" s="41" t="s">
        <v>9</v>
      </c>
      <c r="B1469" s="42" t="s">
        <v>35</v>
      </c>
      <c r="C1469" s="204"/>
      <c r="D1469" s="205"/>
      <c r="E1469" s="43">
        <v>0</v>
      </c>
      <c r="F1469" s="43">
        <v>0</v>
      </c>
      <c r="G1469" s="44" t="str">
        <f t="shared" si="109"/>
        <v>-</v>
      </c>
      <c r="H1469" s="200"/>
    </row>
    <row r="1470" spans="1:8" s="19" customFormat="1" ht="13.5" hidden="1" customHeight="1" outlineLevel="2">
      <c r="A1470" s="41" t="s">
        <v>31</v>
      </c>
      <c r="B1470" s="42" t="s">
        <v>36</v>
      </c>
      <c r="C1470" s="204"/>
      <c r="D1470" s="205"/>
      <c r="E1470" s="43">
        <v>0</v>
      </c>
      <c r="F1470" s="43">
        <v>0</v>
      </c>
      <c r="G1470" s="44" t="str">
        <f t="shared" si="109"/>
        <v>-</v>
      </c>
      <c r="H1470" s="200"/>
    </row>
    <row r="1471" spans="1:8" s="134" customFormat="1" ht="13.5" hidden="1" customHeight="1" outlineLevel="2">
      <c r="A1471" s="41" t="s">
        <v>38</v>
      </c>
      <c r="B1471" s="42" t="s">
        <v>37</v>
      </c>
      <c r="C1471" s="204"/>
      <c r="D1471" s="205"/>
      <c r="E1471" s="43">
        <v>0</v>
      </c>
      <c r="F1471" s="43">
        <v>0</v>
      </c>
      <c r="G1471" s="44" t="str">
        <f t="shared" si="109"/>
        <v>-</v>
      </c>
      <c r="H1471" s="200"/>
    </row>
    <row r="1472" spans="1:8" s="143" customFormat="1" ht="3.95" customHeight="1" outlineLevel="1" collapsed="1">
      <c r="A1472" s="45"/>
      <c r="B1472" s="46"/>
      <c r="C1472" s="138"/>
      <c r="D1472" s="136"/>
      <c r="E1472" s="49"/>
      <c r="F1472" s="49"/>
      <c r="G1472" s="50"/>
      <c r="H1472" s="201"/>
    </row>
    <row r="1473" spans="1:8" s="143" customFormat="1" ht="3.95" customHeight="1" outlineLevel="1">
      <c r="A1473" s="148"/>
      <c r="B1473" s="149"/>
      <c r="C1473" s="139"/>
      <c r="D1473" s="140"/>
      <c r="E1473" s="150"/>
      <c r="F1473" s="150"/>
      <c r="G1473" s="151"/>
      <c r="H1473" s="142"/>
    </row>
    <row r="1474" spans="1:8" s="2" customFormat="1" ht="15" customHeight="1" outlineLevel="1">
      <c r="A1474" s="52" t="s">
        <v>65</v>
      </c>
      <c r="B1474" s="53" t="s">
        <v>227</v>
      </c>
      <c r="C1474" s="204">
        <v>853</v>
      </c>
      <c r="D1474" s="205">
        <v>85333</v>
      </c>
      <c r="E1474" s="54">
        <f>SUM(E1475:E1479)</f>
        <v>90000</v>
      </c>
      <c r="F1474" s="54">
        <f>SUM(F1475:F1479)</f>
        <v>84107.43</v>
      </c>
      <c r="G1474" s="55">
        <f t="shared" ref="G1474:G1479" si="110">IF(E1474&gt;0,F1474/E1474*100,"-")</f>
        <v>93.452699999999993</v>
      </c>
      <c r="H1474" s="200" t="s">
        <v>656</v>
      </c>
    </row>
    <row r="1475" spans="1:8" s="19" customFormat="1" ht="13.5" customHeight="1" outlineLevel="1">
      <c r="A1475" s="41" t="s">
        <v>7</v>
      </c>
      <c r="B1475" s="42" t="s">
        <v>33</v>
      </c>
      <c r="C1475" s="207"/>
      <c r="D1475" s="208"/>
      <c r="E1475" s="43">
        <v>90000</v>
      </c>
      <c r="F1475" s="43">
        <v>84107.43</v>
      </c>
      <c r="G1475" s="44">
        <f t="shared" si="110"/>
        <v>93.452699999999993</v>
      </c>
      <c r="H1475" s="200"/>
    </row>
    <row r="1476" spans="1:8" s="19" customFormat="1" ht="13.5" hidden="1" customHeight="1" outlineLevel="2">
      <c r="A1476" s="41" t="s">
        <v>8</v>
      </c>
      <c r="B1476" s="42" t="s">
        <v>34</v>
      </c>
      <c r="C1476" s="207"/>
      <c r="D1476" s="208"/>
      <c r="E1476" s="43">
        <v>0</v>
      </c>
      <c r="F1476" s="43">
        <v>0</v>
      </c>
      <c r="G1476" s="44" t="str">
        <f t="shared" si="110"/>
        <v>-</v>
      </c>
      <c r="H1476" s="200"/>
    </row>
    <row r="1477" spans="1:8" s="19" customFormat="1" ht="13.5" hidden="1" customHeight="1" outlineLevel="2">
      <c r="A1477" s="41" t="s">
        <v>9</v>
      </c>
      <c r="B1477" s="42" t="s">
        <v>35</v>
      </c>
      <c r="C1477" s="207"/>
      <c r="D1477" s="208"/>
      <c r="E1477" s="43">
        <v>0</v>
      </c>
      <c r="F1477" s="43">
        <v>0</v>
      </c>
      <c r="G1477" s="44" t="str">
        <f t="shared" si="110"/>
        <v>-</v>
      </c>
      <c r="H1477" s="200"/>
    </row>
    <row r="1478" spans="1:8" s="19" customFormat="1" ht="13.5" hidden="1" customHeight="1" outlineLevel="2">
      <c r="A1478" s="41" t="s">
        <v>31</v>
      </c>
      <c r="B1478" s="42" t="s">
        <v>36</v>
      </c>
      <c r="C1478" s="207"/>
      <c r="D1478" s="208"/>
      <c r="E1478" s="43">
        <v>0</v>
      </c>
      <c r="F1478" s="43">
        <v>0</v>
      </c>
      <c r="G1478" s="44" t="str">
        <f t="shared" si="110"/>
        <v>-</v>
      </c>
      <c r="H1478" s="200"/>
    </row>
    <row r="1479" spans="1:8" s="19" customFormat="1" ht="13.5" hidden="1" customHeight="1" outlineLevel="2">
      <c r="A1479" s="41" t="s">
        <v>38</v>
      </c>
      <c r="B1479" s="42" t="s">
        <v>37</v>
      </c>
      <c r="C1479" s="207"/>
      <c r="D1479" s="208"/>
      <c r="E1479" s="43">
        <v>0</v>
      </c>
      <c r="F1479" s="43">
        <v>0</v>
      </c>
      <c r="G1479" s="44" t="str">
        <f t="shared" si="110"/>
        <v>-</v>
      </c>
      <c r="H1479" s="200"/>
    </row>
    <row r="1480" spans="1:8" s="19" customFormat="1" ht="35.25" customHeight="1" outlineLevel="1" collapsed="1">
      <c r="A1480" s="45"/>
      <c r="B1480" s="46"/>
      <c r="C1480" s="154"/>
      <c r="D1480" s="155"/>
      <c r="E1480" s="49"/>
      <c r="F1480" s="49"/>
      <c r="G1480" s="50"/>
      <c r="H1480" s="201"/>
    </row>
    <row r="1481" spans="1:8" s="143" customFormat="1" ht="3.95" customHeight="1" outlineLevel="1">
      <c r="A1481" s="148"/>
      <c r="B1481" s="149"/>
      <c r="C1481" s="139"/>
      <c r="D1481" s="140"/>
      <c r="E1481" s="150"/>
      <c r="F1481" s="150"/>
      <c r="G1481" s="151"/>
      <c r="H1481" s="142"/>
    </row>
    <row r="1482" spans="1:8" s="2" customFormat="1" ht="16.5" customHeight="1" outlineLevel="1">
      <c r="A1482" s="52" t="s">
        <v>66</v>
      </c>
      <c r="B1482" s="53" t="s">
        <v>410</v>
      </c>
      <c r="C1482" s="204">
        <v>853</v>
      </c>
      <c r="D1482" s="205">
        <v>85333</v>
      </c>
      <c r="E1482" s="54">
        <f>SUM(E1483:E1487)</f>
        <v>140000</v>
      </c>
      <c r="F1482" s="54">
        <f>SUM(F1483:F1487)</f>
        <v>113412.65</v>
      </c>
      <c r="G1482" s="55">
        <f t="shared" si="109"/>
        <v>81.009035714285716</v>
      </c>
      <c r="H1482" s="200" t="s">
        <v>657</v>
      </c>
    </row>
    <row r="1483" spans="1:8" s="19" customFormat="1" ht="13.5" customHeight="1" outlineLevel="1">
      <c r="A1483" s="41" t="s">
        <v>7</v>
      </c>
      <c r="B1483" s="42" t="s">
        <v>33</v>
      </c>
      <c r="C1483" s="207"/>
      <c r="D1483" s="208"/>
      <c r="E1483" s="43">
        <v>140000</v>
      </c>
      <c r="F1483" s="43">
        <v>113412.65</v>
      </c>
      <c r="G1483" s="44">
        <f t="shared" si="109"/>
        <v>81.009035714285716</v>
      </c>
      <c r="H1483" s="200"/>
    </row>
    <row r="1484" spans="1:8" s="19" customFormat="1" ht="13.5" hidden="1" customHeight="1" outlineLevel="2">
      <c r="A1484" s="41" t="s">
        <v>8</v>
      </c>
      <c r="B1484" s="42" t="s">
        <v>34</v>
      </c>
      <c r="C1484" s="207"/>
      <c r="D1484" s="208"/>
      <c r="E1484" s="43">
        <v>0</v>
      </c>
      <c r="F1484" s="43">
        <v>0</v>
      </c>
      <c r="G1484" s="44" t="str">
        <f t="shared" si="109"/>
        <v>-</v>
      </c>
      <c r="H1484" s="200"/>
    </row>
    <row r="1485" spans="1:8" s="19" customFormat="1" ht="13.5" hidden="1" customHeight="1" outlineLevel="2">
      <c r="A1485" s="41" t="s">
        <v>9</v>
      </c>
      <c r="B1485" s="42" t="s">
        <v>35</v>
      </c>
      <c r="C1485" s="207"/>
      <c r="D1485" s="208"/>
      <c r="E1485" s="43">
        <v>0</v>
      </c>
      <c r="F1485" s="43">
        <v>0</v>
      </c>
      <c r="G1485" s="44" t="str">
        <f t="shared" si="109"/>
        <v>-</v>
      </c>
      <c r="H1485" s="200"/>
    </row>
    <row r="1486" spans="1:8" s="19" customFormat="1" ht="13.5" hidden="1" customHeight="1" outlineLevel="2">
      <c r="A1486" s="41" t="s">
        <v>31</v>
      </c>
      <c r="B1486" s="42" t="s">
        <v>36</v>
      </c>
      <c r="C1486" s="207"/>
      <c r="D1486" s="208"/>
      <c r="E1486" s="43">
        <v>0</v>
      </c>
      <c r="F1486" s="43">
        <v>0</v>
      </c>
      <c r="G1486" s="44" t="str">
        <f t="shared" si="109"/>
        <v>-</v>
      </c>
      <c r="H1486" s="200"/>
    </row>
    <row r="1487" spans="1:8" s="19" customFormat="1" ht="13.5" hidden="1" customHeight="1" outlineLevel="2">
      <c r="A1487" s="41" t="s">
        <v>38</v>
      </c>
      <c r="B1487" s="42" t="s">
        <v>37</v>
      </c>
      <c r="C1487" s="207"/>
      <c r="D1487" s="208"/>
      <c r="E1487" s="43">
        <v>0</v>
      </c>
      <c r="F1487" s="43">
        <v>0</v>
      </c>
      <c r="G1487" s="44" t="str">
        <f t="shared" ref="G1487:G1495" si="111">IF(E1487&gt;0,F1487/E1487*100,"-")</f>
        <v>-</v>
      </c>
      <c r="H1487" s="200"/>
    </row>
    <row r="1488" spans="1:8" s="19" customFormat="1" ht="26.25" customHeight="1" outlineLevel="1" collapsed="1">
      <c r="A1488" s="45"/>
      <c r="B1488" s="46"/>
      <c r="C1488" s="154"/>
      <c r="D1488" s="155"/>
      <c r="E1488" s="49"/>
      <c r="F1488" s="49"/>
      <c r="G1488" s="50"/>
      <c r="H1488" s="201"/>
    </row>
    <row r="1489" spans="1:9" s="18" customFormat="1" ht="18" customHeight="1" outlineLevel="1">
      <c r="A1489" s="14">
        <v>2</v>
      </c>
      <c r="B1489" s="15" t="s">
        <v>72</v>
      </c>
      <c r="C1489" s="138"/>
      <c r="D1489" s="136"/>
      <c r="E1489" s="16">
        <f>E1491</f>
        <v>12195</v>
      </c>
      <c r="F1489" s="16">
        <f>F1491</f>
        <v>12194.23</v>
      </c>
      <c r="G1489" s="17">
        <f t="shared" si="111"/>
        <v>99.993685936859364</v>
      </c>
      <c r="H1489" s="191"/>
    </row>
    <row r="1490" spans="1:9" s="18" customFormat="1" ht="3.95" customHeight="1" outlineLevel="1">
      <c r="A1490" s="144"/>
      <c r="B1490" s="145"/>
      <c r="C1490" s="139"/>
      <c r="D1490" s="140"/>
      <c r="E1490" s="146"/>
      <c r="F1490" s="146"/>
      <c r="G1490" s="147"/>
      <c r="H1490" s="142"/>
    </row>
    <row r="1491" spans="1:9" s="2" customFormat="1" ht="15" customHeight="1" outlineLevel="1">
      <c r="A1491" s="52" t="s">
        <v>93</v>
      </c>
      <c r="B1491" s="53" t="s">
        <v>411</v>
      </c>
      <c r="C1491" s="204">
        <v>853</v>
      </c>
      <c r="D1491" s="205">
        <v>85333</v>
      </c>
      <c r="E1491" s="54">
        <f>SUM(E1492:E1496)</f>
        <v>12195</v>
      </c>
      <c r="F1491" s="54">
        <f>SUM(F1492:F1496)</f>
        <v>12194.23</v>
      </c>
      <c r="G1491" s="55">
        <f t="shared" si="111"/>
        <v>99.993685936859364</v>
      </c>
      <c r="H1491" s="200" t="s">
        <v>487</v>
      </c>
    </row>
    <row r="1492" spans="1:9" s="19" customFormat="1" ht="13.5" customHeight="1" outlineLevel="1">
      <c r="A1492" s="41" t="s">
        <v>7</v>
      </c>
      <c r="B1492" s="42" t="s">
        <v>33</v>
      </c>
      <c r="C1492" s="207"/>
      <c r="D1492" s="208"/>
      <c r="E1492" s="43">
        <v>12195</v>
      </c>
      <c r="F1492" s="43">
        <v>12194.23</v>
      </c>
      <c r="G1492" s="44">
        <f t="shared" si="111"/>
        <v>99.993685936859364</v>
      </c>
      <c r="H1492" s="222"/>
    </row>
    <row r="1493" spans="1:9" s="19" customFormat="1" ht="13.5" hidden="1" customHeight="1" outlineLevel="2">
      <c r="A1493" s="41" t="s">
        <v>8</v>
      </c>
      <c r="B1493" s="42" t="s">
        <v>34</v>
      </c>
      <c r="C1493" s="207"/>
      <c r="D1493" s="208"/>
      <c r="E1493" s="43">
        <v>0</v>
      </c>
      <c r="F1493" s="43">
        <v>0</v>
      </c>
      <c r="G1493" s="44" t="str">
        <f t="shared" si="111"/>
        <v>-</v>
      </c>
      <c r="H1493" s="222"/>
    </row>
    <row r="1494" spans="1:9" s="19" customFormat="1" ht="13.5" hidden="1" customHeight="1" outlineLevel="2">
      <c r="A1494" s="41" t="s">
        <v>9</v>
      </c>
      <c r="B1494" s="42" t="s">
        <v>35</v>
      </c>
      <c r="C1494" s="207"/>
      <c r="D1494" s="208"/>
      <c r="E1494" s="43">
        <v>0</v>
      </c>
      <c r="F1494" s="43">
        <v>0</v>
      </c>
      <c r="G1494" s="44" t="str">
        <f t="shared" si="111"/>
        <v>-</v>
      </c>
      <c r="H1494" s="222"/>
    </row>
    <row r="1495" spans="1:9" s="19" customFormat="1" ht="13.5" hidden="1" customHeight="1" outlineLevel="2">
      <c r="A1495" s="41" t="s">
        <v>31</v>
      </c>
      <c r="B1495" s="42" t="s">
        <v>36</v>
      </c>
      <c r="C1495" s="207"/>
      <c r="D1495" s="208"/>
      <c r="E1495" s="43">
        <v>0</v>
      </c>
      <c r="F1495" s="43">
        <v>0</v>
      </c>
      <c r="G1495" s="44" t="str">
        <f t="shared" si="111"/>
        <v>-</v>
      </c>
      <c r="H1495" s="222"/>
    </row>
    <row r="1496" spans="1:9" s="134" customFormat="1" ht="13.5" hidden="1" customHeight="1" outlineLevel="2">
      <c r="A1496" s="41" t="s">
        <v>38</v>
      </c>
      <c r="B1496" s="42" t="s">
        <v>37</v>
      </c>
      <c r="C1496" s="207"/>
      <c r="D1496" s="208"/>
      <c r="E1496" s="43">
        <v>0</v>
      </c>
      <c r="F1496" s="43">
        <v>0</v>
      </c>
      <c r="G1496" s="44" t="str">
        <f>IF(E1496&gt;0,F1496/E1496*100,"-")</f>
        <v>-</v>
      </c>
      <c r="H1496" s="222"/>
    </row>
    <row r="1497" spans="1:9" s="143" customFormat="1" ht="3.95" customHeight="1" outlineLevel="1" collapsed="1">
      <c r="A1497" s="45"/>
      <c r="B1497" s="46"/>
      <c r="C1497" s="154"/>
      <c r="D1497" s="155"/>
      <c r="E1497" s="49"/>
      <c r="F1497" s="49"/>
      <c r="G1497" s="50"/>
      <c r="H1497" s="137"/>
    </row>
    <row r="1498" spans="1:9" s="143" customFormat="1" ht="3.95" customHeight="1">
      <c r="A1498" s="158"/>
      <c r="B1498" s="159"/>
      <c r="C1498" s="166"/>
      <c r="D1498" s="167"/>
      <c r="E1498" s="162"/>
      <c r="F1498" s="162"/>
      <c r="G1498" s="163"/>
      <c r="H1498" s="164"/>
    </row>
    <row r="1499" spans="1:9" s="79" customFormat="1" ht="18" customHeight="1">
      <c r="A1499" s="72" t="s">
        <v>52</v>
      </c>
      <c r="B1499" s="73" t="s">
        <v>228</v>
      </c>
      <c r="C1499" s="74"/>
      <c r="D1499" s="74"/>
      <c r="E1499" s="75">
        <f>SUM(E1500:E1504)</f>
        <v>1830151</v>
      </c>
      <c r="F1499" s="75">
        <f>SUM(F1500:F1504)</f>
        <v>1824566.6799999995</v>
      </c>
      <c r="G1499" s="76">
        <f t="shared" ref="G1499:G1504" si="112">IF(E1499&gt;0,F1499/E1499*100,"-")</f>
        <v>99.69487107894372</v>
      </c>
      <c r="H1499" s="77"/>
      <c r="I1499" s="78"/>
    </row>
    <row r="1500" spans="1:9" s="128" customFormat="1" ht="14.25" customHeight="1">
      <c r="A1500" s="122" t="s">
        <v>7</v>
      </c>
      <c r="B1500" s="123" t="s">
        <v>33</v>
      </c>
      <c r="C1500" s="124"/>
      <c r="D1500" s="122"/>
      <c r="E1500" s="125">
        <f t="shared" ref="E1500:F1504" si="113">E1510+E1518+E1526+E1534+E1542+E1550+E1558+E1566+E1574+E1582+E1590+E1598+E1606+E1678+E1687+E1713+E1614+E1622+E1630+E1638+E1646+E1654+E1662+E1670+E1697+E1705</f>
        <v>1830151</v>
      </c>
      <c r="F1500" s="125">
        <f t="shared" si="113"/>
        <v>1824566.6799999995</v>
      </c>
      <c r="G1500" s="126">
        <f t="shared" si="112"/>
        <v>99.69487107894372</v>
      </c>
      <c r="H1500" s="127"/>
    </row>
    <row r="1501" spans="1:9" s="128" customFormat="1" ht="14.25" hidden="1" customHeight="1" outlineLevel="1">
      <c r="A1501" s="122" t="s">
        <v>8</v>
      </c>
      <c r="B1501" s="123" t="s">
        <v>34</v>
      </c>
      <c r="C1501" s="124"/>
      <c r="D1501" s="122"/>
      <c r="E1501" s="125">
        <f t="shared" si="113"/>
        <v>0</v>
      </c>
      <c r="F1501" s="125">
        <f t="shared" si="113"/>
        <v>0</v>
      </c>
      <c r="G1501" s="126" t="str">
        <f t="shared" si="112"/>
        <v>-</v>
      </c>
      <c r="H1501" s="127"/>
    </row>
    <row r="1502" spans="1:9" s="128" customFormat="1" ht="14.25" hidden="1" customHeight="1" outlineLevel="1">
      <c r="A1502" s="122" t="s">
        <v>9</v>
      </c>
      <c r="B1502" s="123" t="s">
        <v>35</v>
      </c>
      <c r="C1502" s="124"/>
      <c r="D1502" s="122"/>
      <c r="E1502" s="125">
        <f t="shared" si="113"/>
        <v>0</v>
      </c>
      <c r="F1502" s="125">
        <f t="shared" si="113"/>
        <v>0</v>
      </c>
      <c r="G1502" s="126" t="str">
        <f t="shared" si="112"/>
        <v>-</v>
      </c>
      <c r="H1502" s="127"/>
    </row>
    <row r="1503" spans="1:9" s="128" customFormat="1" ht="14.25" hidden="1" customHeight="1" outlineLevel="1">
      <c r="A1503" s="122" t="s">
        <v>31</v>
      </c>
      <c r="B1503" s="123" t="s">
        <v>36</v>
      </c>
      <c r="C1503" s="124"/>
      <c r="D1503" s="122"/>
      <c r="E1503" s="125">
        <f t="shared" si="113"/>
        <v>0</v>
      </c>
      <c r="F1503" s="125">
        <f t="shared" si="113"/>
        <v>0</v>
      </c>
      <c r="G1503" s="126" t="str">
        <f t="shared" si="112"/>
        <v>-</v>
      </c>
      <c r="H1503" s="127"/>
    </row>
    <row r="1504" spans="1:9" s="128" customFormat="1" ht="14.25" hidden="1" customHeight="1" outlineLevel="1">
      <c r="A1504" s="122" t="s">
        <v>38</v>
      </c>
      <c r="B1504" s="123" t="s">
        <v>37</v>
      </c>
      <c r="C1504" s="124"/>
      <c r="D1504" s="122"/>
      <c r="E1504" s="125">
        <f t="shared" si="113"/>
        <v>0</v>
      </c>
      <c r="F1504" s="125">
        <f t="shared" si="113"/>
        <v>0</v>
      </c>
      <c r="G1504" s="126" t="str">
        <f t="shared" si="112"/>
        <v>-</v>
      </c>
      <c r="H1504" s="127"/>
    </row>
    <row r="1505" spans="1:8" s="34" customFormat="1" ht="5.0999999999999996" customHeight="1" collapsed="1">
      <c r="A1505" s="35"/>
      <c r="B1505" s="36"/>
      <c r="C1505" s="37"/>
      <c r="D1505" s="35"/>
      <c r="E1505" s="38"/>
      <c r="F1505" s="38"/>
      <c r="G1505" s="39"/>
      <c r="H1505" s="40"/>
    </row>
    <row r="1506" spans="1:8" s="84" customFormat="1" ht="21" customHeight="1" outlineLevel="1">
      <c r="A1506" s="80" t="s">
        <v>57</v>
      </c>
      <c r="B1506" s="81" t="s">
        <v>56</v>
      </c>
      <c r="C1506" s="80"/>
      <c r="D1506" s="80"/>
      <c r="E1506" s="82">
        <f>E1507+E1684</f>
        <v>1728151</v>
      </c>
      <c r="F1506" s="82">
        <f>F1507+F1684</f>
        <v>1722606.2699999996</v>
      </c>
      <c r="G1506" s="83">
        <f t="shared" ref="G1506:G1514" si="114">IF(E1506&gt;0,F1506/E1506*100,"-")</f>
        <v>99.679152458321028</v>
      </c>
      <c r="H1506" s="81"/>
    </row>
    <row r="1507" spans="1:8" s="18" customFormat="1" ht="18" customHeight="1" outlineLevel="1">
      <c r="A1507" s="14" t="s">
        <v>15</v>
      </c>
      <c r="B1507" s="15" t="s">
        <v>58</v>
      </c>
      <c r="C1507" s="14"/>
      <c r="D1507" s="14"/>
      <c r="E1507" s="16">
        <f>E1509+E1517+E1525+E1533+E1541+E1549+E1557+E1565+E1573+E1581+E1589+E1597+E1605+E1677+E1613+E1621+E1629+E1637+E1645+E1653+E1661+E1669</f>
        <v>1708151</v>
      </c>
      <c r="F1507" s="16">
        <f>F1509+F1517+F1525+F1533+F1541+F1549+F1557+F1565+F1573+F1581+F1589+F1597+F1605+F1677+F1613+F1621+F1629+F1637+F1645+F1653+F1661+F1669</f>
        <v>1705046.2699999996</v>
      </c>
      <c r="G1507" s="17">
        <f t="shared" si="114"/>
        <v>99.818240307794781</v>
      </c>
      <c r="H1507" s="15"/>
    </row>
    <row r="1508" spans="1:8" s="18" customFormat="1" ht="3.95" customHeight="1" outlineLevel="1">
      <c r="A1508" s="144"/>
      <c r="B1508" s="145"/>
      <c r="C1508" s="144"/>
      <c r="D1508" s="144"/>
      <c r="E1508" s="146"/>
      <c r="F1508" s="146"/>
      <c r="G1508" s="147"/>
      <c r="H1508" s="145"/>
    </row>
    <row r="1509" spans="1:8" s="2" customFormat="1" ht="15" customHeight="1" outlineLevel="1">
      <c r="A1509" s="52" t="s">
        <v>32</v>
      </c>
      <c r="B1509" s="53" t="s">
        <v>229</v>
      </c>
      <c r="C1509" s="204">
        <v>700</v>
      </c>
      <c r="D1509" s="205">
        <v>70004</v>
      </c>
      <c r="E1509" s="54">
        <f>SUM(E1510:E1514)</f>
        <v>57911</v>
      </c>
      <c r="F1509" s="54">
        <f>SUM(F1510:F1514)</f>
        <v>57910.06</v>
      </c>
      <c r="G1509" s="55">
        <f t="shared" si="114"/>
        <v>99.998376819602484</v>
      </c>
      <c r="H1509" s="198" t="s">
        <v>658</v>
      </c>
    </row>
    <row r="1510" spans="1:8" s="19" customFormat="1" ht="13.5" customHeight="1" outlineLevel="1">
      <c r="A1510" s="41" t="s">
        <v>7</v>
      </c>
      <c r="B1510" s="42" t="s">
        <v>33</v>
      </c>
      <c r="C1510" s="204"/>
      <c r="D1510" s="205"/>
      <c r="E1510" s="43">
        <v>57911</v>
      </c>
      <c r="F1510" s="43">
        <v>57910.06</v>
      </c>
      <c r="G1510" s="44">
        <f t="shared" si="114"/>
        <v>99.998376819602484</v>
      </c>
      <c r="H1510" s="198"/>
    </row>
    <row r="1511" spans="1:8" s="19" customFormat="1" ht="13.5" hidden="1" customHeight="1" outlineLevel="2">
      <c r="A1511" s="41" t="s">
        <v>8</v>
      </c>
      <c r="B1511" s="42" t="s">
        <v>34</v>
      </c>
      <c r="C1511" s="204"/>
      <c r="D1511" s="205"/>
      <c r="E1511" s="43">
        <v>0</v>
      </c>
      <c r="F1511" s="43">
        <v>0</v>
      </c>
      <c r="G1511" s="44" t="str">
        <f t="shared" si="114"/>
        <v>-</v>
      </c>
      <c r="H1511" s="198"/>
    </row>
    <row r="1512" spans="1:8" s="19" customFormat="1" ht="13.5" hidden="1" customHeight="1" outlineLevel="2">
      <c r="A1512" s="41" t="s">
        <v>9</v>
      </c>
      <c r="B1512" s="42" t="s">
        <v>35</v>
      </c>
      <c r="C1512" s="204"/>
      <c r="D1512" s="205"/>
      <c r="E1512" s="43">
        <v>0</v>
      </c>
      <c r="F1512" s="43">
        <v>0</v>
      </c>
      <c r="G1512" s="44" t="str">
        <f t="shared" si="114"/>
        <v>-</v>
      </c>
      <c r="H1512" s="198"/>
    </row>
    <row r="1513" spans="1:8" s="19" customFormat="1" ht="13.5" hidden="1" customHeight="1" outlineLevel="2">
      <c r="A1513" s="41" t="s">
        <v>31</v>
      </c>
      <c r="B1513" s="42" t="s">
        <v>36</v>
      </c>
      <c r="C1513" s="204"/>
      <c r="D1513" s="205"/>
      <c r="E1513" s="43">
        <v>0</v>
      </c>
      <c r="F1513" s="43">
        <v>0</v>
      </c>
      <c r="G1513" s="44" t="str">
        <f t="shared" si="114"/>
        <v>-</v>
      </c>
      <c r="H1513" s="198"/>
    </row>
    <row r="1514" spans="1:8" s="134" customFormat="1" ht="13.5" hidden="1" customHeight="1" outlineLevel="2">
      <c r="A1514" s="41" t="s">
        <v>38</v>
      </c>
      <c r="B1514" s="42" t="s">
        <v>37</v>
      </c>
      <c r="C1514" s="204"/>
      <c r="D1514" s="205"/>
      <c r="E1514" s="43">
        <v>0</v>
      </c>
      <c r="F1514" s="43">
        <v>0</v>
      </c>
      <c r="G1514" s="44" t="str">
        <f t="shared" si="114"/>
        <v>-</v>
      </c>
      <c r="H1514" s="198"/>
    </row>
    <row r="1515" spans="1:8" s="143" customFormat="1" ht="3.95" customHeight="1" outlineLevel="1" collapsed="1">
      <c r="A1515" s="45"/>
      <c r="B1515" s="46"/>
      <c r="C1515" s="138"/>
      <c r="D1515" s="136"/>
      <c r="E1515" s="49"/>
      <c r="F1515" s="49"/>
      <c r="G1515" s="50"/>
      <c r="H1515" s="199"/>
    </row>
    <row r="1516" spans="1:8" s="143" customFormat="1" ht="3.95" customHeight="1" outlineLevel="1">
      <c r="A1516" s="148"/>
      <c r="B1516" s="149"/>
      <c r="C1516" s="139"/>
      <c r="D1516" s="140"/>
      <c r="E1516" s="150"/>
      <c r="F1516" s="150"/>
      <c r="G1516" s="151"/>
      <c r="H1516" s="141"/>
    </row>
    <row r="1517" spans="1:8" s="2" customFormat="1" ht="15" customHeight="1" outlineLevel="1">
      <c r="A1517" s="52" t="s">
        <v>61</v>
      </c>
      <c r="B1517" s="53" t="s">
        <v>230</v>
      </c>
      <c r="C1517" s="204">
        <v>700</v>
      </c>
      <c r="D1517" s="205">
        <v>70004</v>
      </c>
      <c r="E1517" s="54">
        <f>SUM(E1518:E1522)</f>
        <v>7380</v>
      </c>
      <c r="F1517" s="54">
        <f>SUM(F1518:F1522)</f>
        <v>7380</v>
      </c>
      <c r="G1517" s="55">
        <f t="shared" ref="G1517:G1592" si="115">IF(E1517&gt;0,F1517/E1517*100,"-")</f>
        <v>100</v>
      </c>
      <c r="H1517" s="202" t="s">
        <v>659</v>
      </c>
    </row>
    <row r="1518" spans="1:8" s="19" customFormat="1" ht="13.5" customHeight="1" outlineLevel="1">
      <c r="A1518" s="41" t="s">
        <v>7</v>
      </c>
      <c r="B1518" s="42" t="s">
        <v>33</v>
      </c>
      <c r="C1518" s="204"/>
      <c r="D1518" s="205"/>
      <c r="E1518" s="43">
        <v>7380</v>
      </c>
      <c r="F1518" s="43">
        <v>7380</v>
      </c>
      <c r="G1518" s="44">
        <f t="shared" si="115"/>
        <v>100</v>
      </c>
      <c r="H1518" s="202"/>
    </row>
    <row r="1519" spans="1:8" s="19" customFormat="1" ht="13.5" hidden="1" customHeight="1" outlineLevel="2">
      <c r="A1519" s="41" t="s">
        <v>8</v>
      </c>
      <c r="B1519" s="42" t="s">
        <v>34</v>
      </c>
      <c r="C1519" s="204"/>
      <c r="D1519" s="205"/>
      <c r="E1519" s="43">
        <v>0</v>
      </c>
      <c r="F1519" s="43">
        <v>0</v>
      </c>
      <c r="G1519" s="44" t="str">
        <f t="shared" si="115"/>
        <v>-</v>
      </c>
      <c r="H1519" s="202"/>
    </row>
    <row r="1520" spans="1:8" s="19" customFormat="1" ht="13.5" hidden="1" customHeight="1" outlineLevel="2">
      <c r="A1520" s="41" t="s">
        <v>9</v>
      </c>
      <c r="B1520" s="42" t="s">
        <v>35</v>
      </c>
      <c r="C1520" s="204"/>
      <c r="D1520" s="205"/>
      <c r="E1520" s="43">
        <v>0</v>
      </c>
      <c r="F1520" s="43">
        <v>0</v>
      </c>
      <c r="G1520" s="44" t="str">
        <f t="shared" si="115"/>
        <v>-</v>
      </c>
      <c r="H1520" s="202"/>
    </row>
    <row r="1521" spans="1:8" s="19" customFormat="1" ht="13.5" hidden="1" customHeight="1" outlineLevel="2">
      <c r="A1521" s="41" t="s">
        <v>31</v>
      </c>
      <c r="B1521" s="42" t="s">
        <v>36</v>
      </c>
      <c r="C1521" s="204"/>
      <c r="D1521" s="205"/>
      <c r="E1521" s="43">
        <v>0</v>
      </c>
      <c r="F1521" s="43">
        <v>0</v>
      </c>
      <c r="G1521" s="44" t="str">
        <f t="shared" si="115"/>
        <v>-</v>
      </c>
      <c r="H1521" s="202"/>
    </row>
    <row r="1522" spans="1:8" s="134" customFormat="1" ht="13.5" hidden="1" customHeight="1" outlineLevel="2">
      <c r="A1522" s="41" t="s">
        <v>38</v>
      </c>
      <c r="B1522" s="42" t="s">
        <v>37</v>
      </c>
      <c r="C1522" s="204"/>
      <c r="D1522" s="205"/>
      <c r="E1522" s="43">
        <v>0</v>
      </c>
      <c r="F1522" s="43">
        <v>0</v>
      </c>
      <c r="G1522" s="44" t="str">
        <f t="shared" si="115"/>
        <v>-</v>
      </c>
      <c r="H1522" s="202"/>
    </row>
    <row r="1523" spans="1:8" s="143" customFormat="1" ht="3.95" customHeight="1" outlineLevel="1" collapsed="1">
      <c r="A1523" s="45"/>
      <c r="B1523" s="46"/>
      <c r="C1523" s="138"/>
      <c r="D1523" s="136"/>
      <c r="E1523" s="49"/>
      <c r="F1523" s="49"/>
      <c r="G1523" s="50"/>
      <c r="H1523" s="203"/>
    </row>
    <row r="1524" spans="1:8" s="143" customFormat="1" ht="3.95" customHeight="1" outlineLevel="1">
      <c r="A1524" s="148"/>
      <c r="B1524" s="149"/>
      <c r="C1524" s="139"/>
      <c r="D1524" s="140"/>
      <c r="E1524" s="150"/>
      <c r="F1524" s="150"/>
      <c r="G1524" s="151"/>
      <c r="H1524" s="141"/>
    </row>
    <row r="1525" spans="1:8" s="2" customFormat="1" ht="15" customHeight="1" outlineLevel="1">
      <c r="A1525" s="52" t="s">
        <v>62</v>
      </c>
      <c r="B1525" s="53" t="s">
        <v>231</v>
      </c>
      <c r="C1525" s="204">
        <v>700</v>
      </c>
      <c r="D1525" s="205">
        <v>70004</v>
      </c>
      <c r="E1525" s="54">
        <f>SUM(E1526:E1530)</f>
        <v>19972</v>
      </c>
      <c r="F1525" s="54">
        <f>SUM(F1526:F1530)</f>
        <v>19971.02</v>
      </c>
      <c r="G1525" s="55">
        <f t="shared" si="115"/>
        <v>99.995093130382543</v>
      </c>
      <c r="H1525" s="198" t="s">
        <v>660</v>
      </c>
    </row>
    <row r="1526" spans="1:8" s="19" customFormat="1" ht="13.5" customHeight="1" outlineLevel="1">
      <c r="A1526" s="41" t="s">
        <v>7</v>
      </c>
      <c r="B1526" s="42" t="s">
        <v>33</v>
      </c>
      <c r="C1526" s="204"/>
      <c r="D1526" s="205"/>
      <c r="E1526" s="43">
        <v>19972</v>
      </c>
      <c r="F1526" s="43">
        <v>19971.02</v>
      </c>
      <c r="G1526" s="44">
        <f t="shared" si="115"/>
        <v>99.995093130382543</v>
      </c>
      <c r="H1526" s="198"/>
    </row>
    <row r="1527" spans="1:8" s="19" customFormat="1" ht="13.5" hidden="1" customHeight="1" outlineLevel="2">
      <c r="A1527" s="41" t="s">
        <v>8</v>
      </c>
      <c r="B1527" s="42" t="s">
        <v>34</v>
      </c>
      <c r="C1527" s="204"/>
      <c r="D1527" s="205"/>
      <c r="E1527" s="43">
        <v>0</v>
      </c>
      <c r="F1527" s="43">
        <v>0</v>
      </c>
      <c r="G1527" s="44" t="str">
        <f t="shared" si="115"/>
        <v>-</v>
      </c>
      <c r="H1527" s="198"/>
    </row>
    <row r="1528" spans="1:8" s="19" customFormat="1" ht="13.5" hidden="1" customHeight="1" outlineLevel="2">
      <c r="A1528" s="41" t="s">
        <v>9</v>
      </c>
      <c r="B1528" s="42" t="s">
        <v>35</v>
      </c>
      <c r="C1528" s="204"/>
      <c r="D1528" s="205"/>
      <c r="E1528" s="43">
        <v>0</v>
      </c>
      <c r="F1528" s="43">
        <v>0</v>
      </c>
      <c r="G1528" s="44" t="str">
        <f t="shared" si="115"/>
        <v>-</v>
      </c>
      <c r="H1528" s="198"/>
    </row>
    <row r="1529" spans="1:8" s="19" customFormat="1" ht="13.5" hidden="1" customHeight="1" outlineLevel="2">
      <c r="A1529" s="41" t="s">
        <v>31</v>
      </c>
      <c r="B1529" s="42" t="s">
        <v>36</v>
      </c>
      <c r="C1529" s="204"/>
      <c r="D1529" s="205"/>
      <c r="E1529" s="43">
        <v>0</v>
      </c>
      <c r="F1529" s="43">
        <v>0</v>
      </c>
      <c r="G1529" s="44" t="str">
        <f t="shared" si="115"/>
        <v>-</v>
      </c>
      <c r="H1529" s="198"/>
    </row>
    <row r="1530" spans="1:8" s="134" customFormat="1" ht="13.5" hidden="1" customHeight="1" outlineLevel="2">
      <c r="A1530" s="41" t="s">
        <v>38</v>
      </c>
      <c r="B1530" s="42" t="s">
        <v>37</v>
      </c>
      <c r="C1530" s="204"/>
      <c r="D1530" s="205"/>
      <c r="E1530" s="43">
        <v>0</v>
      </c>
      <c r="F1530" s="43">
        <v>0</v>
      </c>
      <c r="G1530" s="44" t="str">
        <f t="shared" si="115"/>
        <v>-</v>
      </c>
      <c r="H1530" s="198"/>
    </row>
    <row r="1531" spans="1:8" s="143" customFormat="1" ht="3.95" customHeight="1" outlineLevel="1" collapsed="1">
      <c r="A1531" s="45"/>
      <c r="B1531" s="46"/>
      <c r="C1531" s="138"/>
      <c r="D1531" s="136"/>
      <c r="E1531" s="49"/>
      <c r="F1531" s="49"/>
      <c r="G1531" s="50"/>
      <c r="H1531" s="199"/>
    </row>
    <row r="1532" spans="1:8" s="143" customFormat="1" ht="3.95" customHeight="1" outlineLevel="1">
      <c r="A1532" s="148"/>
      <c r="B1532" s="149"/>
      <c r="C1532" s="139"/>
      <c r="D1532" s="140"/>
      <c r="E1532" s="150"/>
      <c r="F1532" s="150"/>
      <c r="G1532" s="151"/>
      <c r="H1532" s="141"/>
    </row>
    <row r="1533" spans="1:8" s="2" customFormat="1" ht="15" customHeight="1" outlineLevel="1">
      <c r="A1533" s="52" t="s">
        <v>65</v>
      </c>
      <c r="B1533" s="53" t="s">
        <v>232</v>
      </c>
      <c r="C1533" s="204">
        <v>700</v>
      </c>
      <c r="D1533" s="205">
        <v>70004</v>
      </c>
      <c r="E1533" s="54">
        <f>SUM(E1534:E1538)</f>
        <v>66024</v>
      </c>
      <c r="F1533" s="54">
        <f>SUM(F1534:F1538)</f>
        <v>66023.990000000005</v>
      </c>
      <c r="G1533" s="55">
        <f t="shared" si="115"/>
        <v>99.999984853992501</v>
      </c>
      <c r="H1533" s="198" t="s">
        <v>661</v>
      </c>
    </row>
    <row r="1534" spans="1:8" s="19" customFormat="1" ht="13.5" customHeight="1" outlineLevel="1">
      <c r="A1534" s="41" t="s">
        <v>7</v>
      </c>
      <c r="B1534" s="42" t="s">
        <v>33</v>
      </c>
      <c r="C1534" s="204"/>
      <c r="D1534" s="205"/>
      <c r="E1534" s="43">
        <v>66024</v>
      </c>
      <c r="F1534" s="43">
        <v>66023.990000000005</v>
      </c>
      <c r="G1534" s="44">
        <f t="shared" si="115"/>
        <v>99.999984853992501</v>
      </c>
      <c r="H1534" s="198"/>
    </row>
    <row r="1535" spans="1:8" s="19" customFormat="1" ht="13.5" hidden="1" customHeight="1" outlineLevel="2">
      <c r="A1535" s="41" t="s">
        <v>8</v>
      </c>
      <c r="B1535" s="42" t="s">
        <v>34</v>
      </c>
      <c r="C1535" s="204"/>
      <c r="D1535" s="205"/>
      <c r="E1535" s="43">
        <v>0</v>
      </c>
      <c r="F1535" s="43">
        <v>0</v>
      </c>
      <c r="G1535" s="44" t="str">
        <f t="shared" si="115"/>
        <v>-</v>
      </c>
      <c r="H1535" s="198"/>
    </row>
    <row r="1536" spans="1:8" s="19" customFormat="1" ht="13.5" hidden="1" customHeight="1" outlineLevel="2">
      <c r="A1536" s="41" t="s">
        <v>9</v>
      </c>
      <c r="B1536" s="42" t="s">
        <v>35</v>
      </c>
      <c r="C1536" s="204"/>
      <c r="D1536" s="205"/>
      <c r="E1536" s="43">
        <v>0</v>
      </c>
      <c r="F1536" s="43">
        <v>0</v>
      </c>
      <c r="G1536" s="44" t="str">
        <f t="shared" si="115"/>
        <v>-</v>
      </c>
      <c r="H1536" s="198"/>
    </row>
    <row r="1537" spans="1:8" s="19" customFormat="1" ht="13.5" hidden="1" customHeight="1" outlineLevel="2">
      <c r="A1537" s="41" t="s">
        <v>31</v>
      </c>
      <c r="B1537" s="42" t="s">
        <v>36</v>
      </c>
      <c r="C1537" s="204"/>
      <c r="D1537" s="205"/>
      <c r="E1537" s="43">
        <v>0</v>
      </c>
      <c r="F1537" s="43">
        <v>0</v>
      </c>
      <c r="G1537" s="44" t="str">
        <f t="shared" si="115"/>
        <v>-</v>
      </c>
      <c r="H1537" s="198"/>
    </row>
    <row r="1538" spans="1:8" s="134" customFormat="1" ht="13.5" hidden="1" customHeight="1" outlineLevel="2">
      <c r="A1538" s="41" t="s">
        <v>38</v>
      </c>
      <c r="B1538" s="42" t="s">
        <v>37</v>
      </c>
      <c r="C1538" s="204"/>
      <c r="D1538" s="205"/>
      <c r="E1538" s="43">
        <v>0</v>
      </c>
      <c r="F1538" s="43">
        <v>0</v>
      </c>
      <c r="G1538" s="44" t="str">
        <f t="shared" si="115"/>
        <v>-</v>
      </c>
      <c r="H1538" s="198"/>
    </row>
    <row r="1539" spans="1:8" s="143" customFormat="1" ht="3.95" customHeight="1" outlineLevel="1" collapsed="1">
      <c r="A1539" s="45"/>
      <c r="B1539" s="46"/>
      <c r="C1539" s="138"/>
      <c r="D1539" s="136"/>
      <c r="E1539" s="49"/>
      <c r="F1539" s="49"/>
      <c r="G1539" s="50"/>
      <c r="H1539" s="137"/>
    </row>
    <row r="1540" spans="1:8" s="143" customFormat="1" ht="3.95" customHeight="1" outlineLevel="1">
      <c r="A1540" s="148"/>
      <c r="B1540" s="149"/>
      <c r="C1540" s="139"/>
      <c r="D1540" s="140"/>
      <c r="E1540" s="150"/>
      <c r="F1540" s="150"/>
      <c r="G1540" s="151"/>
      <c r="H1540" s="141"/>
    </row>
    <row r="1541" spans="1:8" s="2" customFormat="1" ht="15" customHeight="1" outlineLevel="1">
      <c r="A1541" s="52" t="s">
        <v>66</v>
      </c>
      <c r="B1541" s="53" t="s">
        <v>233</v>
      </c>
      <c r="C1541" s="204">
        <v>700</v>
      </c>
      <c r="D1541" s="205">
        <v>70004</v>
      </c>
      <c r="E1541" s="54">
        <f>SUM(E1542:E1546)</f>
        <v>115341</v>
      </c>
      <c r="F1541" s="54">
        <f>SUM(F1542:F1546)</f>
        <v>115340.28</v>
      </c>
      <c r="G1541" s="55">
        <f t="shared" si="115"/>
        <v>99.999375764038803</v>
      </c>
      <c r="H1541" s="202" t="s">
        <v>662</v>
      </c>
    </row>
    <row r="1542" spans="1:8" s="19" customFormat="1" ht="13.5" customHeight="1" outlineLevel="1">
      <c r="A1542" s="41" t="s">
        <v>7</v>
      </c>
      <c r="B1542" s="42" t="s">
        <v>33</v>
      </c>
      <c r="C1542" s="204"/>
      <c r="D1542" s="205"/>
      <c r="E1542" s="43">
        <v>115341</v>
      </c>
      <c r="F1542" s="43">
        <v>115340.28</v>
      </c>
      <c r="G1542" s="44">
        <f t="shared" si="115"/>
        <v>99.999375764038803</v>
      </c>
      <c r="H1542" s="202"/>
    </row>
    <row r="1543" spans="1:8" s="19" customFormat="1" ht="13.5" hidden="1" customHeight="1" outlineLevel="2">
      <c r="A1543" s="41" t="s">
        <v>8</v>
      </c>
      <c r="B1543" s="42" t="s">
        <v>34</v>
      </c>
      <c r="C1543" s="204"/>
      <c r="D1543" s="205"/>
      <c r="E1543" s="43">
        <v>0</v>
      </c>
      <c r="F1543" s="43">
        <v>0</v>
      </c>
      <c r="G1543" s="44" t="str">
        <f t="shared" si="115"/>
        <v>-</v>
      </c>
      <c r="H1543" s="202"/>
    </row>
    <row r="1544" spans="1:8" s="19" customFormat="1" ht="13.5" hidden="1" customHeight="1" outlineLevel="2">
      <c r="A1544" s="41" t="s">
        <v>9</v>
      </c>
      <c r="B1544" s="42" t="s">
        <v>35</v>
      </c>
      <c r="C1544" s="204"/>
      <c r="D1544" s="205"/>
      <c r="E1544" s="43">
        <v>0</v>
      </c>
      <c r="F1544" s="43">
        <v>0</v>
      </c>
      <c r="G1544" s="44" t="str">
        <f t="shared" si="115"/>
        <v>-</v>
      </c>
      <c r="H1544" s="202"/>
    </row>
    <row r="1545" spans="1:8" s="19" customFormat="1" ht="13.5" hidden="1" customHeight="1" outlineLevel="2">
      <c r="A1545" s="41" t="s">
        <v>31</v>
      </c>
      <c r="B1545" s="42" t="s">
        <v>36</v>
      </c>
      <c r="C1545" s="204"/>
      <c r="D1545" s="205"/>
      <c r="E1545" s="43">
        <v>0</v>
      </c>
      <c r="F1545" s="43">
        <v>0</v>
      </c>
      <c r="G1545" s="44" t="str">
        <f t="shared" si="115"/>
        <v>-</v>
      </c>
      <c r="H1545" s="202"/>
    </row>
    <row r="1546" spans="1:8" s="134" customFormat="1" ht="13.5" hidden="1" customHeight="1" outlineLevel="2">
      <c r="A1546" s="41" t="s">
        <v>38</v>
      </c>
      <c r="B1546" s="42" t="s">
        <v>37</v>
      </c>
      <c r="C1546" s="204"/>
      <c r="D1546" s="205"/>
      <c r="E1546" s="43">
        <v>0</v>
      </c>
      <c r="F1546" s="43">
        <v>0</v>
      </c>
      <c r="G1546" s="44" t="str">
        <f t="shared" si="115"/>
        <v>-</v>
      </c>
      <c r="H1546" s="202"/>
    </row>
    <row r="1547" spans="1:8" s="143" customFormat="1" ht="3.95" customHeight="1" outlineLevel="1" collapsed="1">
      <c r="A1547" s="45"/>
      <c r="B1547" s="46"/>
      <c r="C1547" s="138"/>
      <c r="D1547" s="136"/>
      <c r="E1547" s="49"/>
      <c r="F1547" s="49"/>
      <c r="G1547" s="50"/>
      <c r="H1547" s="203"/>
    </row>
    <row r="1548" spans="1:8" s="143" customFormat="1" ht="3.95" customHeight="1" outlineLevel="1">
      <c r="A1548" s="148"/>
      <c r="B1548" s="149"/>
      <c r="C1548" s="139"/>
      <c r="D1548" s="140"/>
      <c r="E1548" s="150"/>
      <c r="F1548" s="150"/>
      <c r="G1548" s="151"/>
      <c r="H1548" s="141"/>
    </row>
    <row r="1549" spans="1:8" s="2" customFormat="1" ht="15" customHeight="1" outlineLevel="1">
      <c r="A1549" s="52" t="s">
        <v>68</v>
      </c>
      <c r="B1549" s="53" t="s">
        <v>234</v>
      </c>
      <c r="C1549" s="204">
        <v>700</v>
      </c>
      <c r="D1549" s="205">
        <v>70004</v>
      </c>
      <c r="E1549" s="54">
        <f>SUM(E1550:E1554)</f>
        <v>39929</v>
      </c>
      <c r="F1549" s="54">
        <f>SUM(F1550:F1554)</f>
        <v>39928.089999999997</v>
      </c>
      <c r="G1549" s="55">
        <f t="shared" si="115"/>
        <v>99.997720954694572</v>
      </c>
      <c r="H1549" s="198" t="s">
        <v>663</v>
      </c>
    </row>
    <row r="1550" spans="1:8" s="19" customFormat="1" ht="13.5" customHeight="1" outlineLevel="1">
      <c r="A1550" s="41" t="s">
        <v>7</v>
      </c>
      <c r="B1550" s="42" t="s">
        <v>33</v>
      </c>
      <c r="C1550" s="204"/>
      <c r="D1550" s="205"/>
      <c r="E1550" s="43">
        <v>39929</v>
      </c>
      <c r="F1550" s="43">
        <v>39928.089999999997</v>
      </c>
      <c r="G1550" s="44">
        <f t="shared" si="115"/>
        <v>99.997720954694572</v>
      </c>
      <c r="H1550" s="198"/>
    </row>
    <row r="1551" spans="1:8" s="19" customFormat="1" ht="13.5" hidden="1" customHeight="1" outlineLevel="2">
      <c r="A1551" s="41" t="s">
        <v>8</v>
      </c>
      <c r="B1551" s="42" t="s">
        <v>34</v>
      </c>
      <c r="C1551" s="204"/>
      <c r="D1551" s="205"/>
      <c r="E1551" s="43">
        <v>0</v>
      </c>
      <c r="F1551" s="43">
        <v>0</v>
      </c>
      <c r="G1551" s="44" t="str">
        <f t="shared" si="115"/>
        <v>-</v>
      </c>
      <c r="H1551" s="198"/>
    </row>
    <row r="1552" spans="1:8" s="19" customFormat="1" ht="13.5" hidden="1" customHeight="1" outlineLevel="2">
      <c r="A1552" s="41" t="s">
        <v>9</v>
      </c>
      <c r="B1552" s="42" t="s">
        <v>35</v>
      </c>
      <c r="C1552" s="204"/>
      <c r="D1552" s="205"/>
      <c r="E1552" s="43">
        <v>0</v>
      </c>
      <c r="F1552" s="43">
        <v>0</v>
      </c>
      <c r="G1552" s="44" t="str">
        <f t="shared" si="115"/>
        <v>-</v>
      </c>
      <c r="H1552" s="198"/>
    </row>
    <row r="1553" spans="1:8" s="19" customFormat="1" ht="13.5" hidden="1" customHeight="1" outlineLevel="2">
      <c r="A1553" s="41" t="s">
        <v>31</v>
      </c>
      <c r="B1553" s="42" t="s">
        <v>36</v>
      </c>
      <c r="C1553" s="204"/>
      <c r="D1553" s="205"/>
      <c r="E1553" s="43">
        <v>0</v>
      </c>
      <c r="F1553" s="43">
        <v>0</v>
      </c>
      <c r="G1553" s="44" t="str">
        <f t="shared" si="115"/>
        <v>-</v>
      </c>
      <c r="H1553" s="198"/>
    </row>
    <row r="1554" spans="1:8" s="134" customFormat="1" ht="13.5" hidden="1" customHeight="1" outlineLevel="2">
      <c r="A1554" s="41" t="s">
        <v>38</v>
      </c>
      <c r="B1554" s="42" t="s">
        <v>37</v>
      </c>
      <c r="C1554" s="204"/>
      <c r="D1554" s="205"/>
      <c r="E1554" s="43">
        <v>0</v>
      </c>
      <c r="F1554" s="43">
        <v>0</v>
      </c>
      <c r="G1554" s="44" t="str">
        <f t="shared" si="115"/>
        <v>-</v>
      </c>
      <c r="H1554" s="198"/>
    </row>
    <row r="1555" spans="1:8" s="143" customFormat="1" ht="3.95" customHeight="1" outlineLevel="1" collapsed="1">
      <c r="A1555" s="45"/>
      <c r="B1555" s="46"/>
      <c r="C1555" s="138"/>
      <c r="D1555" s="136"/>
      <c r="E1555" s="49"/>
      <c r="F1555" s="49"/>
      <c r="G1555" s="50"/>
      <c r="H1555" s="137"/>
    </row>
    <row r="1556" spans="1:8" s="143" customFormat="1" ht="3.95" customHeight="1" outlineLevel="1">
      <c r="A1556" s="148"/>
      <c r="B1556" s="149"/>
      <c r="C1556" s="139"/>
      <c r="D1556" s="140"/>
      <c r="E1556" s="150"/>
      <c r="F1556" s="150"/>
      <c r="G1556" s="151"/>
      <c r="H1556" s="141"/>
    </row>
    <row r="1557" spans="1:8" s="2" customFormat="1" ht="27" customHeight="1" outlineLevel="1">
      <c r="A1557" s="52" t="s">
        <v>76</v>
      </c>
      <c r="B1557" s="53" t="s">
        <v>235</v>
      </c>
      <c r="C1557" s="204">
        <v>700</v>
      </c>
      <c r="D1557" s="205">
        <v>70004</v>
      </c>
      <c r="E1557" s="54">
        <f>SUM(E1558:E1562)</f>
        <v>151398</v>
      </c>
      <c r="F1557" s="54">
        <f>SUM(F1558:F1562)</f>
        <v>151396.82999999999</v>
      </c>
      <c r="G1557" s="55">
        <f t="shared" si="115"/>
        <v>99.999227202472937</v>
      </c>
      <c r="H1557" s="198" t="s">
        <v>664</v>
      </c>
    </row>
    <row r="1558" spans="1:8" s="19" customFormat="1" ht="13.5" customHeight="1" outlineLevel="1">
      <c r="A1558" s="41" t="s">
        <v>7</v>
      </c>
      <c r="B1558" s="42" t="s">
        <v>33</v>
      </c>
      <c r="C1558" s="204"/>
      <c r="D1558" s="205"/>
      <c r="E1558" s="43">
        <v>151398</v>
      </c>
      <c r="F1558" s="43">
        <v>151396.82999999999</v>
      </c>
      <c r="G1558" s="44">
        <f t="shared" si="115"/>
        <v>99.999227202472937</v>
      </c>
      <c r="H1558" s="198"/>
    </row>
    <row r="1559" spans="1:8" s="19" customFormat="1" ht="13.5" hidden="1" customHeight="1" outlineLevel="2">
      <c r="A1559" s="41" t="s">
        <v>8</v>
      </c>
      <c r="B1559" s="42" t="s">
        <v>34</v>
      </c>
      <c r="C1559" s="204"/>
      <c r="D1559" s="205"/>
      <c r="E1559" s="43">
        <v>0</v>
      </c>
      <c r="F1559" s="43">
        <v>0</v>
      </c>
      <c r="G1559" s="44" t="str">
        <f t="shared" si="115"/>
        <v>-</v>
      </c>
      <c r="H1559" s="198"/>
    </row>
    <row r="1560" spans="1:8" s="19" customFormat="1" ht="13.5" hidden="1" customHeight="1" outlineLevel="2">
      <c r="A1560" s="41" t="s">
        <v>9</v>
      </c>
      <c r="B1560" s="42" t="s">
        <v>35</v>
      </c>
      <c r="C1560" s="204"/>
      <c r="D1560" s="205"/>
      <c r="E1560" s="43">
        <v>0</v>
      </c>
      <c r="F1560" s="43">
        <v>0</v>
      </c>
      <c r="G1560" s="44" t="str">
        <f t="shared" si="115"/>
        <v>-</v>
      </c>
      <c r="H1560" s="198"/>
    </row>
    <row r="1561" spans="1:8" s="19" customFormat="1" ht="13.5" hidden="1" customHeight="1" outlineLevel="2">
      <c r="A1561" s="41" t="s">
        <v>31</v>
      </c>
      <c r="B1561" s="42" t="s">
        <v>36</v>
      </c>
      <c r="C1561" s="204"/>
      <c r="D1561" s="205"/>
      <c r="E1561" s="43">
        <v>0</v>
      </c>
      <c r="F1561" s="43">
        <v>0</v>
      </c>
      <c r="G1561" s="44" t="str">
        <f t="shared" si="115"/>
        <v>-</v>
      </c>
      <c r="H1561" s="198"/>
    </row>
    <row r="1562" spans="1:8" s="134" customFormat="1" ht="13.5" hidden="1" customHeight="1" outlineLevel="2">
      <c r="A1562" s="41" t="s">
        <v>38</v>
      </c>
      <c r="B1562" s="42" t="s">
        <v>37</v>
      </c>
      <c r="C1562" s="204"/>
      <c r="D1562" s="205"/>
      <c r="E1562" s="43">
        <v>0</v>
      </c>
      <c r="F1562" s="43">
        <v>0</v>
      </c>
      <c r="G1562" s="44" t="str">
        <f t="shared" si="115"/>
        <v>-</v>
      </c>
      <c r="H1562" s="198"/>
    </row>
    <row r="1563" spans="1:8" s="143" customFormat="1" ht="3.95" customHeight="1" outlineLevel="1" collapsed="1">
      <c r="A1563" s="45"/>
      <c r="B1563" s="46"/>
      <c r="C1563" s="138"/>
      <c r="D1563" s="136"/>
      <c r="E1563" s="49"/>
      <c r="F1563" s="49"/>
      <c r="G1563" s="50"/>
      <c r="H1563" s="137"/>
    </row>
    <row r="1564" spans="1:8" s="143" customFormat="1" ht="3.95" customHeight="1" outlineLevel="1">
      <c r="A1564" s="148"/>
      <c r="B1564" s="149"/>
      <c r="C1564" s="139"/>
      <c r="D1564" s="140"/>
      <c r="E1564" s="150"/>
      <c r="F1564" s="150"/>
      <c r="G1564" s="151"/>
      <c r="H1564" s="141"/>
    </row>
    <row r="1565" spans="1:8" s="2" customFormat="1" ht="15" customHeight="1" outlineLevel="1">
      <c r="A1565" s="52" t="s">
        <v>77</v>
      </c>
      <c r="B1565" s="53" t="s">
        <v>236</v>
      </c>
      <c r="C1565" s="204">
        <v>700</v>
      </c>
      <c r="D1565" s="205">
        <v>70004</v>
      </c>
      <c r="E1565" s="54">
        <f>SUM(E1566:E1570)</f>
        <v>135151</v>
      </c>
      <c r="F1565" s="54">
        <f>SUM(F1566:F1570)</f>
        <v>135150.78</v>
      </c>
      <c r="G1565" s="55">
        <f t="shared" si="115"/>
        <v>99.999837219110475</v>
      </c>
      <c r="H1565" s="202" t="s">
        <v>665</v>
      </c>
    </row>
    <row r="1566" spans="1:8" s="19" customFormat="1" ht="13.5" customHeight="1" outlineLevel="1">
      <c r="A1566" s="41" t="s">
        <v>7</v>
      </c>
      <c r="B1566" s="42" t="s">
        <v>33</v>
      </c>
      <c r="C1566" s="204"/>
      <c r="D1566" s="205"/>
      <c r="E1566" s="43">
        <v>135151</v>
      </c>
      <c r="F1566" s="43">
        <v>135150.78</v>
      </c>
      <c r="G1566" s="44">
        <f t="shared" si="115"/>
        <v>99.999837219110475</v>
      </c>
      <c r="H1566" s="202"/>
    </row>
    <row r="1567" spans="1:8" s="19" customFormat="1" ht="13.5" hidden="1" customHeight="1" outlineLevel="2">
      <c r="A1567" s="41" t="s">
        <v>8</v>
      </c>
      <c r="B1567" s="42" t="s">
        <v>34</v>
      </c>
      <c r="C1567" s="204"/>
      <c r="D1567" s="205"/>
      <c r="E1567" s="43">
        <v>0</v>
      </c>
      <c r="F1567" s="43">
        <v>0</v>
      </c>
      <c r="G1567" s="44" t="str">
        <f t="shared" si="115"/>
        <v>-</v>
      </c>
      <c r="H1567" s="202"/>
    </row>
    <row r="1568" spans="1:8" s="19" customFormat="1" ht="13.5" hidden="1" customHeight="1" outlineLevel="2">
      <c r="A1568" s="41" t="s">
        <v>9</v>
      </c>
      <c r="B1568" s="42" t="s">
        <v>35</v>
      </c>
      <c r="C1568" s="204"/>
      <c r="D1568" s="205"/>
      <c r="E1568" s="43">
        <v>0</v>
      </c>
      <c r="F1568" s="43">
        <v>0</v>
      </c>
      <c r="G1568" s="44" t="str">
        <f t="shared" si="115"/>
        <v>-</v>
      </c>
      <c r="H1568" s="202"/>
    </row>
    <row r="1569" spans="1:8" s="19" customFormat="1" ht="13.5" hidden="1" customHeight="1" outlineLevel="2">
      <c r="A1569" s="41" t="s">
        <v>31</v>
      </c>
      <c r="B1569" s="42" t="s">
        <v>36</v>
      </c>
      <c r="C1569" s="204"/>
      <c r="D1569" s="205"/>
      <c r="E1569" s="43">
        <v>0</v>
      </c>
      <c r="F1569" s="43">
        <v>0</v>
      </c>
      <c r="G1569" s="44" t="str">
        <f t="shared" si="115"/>
        <v>-</v>
      </c>
      <c r="H1569" s="202"/>
    </row>
    <row r="1570" spans="1:8" s="134" customFormat="1" ht="13.5" hidden="1" customHeight="1" outlineLevel="2">
      <c r="A1570" s="41" t="s">
        <v>38</v>
      </c>
      <c r="B1570" s="42" t="s">
        <v>37</v>
      </c>
      <c r="C1570" s="204"/>
      <c r="D1570" s="205"/>
      <c r="E1570" s="43">
        <v>0</v>
      </c>
      <c r="F1570" s="43">
        <v>0</v>
      </c>
      <c r="G1570" s="44" t="str">
        <f t="shared" si="115"/>
        <v>-</v>
      </c>
      <c r="H1570" s="202"/>
    </row>
    <row r="1571" spans="1:8" s="143" customFormat="1" ht="13.5" customHeight="1" outlineLevel="1" collapsed="1">
      <c r="A1571" s="45"/>
      <c r="B1571" s="46"/>
      <c r="C1571" s="138"/>
      <c r="D1571" s="136"/>
      <c r="E1571" s="49"/>
      <c r="F1571" s="49"/>
      <c r="G1571" s="50"/>
      <c r="H1571" s="203"/>
    </row>
    <row r="1572" spans="1:8" s="143" customFormat="1" ht="3.95" customHeight="1" outlineLevel="1">
      <c r="A1572" s="148"/>
      <c r="B1572" s="149"/>
      <c r="C1572" s="139"/>
      <c r="D1572" s="140"/>
      <c r="E1572" s="150"/>
      <c r="F1572" s="150"/>
      <c r="G1572" s="151"/>
      <c r="H1572" s="141"/>
    </row>
    <row r="1573" spans="1:8" s="2" customFormat="1" ht="15" customHeight="1" outlineLevel="1">
      <c r="A1573" s="52" t="s">
        <v>78</v>
      </c>
      <c r="B1573" s="53" t="s">
        <v>237</v>
      </c>
      <c r="C1573" s="204">
        <v>700</v>
      </c>
      <c r="D1573" s="205">
        <v>70004</v>
      </c>
      <c r="E1573" s="54">
        <f>SUM(E1574:E1578)</f>
        <v>167079</v>
      </c>
      <c r="F1573" s="54">
        <f>SUM(F1574:F1578)</f>
        <v>167079</v>
      </c>
      <c r="G1573" s="55">
        <f t="shared" si="115"/>
        <v>100</v>
      </c>
      <c r="H1573" s="202" t="s">
        <v>666</v>
      </c>
    </row>
    <row r="1574" spans="1:8" s="19" customFormat="1" ht="13.5" customHeight="1" outlineLevel="1">
      <c r="A1574" s="41" t="s">
        <v>7</v>
      </c>
      <c r="B1574" s="42" t="s">
        <v>33</v>
      </c>
      <c r="C1574" s="204"/>
      <c r="D1574" s="205"/>
      <c r="E1574" s="43">
        <v>167079</v>
      </c>
      <c r="F1574" s="43">
        <v>167079</v>
      </c>
      <c r="G1574" s="44">
        <f t="shared" si="115"/>
        <v>100</v>
      </c>
      <c r="H1574" s="202"/>
    </row>
    <row r="1575" spans="1:8" s="19" customFormat="1" ht="13.5" hidden="1" customHeight="1" outlineLevel="2">
      <c r="A1575" s="41" t="s">
        <v>8</v>
      </c>
      <c r="B1575" s="42" t="s">
        <v>34</v>
      </c>
      <c r="C1575" s="204"/>
      <c r="D1575" s="205"/>
      <c r="E1575" s="43">
        <v>0</v>
      </c>
      <c r="F1575" s="43">
        <v>0</v>
      </c>
      <c r="G1575" s="44" t="str">
        <f t="shared" si="115"/>
        <v>-</v>
      </c>
      <c r="H1575" s="202"/>
    </row>
    <row r="1576" spans="1:8" s="19" customFormat="1" ht="13.5" hidden="1" customHeight="1" outlineLevel="2">
      <c r="A1576" s="41" t="s">
        <v>9</v>
      </c>
      <c r="B1576" s="42" t="s">
        <v>35</v>
      </c>
      <c r="C1576" s="204"/>
      <c r="D1576" s="205"/>
      <c r="E1576" s="43">
        <v>0</v>
      </c>
      <c r="F1576" s="43">
        <v>0</v>
      </c>
      <c r="G1576" s="44" t="str">
        <f t="shared" si="115"/>
        <v>-</v>
      </c>
      <c r="H1576" s="202"/>
    </row>
    <row r="1577" spans="1:8" s="19" customFormat="1" ht="13.5" hidden="1" customHeight="1" outlineLevel="2">
      <c r="A1577" s="41" t="s">
        <v>31</v>
      </c>
      <c r="B1577" s="42" t="s">
        <v>36</v>
      </c>
      <c r="C1577" s="204"/>
      <c r="D1577" s="205"/>
      <c r="E1577" s="43">
        <v>0</v>
      </c>
      <c r="F1577" s="43">
        <v>0</v>
      </c>
      <c r="G1577" s="44" t="str">
        <f t="shared" si="115"/>
        <v>-</v>
      </c>
      <c r="H1577" s="202"/>
    </row>
    <row r="1578" spans="1:8" s="134" customFormat="1" ht="13.5" hidden="1" customHeight="1" outlineLevel="2">
      <c r="A1578" s="41" t="s">
        <v>38</v>
      </c>
      <c r="B1578" s="42" t="s">
        <v>37</v>
      </c>
      <c r="C1578" s="204"/>
      <c r="D1578" s="205"/>
      <c r="E1578" s="43">
        <v>0</v>
      </c>
      <c r="F1578" s="43">
        <v>0</v>
      </c>
      <c r="G1578" s="44" t="str">
        <f t="shared" si="115"/>
        <v>-</v>
      </c>
      <c r="H1578" s="202"/>
    </row>
    <row r="1579" spans="1:8" s="143" customFormat="1" ht="3.95" customHeight="1" outlineLevel="1" collapsed="1">
      <c r="A1579" s="45"/>
      <c r="B1579" s="46"/>
      <c r="C1579" s="138"/>
      <c r="D1579" s="136"/>
      <c r="E1579" s="49"/>
      <c r="F1579" s="49"/>
      <c r="G1579" s="50"/>
      <c r="H1579" s="203"/>
    </row>
    <row r="1580" spans="1:8" s="143" customFormat="1" ht="3.95" customHeight="1" outlineLevel="1">
      <c r="A1580" s="148"/>
      <c r="B1580" s="149"/>
      <c r="C1580" s="139"/>
      <c r="D1580" s="140"/>
      <c r="E1580" s="150"/>
      <c r="F1580" s="150"/>
      <c r="G1580" s="151"/>
      <c r="H1580" s="141"/>
    </row>
    <row r="1581" spans="1:8" s="2" customFormat="1" ht="15" customHeight="1" outlineLevel="1">
      <c r="A1581" s="52" t="s">
        <v>79</v>
      </c>
      <c r="B1581" s="53" t="s">
        <v>238</v>
      </c>
      <c r="C1581" s="204">
        <v>700</v>
      </c>
      <c r="D1581" s="205">
        <v>70004</v>
      </c>
      <c r="E1581" s="54">
        <f>SUM(E1582:E1586)</f>
        <v>378649</v>
      </c>
      <c r="F1581" s="54">
        <f>SUM(F1582:F1586)</f>
        <v>378648.89</v>
      </c>
      <c r="G1581" s="55">
        <f t="shared" si="115"/>
        <v>99.999970949348864</v>
      </c>
      <c r="H1581" s="202" t="s">
        <v>667</v>
      </c>
    </row>
    <row r="1582" spans="1:8" s="19" customFormat="1" ht="13.5" customHeight="1" outlineLevel="1">
      <c r="A1582" s="41" t="s">
        <v>7</v>
      </c>
      <c r="B1582" s="42" t="s">
        <v>33</v>
      </c>
      <c r="C1582" s="204"/>
      <c r="D1582" s="205"/>
      <c r="E1582" s="43">
        <v>378649</v>
      </c>
      <c r="F1582" s="43">
        <v>378648.89</v>
      </c>
      <c r="G1582" s="44">
        <f t="shared" si="115"/>
        <v>99.999970949348864</v>
      </c>
      <c r="H1582" s="202"/>
    </row>
    <row r="1583" spans="1:8" s="19" customFormat="1" ht="13.5" hidden="1" customHeight="1" outlineLevel="2">
      <c r="A1583" s="41" t="s">
        <v>8</v>
      </c>
      <c r="B1583" s="42" t="s">
        <v>34</v>
      </c>
      <c r="C1583" s="204"/>
      <c r="D1583" s="205"/>
      <c r="E1583" s="43">
        <v>0</v>
      </c>
      <c r="F1583" s="43">
        <v>0</v>
      </c>
      <c r="G1583" s="44" t="str">
        <f t="shared" si="115"/>
        <v>-</v>
      </c>
      <c r="H1583" s="202"/>
    </row>
    <row r="1584" spans="1:8" s="19" customFormat="1" ht="13.5" hidden="1" customHeight="1" outlineLevel="2">
      <c r="A1584" s="41" t="s">
        <v>9</v>
      </c>
      <c r="B1584" s="42" t="s">
        <v>35</v>
      </c>
      <c r="C1584" s="204"/>
      <c r="D1584" s="205"/>
      <c r="E1584" s="43">
        <v>0</v>
      </c>
      <c r="F1584" s="43">
        <v>0</v>
      </c>
      <c r="G1584" s="44" t="str">
        <f t="shared" si="115"/>
        <v>-</v>
      </c>
      <c r="H1584" s="202"/>
    </row>
    <row r="1585" spans="1:8" s="19" customFormat="1" ht="13.5" hidden="1" customHeight="1" outlineLevel="2">
      <c r="A1585" s="41" t="s">
        <v>31</v>
      </c>
      <c r="B1585" s="42" t="s">
        <v>36</v>
      </c>
      <c r="C1585" s="204"/>
      <c r="D1585" s="205"/>
      <c r="E1585" s="43">
        <v>0</v>
      </c>
      <c r="F1585" s="43">
        <v>0</v>
      </c>
      <c r="G1585" s="44" t="str">
        <f t="shared" si="115"/>
        <v>-</v>
      </c>
      <c r="H1585" s="202"/>
    </row>
    <row r="1586" spans="1:8" s="134" customFormat="1" ht="13.5" hidden="1" customHeight="1" outlineLevel="2">
      <c r="A1586" s="41" t="s">
        <v>38</v>
      </c>
      <c r="B1586" s="42" t="s">
        <v>37</v>
      </c>
      <c r="C1586" s="204"/>
      <c r="D1586" s="205"/>
      <c r="E1586" s="43">
        <v>0</v>
      </c>
      <c r="F1586" s="43">
        <v>0</v>
      </c>
      <c r="G1586" s="44" t="str">
        <f t="shared" si="115"/>
        <v>-</v>
      </c>
      <c r="H1586" s="202"/>
    </row>
    <row r="1587" spans="1:8" s="143" customFormat="1" ht="3.95" customHeight="1" outlineLevel="1" collapsed="1">
      <c r="A1587" s="45"/>
      <c r="B1587" s="46"/>
      <c r="C1587" s="138"/>
      <c r="D1587" s="136"/>
      <c r="E1587" s="49"/>
      <c r="F1587" s="49"/>
      <c r="G1587" s="50"/>
      <c r="H1587" s="203"/>
    </row>
    <row r="1588" spans="1:8" s="143" customFormat="1" ht="3.95" customHeight="1" outlineLevel="1">
      <c r="A1588" s="148"/>
      <c r="B1588" s="149"/>
      <c r="C1588" s="139"/>
      <c r="D1588" s="140"/>
      <c r="E1588" s="150"/>
      <c r="F1588" s="150"/>
      <c r="G1588" s="151"/>
      <c r="H1588" s="141"/>
    </row>
    <row r="1589" spans="1:8" s="2" customFormat="1" ht="15" customHeight="1" outlineLevel="1">
      <c r="A1589" s="52" t="s">
        <v>80</v>
      </c>
      <c r="B1589" s="53" t="s">
        <v>239</v>
      </c>
      <c r="C1589" s="204">
        <v>700</v>
      </c>
      <c r="D1589" s="205">
        <v>70004</v>
      </c>
      <c r="E1589" s="54">
        <f>SUM(E1590:E1594)</f>
        <v>56767</v>
      </c>
      <c r="F1589" s="54">
        <f>SUM(F1590:F1594)</f>
        <v>56766.13</v>
      </c>
      <c r="G1589" s="55">
        <f t="shared" si="115"/>
        <v>99.998467419451444</v>
      </c>
      <c r="H1589" s="200" t="s">
        <v>668</v>
      </c>
    </row>
    <row r="1590" spans="1:8" s="19" customFormat="1" ht="13.5" customHeight="1" outlineLevel="1">
      <c r="A1590" s="41" t="s">
        <v>7</v>
      </c>
      <c r="B1590" s="42" t="s">
        <v>33</v>
      </c>
      <c r="C1590" s="204"/>
      <c r="D1590" s="205"/>
      <c r="E1590" s="43">
        <v>56767</v>
      </c>
      <c r="F1590" s="43">
        <v>56766.13</v>
      </c>
      <c r="G1590" s="44">
        <f t="shared" si="115"/>
        <v>99.998467419451444</v>
      </c>
      <c r="H1590" s="200"/>
    </row>
    <row r="1591" spans="1:8" s="19" customFormat="1" ht="13.5" hidden="1" customHeight="1" outlineLevel="2">
      <c r="A1591" s="41" t="s">
        <v>8</v>
      </c>
      <c r="B1591" s="42" t="s">
        <v>34</v>
      </c>
      <c r="C1591" s="204"/>
      <c r="D1591" s="205"/>
      <c r="E1591" s="43">
        <v>0</v>
      </c>
      <c r="F1591" s="43">
        <v>0</v>
      </c>
      <c r="G1591" s="44" t="str">
        <f t="shared" si="115"/>
        <v>-</v>
      </c>
      <c r="H1591" s="200"/>
    </row>
    <row r="1592" spans="1:8" s="19" customFormat="1" ht="13.5" hidden="1" customHeight="1" outlineLevel="2">
      <c r="A1592" s="41" t="s">
        <v>9</v>
      </c>
      <c r="B1592" s="42" t="s">
        <v>35</v>
      </c>
      <c r="C1592" s="204"/>
      <c r="D1592" s="205"/>
      <c r="E1592" s="43">
        <v>0</v>
      </c>
      <c r="F1592" s="43">
        <v>0</v>
      </c>
      <c r="G1592" s="44" t="str">
        <f t="shared" si="115"/>
        <v>-</v>
      </c>
      <c r="H1592" s="200"/>
    </row>
    <row r="1593" spans="1:8" s="19" customFormat="1" ht="13.5" hidden="1" customHeight="1" outlineLevel="2">
      <c r="A1593" s="41" t="s">
        <v>31</v>
      </c>
      <c r="B1593" s="42" t="s">
        <v>36</v>
      </c>
      <c r="C1593" s="204"/>
      <c r="D1593" s="205"/>
      <c r="E1593" s="43">
        <v>0</v>
      </c>
      <c r="F1593" s="43">
        <v>0</v>
      </c>
      <c r="G1593" s="44" t="str">
        <f>IF(E1593&gt;0,F1593/E1593*100,"-")</f>
        <v>-</v>
      </c>
      <c r="H1593" s="200"/>
    </row>
    <row r="1594" spans="1:8" s="134" customFormat="1" ht="13.5" hidden="1" customHeight="1" outlineLevel="2">
      <c r="A1594" s="41" t="s">
        <v>38</v>
      </c>
      <c r="B1594" s="42" t="s">
        <v>37</v>
      </c>
      <c r="C1594" s="204"/>
      <c r="D1594" s="205"/>
      <c r="E1594" s="43">
        <v>0</v>
      </c>
      <c r="F1594" s="43">
        <v>0</v>
      </c>
      <c r="G1594" s="44" t="str">
        <f>IF(E1594&gt;0,F1594/E1594*100,"-")</f>
        <v>-</v>
      </c>
      <c r="H1594" s="200"/>
    </row>
    <row r="1595" spans="1:8" s="143" customFormat="1" ht="24.75" customHeight="1" outlineLevel="1" collapsed="1">
      <c r="A1595" s="45"/>
      <c r="B1595" s="46"/>
      <c r="C1595" s="138"/>
      <c r="D1595" s="136"/>
      <c r="E1595" s="49"/>
      <c r="F1595" s="49"/>
      <c r="G1595" s="50"/>
      <c r="H1595" s="201"/>
    </row>
    <row r="1596" spans="1:8" s="143" customFormat="1" ht="3.95" customHeight="1" outlineLevel="1">
      <c r="A1596" s="148"/>
      <c r="B1596" s="149"/>
      <c r="C1596" s="139"/>
      <c r="D1596" s="140"/>
      <c r="E1596" s="150"/>
      <c r="F1596" s="150"/>
      <c r="G1596" s="151"/>
      <c r="H1596" s="141"/>
    </row>
    <row r="1597" spans="1:8" s="2" customFormat="1" ht="15" customHeight="1" outlineLevel="1">
      <c r="A1597" s="52" t="s">
        <v>85</v>
      </c>
      <c r="B1597" s="53" t="s">
        <v>240</v>
      </c>
      <c r="C1597" s="204">
        <v>700</v>
      </c>
      <c r="D1597" s="205">
        <v>70004</v>
      </c>
      <c r="E1597" s="54">
        <f>SUM(E1598:E1602)</f>
        <v>25000</v>
      </c>
      <c r="F1597" s="54">
        <f>SUM(F1598:F1602)</f>
        <v>24476.99</v>
      </c>
      <c r="G1597" s="55">
        <f t="shared" ref="G1597:G1602" si="116">IF(E1597&gt;0,F1597/E1597*100,"-")</f>
        <v>97.907960000000003</v>
      </c>
      <c r="H1597" s="198" t="s">
        <v>669</v>
      </c>
    </row>
    <row r="1598" spans="1:8" s="19" customFormat="1" ht="13.5" customHeight="1" outlineLevel="1">
      <c r="A1598" s="41" t="s">
        <v>7</v>
      </c>
      <c r="B1598" s="42" t="s">
        <v>33</v>
      </c>
      <c r="C1598" s="204"/>
      <c r="D1598" s="205"/>
      <c r="E1598" s="43">
        <v>25000</v>
      </c>
      <c r="F1598" s="43">
        <v>24476.99</v>
      </c>
      <c r="G1598" s="44">
        <f t="shared" si="116"/>
        <v>97.907960000000003</v>
      </c>
      <c r="H1598" s="198"/>
    </row>
    <row r="1599" spans="1:8" s="19" customFormat="1" ht="13.5" hidden="1" customHeight="1" outlineLevel="2">
      <c r="A1599" s="41" t="s">
        <v>8</v>
      </c>
      <c r="B1599" s="42" t="s">
        <v>34</v>
      </c>
      <c r="C1599" s="204"/>
      <c r="D1599" s="205"/>
      <c r="E1599" s="43">
        <v>0</v>
      </c>
      <c r="F1599" s="43">
        <v>0</v>
      </c>
      <c r="G1599" s="44" t="str">
        <f t="shared" si="116"/>
        <v>-</v>
      </c>
      <c r="H1599" s="198"/>
    </row>
    <row r="1600" spans="1:8" s="19" customFormat="1" ht="13.5" hidden="1" customHeight="1" outlineLevel="2">
      <c r="A1600" s="41" t="s">
        <v>9</v>
      </c>
      <c r="B1600" s="42" t="s">
        <v>35</v>
      </c>
      <c r="C1600" s="204"/>
      <c r="D1600" s="205"/>
      <c r="E1600" s="43">
        <v>0</v>
      </c>
      <c r="F1600" s="43">
        <v>0</v>
      </c>
      <c r="G1600" s="44" t="str">
        <f t="shared" si="116"/>
        <v>-</v>
      </c>
      <c r="H1600" s="198"/>
    </row>
    <row r="1601" spans="1:8" s="19" customFormat="1" ht="13.5" hidden="1" customHeight="1" outlineLevel="2">
      <c r="A1601" s="41" t="s">
        <v>31</v>
      </c>
      <c r="B1601" s="42" t="s">
        <v>36</v>
      </c>
      <c r="C1601" s="204"/>
      <c r="D1601" s="205"/>
      <c r="E1601" s="43">
        <v>0</v>
      </c>
      <c r="F1601" s="43">
        <v>0</v>
      </c>
      <c r="G1601" s="44" t="str">
        <f t="shared" si="116"/>
        <v>-</v>
      </c>
      <c r="H1601" s="198"/>
    </row>
    <row r="1602" spans="1:8" s="134" customFormat="1" ht="13.5" hidden="1" customHeight="1" outlineLevel="2">
      <c r="A1602" s="41" t="s">
        <v>38</v>
      </c>
      <c r="B1602" s="42" t="s">
        <v>37</v>
      </c>
      <c r="C1602" s="204"/>
      <c r="D1602" s="205"/>
      <c r="E1602" s="43">
        <v>0</v>
      </c>
      <c r="F1602" s="43">
        <v>0</v>
      </c>
      <c r="G1602" s="44" t="str">
        <f t="shared" si="116"/>
        <v>-</v>
      </c>
      <c r="H1602" s="198"/>
    </row>
    <row r="1603" spans="1:8" s="143" customFormat="1" ht="3.95" customHeight="1" outlineLevel="1" collapsed="1">
      <c r="A1603" s="45"/>
      <c r="B1603" s="46"/>
      <c r="C1603" s="138"/>
      <c r="D1603" s="136"/>
      <c r="E1603" s="49"/>
      <c r="F1603" s="49"/>
      <c r="G1603" s="50"/>
      <c r="H1603" s="137"/>
    </row>
    <row r="1604" spans="1:8" s="143" customFormat="1" ht="3.95" customHeight="1" outlineLevel="1">
      <c r="A1604" s="148"/>
      <c r="B1604" s="149"/>
      <c r="C1604" s="139"/>
      <c r="D1604" s="140"/>
      <c r="E1604" s="150"/>
      <c r="F1604" s="150"/>
      <c r="G1604" s="151"/>
      <c r="H1604" s="141"/>
    </row>
    <row r="1605" spans="1:8" s="2" customFormat="1" ht="15" customHeight="1" outlineLevel="1">
      <c r="A1605" s="52" t="s">
        <v>86</v>
      </c>
      <c r="B1605" s="53" t="s">
        <v>241</v>
      </c>
      <c r="C1605" s="204">
        <v>700</v>
      </c>
      <c r="D1605" s="205">
        <v>70004</v>
      </c>
      <c r="E1605" s="54">
        <f>SUM(E1606:E1610)</f>
        <v>40000</v>
      </c>
      <c r="F1605" s="54">
        <f>SUM(F1606:F1610)</f>
        <v>39854.519999999997</v>
      </c>
      <c r="G1605" s="55">
        <f t="shared" ref="G1605:G1610" si="117">IF(E1605&gt;0,F1605/E1605*100,"-")</f>
        <v>99.636299999999991</v>
      </c>
      <c r="H1605" s="198" t="s">
        <v>670</v>
      </c>
    </row>
    <row r="1606" spans="1:8" s="19" customFormat="1" ht="13.5" customHeight="1" outlineLevel="1">
      <c r="A1606" s="41" t="s">
        <v>7</v>
      </c>
      <c r="B1606" s="42" t="s">
        <v>33</v>
      </c>
      <c r="C1606" s="204"/>
      <c r="D1606" s="205"/>
      <c r="E1606" s="43">
        <v>40000</v>
      </c>
      <c r="F1606" s="43">
        <v>39854.519999999997</v>
      </c>
      <c r="G1606" s="44">
        <f t="shared" si="117"/>
        <v>99.636299999999991</v>
      </c>
      <c r="H1606" s="198"/>
    </row>
    <row r="1607" spans="1:8" s="19" customFormat="1" ht="13.5" hidden="1" customHeight="1" outlineLevel="2">
      <c r="A1607" s="41" t="s">
        <v>8</v>
      </c>
      <c r="B1607" s="42" t="s">
        <v>34</v>
      </c>
      <c r="C1607" s="204"/>
      <c r="D1607" s="205"/>
      <c r="E1607" s="43">
        <v>0</v>
      </c>
      <c r="F1607" s="43">
        <v>0</v>
      </c>
      <c r="G1607" s="44" t="str">
        <f t="shared" si="117"/>
        <v>-</v>
      </c>
      <c r="H1607" s="198"/>
    </row>
    <row r="1608" spans="1:8" s="19" customFormat="1" ht="13.5" hidden="1" customHeight="1" outlineLevel="2">
      <c r="A1608" s="41" t="s">
        <v>9</v>
      </c>
      <c r="B1608" s="42" t="s">
        <v>35</v>
      </c>
      <c r="C1608" s="204"/>
      <c r="D1608" s="205"/>
      <c r="E1608" s="43">
        <v>0</v>
      </c>
      <c r="F1608" s="43">
        <v>0</v>
      </c>
      <c r="G1608" s="44" t="str">
        <f t="shared" si="117"/>
        <v>-</v>
      </c>
      <c r="H1608" s="198"/>
    </row>
    <row r="1609" spans="1:8" s="19" customFormat="1" ht="13.5" hidden="1" customHeight="1" outlineLevel="2">
      <c r="A1609" s="41" t="s">
        <v>31</v>
      </c>
      <c r="B1609" s="42" t="s">
        <v>36</v>
      </c>
      <c r="C1609" s="204"/>
      <c r="D1609" s="205"/>
      <c r="E1609" s="43">
        <v>0</v>
      </c>
      <c r="F1609" s="43">
        <v>0</v>
      </c>
      <c r="G1609" s="44" t="str">
        <f t="shared" si="117"/>
        <v>-</v>
      </c>
      <c r="H1609" s="198"/>
    </row>
    <row r="1610" spans="1:8" s="134" customFormat="1" ht="13.5" hidden="1" customHeight="1" outlineLevel="2">
      <c r="A1610" s="41" t="s">
        <v>38</v>
      </c>
      <c r="B1610" s="42" t="s">
        <v>37</v>
      </c>
      <c r="C1610" s="204"/>
      <c r="D1610" s="205"/>
      <c r="E1610" s="43">
        <v>0</v>
      </c>
      <c r="F1610" s="43">
        <v>0</v>
      </c>
      <c r="G1610" s="44" t="str">
        <f t="shared" si="117"/>
        <v>-</v>
      </c>
      <c r="H1610" s="198"/>
    </row>
    <row r="1611" spans="1:8" s="143" customFormat="1" ht="3.95" customHeight="1" outlineLevel="1" collapsed="1">
      <c r="A1611" s="45"/>
      <c r="B1611" s="46"/>
      <c r="C1611" s="138"/>
      <c r="D1611" s="136"/>
      <c r="E1611" s="49"/>
      <c r="F1611" s="49"/>
      <c r="G1611" s="50"/>
      <c r="H1611" s="199"/>
    </row>
    <row r="1612" spans="1:8" s="143" customFormat="1" ht="3.95" customHeight="1" outlineLevel="1">
      <c r="A1612" s="148"/>
      <c r="B1612" s="149"/>
      <c r="C1612" s="139"/>
      <c r="D1612" s="140"/>
      <c r="E1612" s="150"/>
      <c r="F1612" s="150"/>
      <c r="G1612" s="151"/>
      <c r="H1612" s="141"/>
    </row>
    <row r="1613" spans="1:8" s="2" customFormat="1" ht="15" customHeight="1" outlineLevel="1">
      <c r="A1613" s="52" t="s">
        <v>87</v>
      </c>
      <c r="B1613" s="53" t="s">
        <v>242</v>
      </c>
      <c r="C1613" s="204">
        <v>700</v>
      </c>
      <c r="D1613" s="205">
        <v>70004</v>
      </c>
      <c r="E1613" s="54">
        <f>SUM(E1614:E1618)</f>
        <v>65741</v>
      </c>
      <c r="F1613" s="54">
        <f>SUM(F1614:F1618)</f>
        <v>65740.13</v>
      </c>
      <c r="G1613" s="55">
        <f t="shared" ref="G1613:G1618" si="118">IF(E1613&gt;0,F1613/E1613*100,"-")</f>
        <v>99.998676624937261</v>
      </c>
      <c r="H1613" s="198" t="s">
        <v>671</v>
      </c>
    </row>
    <row r="1614" spans="1:8" s="19" customFormat="1" ht="13.5" customHeight="1" outlineLevel="1">
      <c r="A1614" s="41" t="s">
        <v>7</v>
      </c>
      <c r="B1614" s="42" t="s">
        <v>33</v>
      </c>
      <c r="C1614" s="204"/>
      <c r="D1614" s="205"/>
      <c r="E1614" s="43">
        <v>65741</v>
      </c>
      <c r="F1614" s="43">
        <v>65740.13</v>
      </c>
      <c r="G1614" s="44">
        <f t="shared" si="118"/>
        <v>99.998676624937261</v>
      </c>
      <c r="H1614" s="198"/>
    </row>
    <row r="1615" spans="1:8" s="19" customFormat="1" ht="13.5" hidden="1" customHeight="1" outlineLevel="2">
      <c r="A1615" s="41" t="s">
        <v>8</v>
      </c>
      <c r="B1615" s="42" t="s">
        <v>34</v>
      </c>
      <c r="C1615" s="204"/>
      <c r="D1615" s="205"/>
      <c r="E1615" s="43">
        <v>0</v>
      </c>
      <c r="F1615" s="43">
        <v>0</v>
      </c>
      <c r="G1615" s="44" t="str">
        <f t="shared" si="118"/>
        <v>-</v>
      </c>
      <c r="H1615" s="198"/>
    </row>
    <row r="1616" spans="1:8" s="19" customFormat="1" ht="13.5" hidden="1" customHeight="1" outlineLevel="2">
      <c r="A1616" s="41" t="s">
        <v>9</v>
      </c>
      <c r="B1616" s="42" t="s">
        <v>35</v>
      </c>
      <c r="C1616" s="204"/>
      <c r="D1616" s="205"/>
      <c r="E1616" s="43">
        <v>0</v>
      </c>
      <c r="F1616" s="43">
        <v>0</v>
      </c>
      <c r="G1616" s="44" t="str">
        <f t="shared" si="118"/>
        <v>-</v>
      </c>
      <c r="H1616" s="198"/>
    </row>
    <row r="1617" spans="1:8" s="19" customFormat="1" ht="13.5" hidden="1" customHeight="1" outlineLevel="2">
      <c r="A1617" s="41" t="s">
        <v>31</v>
      </c>
      <c r="B1617" s="42" t="s">
        <v>36</v>
      </c>
      <c r="C1617" s="204"/>
      <c r="D1617" s="205"/>
      <c r="E1617" s="43">
        <v>0</v>
      </c>
      <c r="F1617" s="43">
        <v>0</v>
      </c>
      <c r="G1617" s="44" t="str">
        <f t="shared" si="118"/>
        <v>-</v>
      </c>
      <c r="H1617" s="198"/>
    </row>
    <row r="1618" spans="1:8" s="134" customFormat="1" ht="13.5" hidden="1" customHeight="1" outlineLevel="2">
      <c r="A1618" s="41" t="s">
        <v>38</v>
      </c>
      <c r="B1618" s="42" t="s">
        <v>37</v>
      </c>
      <c r="C1618" s="204"/>
      <c r="D1618" s="205"/>
      <c r="E1618" s="43">
        <v>0</v>
      </c>
      <c r="F1618" s="43">
        <v>0</v>
      </c>
      <c r="G1618" s="44" t="str">
        <f t="shared" si="118"/>
        <v>-</v>
      </c>
      <c r="H1618" s="198"/>
    </row>
    <row r="1619" spans="1:8" s="143" customFormat="1" ht="3.95" customHeight="1" outlineLevel="1" collapsed="1">
      <c r="A1619" s="45"/>
      <c r="B1619" s="46"/>
      <c r="C1619" s="138"/>
      <c r="D1619" s="136"/>
      <c r="E1619" s="49"/>
      <c r="F1619" s="49"/>
      <c r="G1619" s="50"/>
      <c r="H1619" s="137"/>
    </row>
    <row r="1620" spans="1:8" s="143" customFormat="1" ht="3.95" customHeight="1" outlineLevel="1">
      <c r="A1620" s="148"/>
      <c r="B1620" s="149"/>
      <c r="C1620" s="139"/>
      <c r="D1620" s="140"/>
      <c r="E1620" s="150"/>
      <c r="F1620" s="150"/>
      <c r="G1620" s="151"/>
      <c r="H1620" s="141"/>
    </row>
    <row r="1621" spans="1:8" s="2" customFormat="1" ht="27.75" customHeight="1" outlineLevel="1">
      <c r="A1621" s="52" t="s">
        <v>88</v>
      </c>
      <c r="B1621" s="53" t="s">
        <v>412</v>
      </c>
      <c r="C1621" s="204">
        <v>700</v>
      </c>
      <c r="D1621" s="205">
        <v>70004</v>
      </c>
      <c r="E1621" s="54">
        <f>SUM(E1622:E1626)</f>
        <v>57780</v>
      </c>
      <c r="F1621" s="54">
        <f>SUM(F1622:F1626)</f>
        <v>57780</v>
      </c>
      <c r="G1621" s="55">
        <f t="shared" ref="G1621:G1626" si="119">IF(E1621&gt;0,F1621/E1621*100,"-")</f>
        <v>100</v>
      </c>
      <c r="H1621" s="198" t="s">
        <v>672</v>
      </c>
    </row>
    <row r="1622" spans="1:8" s="19" customFormat="1" ht="13.5" customHeight="1" outlineLevel="1">
      <c r="A1622" s="41" t="s">
        <v>7</v>
      </c>
      <c r="B1622" s="42" t="s">
        <v>33</v>
      </c>
      <c r="C1622" s="204"/>
      <c r="D1622" s="205"/>
      <c r="E1622" s="43">
        <v>57780</v>
      </c>
      <c r="F1622" s="43">
        <v>57780</v>
      </c>
      <c r="G1622" s="44">
        <f t="shared" si="119"/>
        <v>100</v>
      </c>
      <c r="H1622" s="198"/>
    </row>
    <row r="1623" spans="1:8" s="19" customFormat="1" ht="13.5" hidden="1" customHeight="1" outlineLevel="2">
      <c r="A1623" s="41" t="s">
        <v>8</v>
      </c>
      <c r="B1623" s="42" t="s">
        <v>34</v>
      </c>
      <c r="C1623" s="204"/>
      <c r="D1623" s="205"/>
      <c r="E1623" s="43">
        <v>0</v>
      </c>
      <c r="F1623" s="43">
        <v>0</v>
      </c>
      <c r="G1623" s="44" t="str">
        <f t="shared" si="119"/>
        <v>-</v>
      </c>
      <c r="H1623" s="198"/>
    </row>
    <row r="1624" spans="1:8" s="19" customFormat="1" ht="13.5" hidden="1" customHeight="1" outlineLevel="2">
      <c r="A1624" s="41" t="s">
        <v>9</v>
      </c>
      <c r="B1624" s="42" t="s">
        <v>35</v>
      </c>
      <c r="C1624" s="204"/>
      <c r="D1624" s="205"/>
      <c r="E1624" s="43">
        <v>0</v>
      </c>
      <c r="F1624" s="43">
        <v>0</v>
      </c>
      <c r="G1624" s="44" t="str">
        <f t="shared" si="119"/>
        <v>-</v>
      </c>
      <c r="H1624" s="198"/>
    </row>
    <row r="1625" spans="1:8" s="19" customFormat="1" ht="13.5" hidden="1" customHeight="1" outlineLevel="2">
      <c r="A1625" s="41" t="s">
        <v>31</v>
      </c>
      <c r="B1625" s="42" t="s">
        <v>36</v>
      </c>
      <c r="C1625" s="204"/>
      <c r="D1625" s="205"/>
      <c r="E1625" s="43">
        <v>0</v>
      </c>
      <c r="F1625" s="43">
        <v>0</v>
      </c>
      <c r="G1625" s="44" t="str">
        <f t="shared" si="119"/>
        <v>-</v>
      </c>
      <c r="H1625" s="198"/>
    </row>
    <row r="1626" spans="1:8" s="134" customFormat="1" ht="13.5" hidden="1" customHeight="1" outlineLevel="2">
      <c r="A1626" s="41" t="s">
        <v>38</v>
      </c>
      <c r="B1626" s="42" t="s">
        <v>37</v>
      </c>
      <c r="C1626" s="204"/>
      <c r="D1626" s="205"/>
      <c r="E1626" s="43">
        <v>0</v>
      </c>
      <c r="F1626" s="43">
        <v>0</v>
      </c>
      <c r="G1626" s="44" t="str">
        <f t="shared" si="119"/>
        <v>-</v>
      </c>
      <c r="H1626" s="198"/>
    </row>
    <row r="1627" spans="1:8" s="143" customFormat="1" ht="3.95" customHeight="1" outlineLevel="1" collapsed="1">
      <c r="A1627" s="45"/>
      <c r="B1627" s="46"/>
      <c r="C1627" s="138"/>
      <c r="D1627" s="136"/>
      <c r="E1627" s="49"/>
      <c r="F1627" s="49"/>
      <c r="G1627" s="50"/>
      <c r="H1627" s="137"/>
    </row>
    <row r="1628" spans="1:8" s="143" customFormat="1" ht="3.95" customHeight="1" outlineLevel="1">
      <c r="A1628" s="148"/>
      <c r="B1628" s="149"/>
      <c r="C1628" s="139"/>
      <c r="D1628" s="140"/>
      <c r="E1628" s="150"/>
      <c r="F1628" s="150"/>
      <c r="G1628" s="151"/>
      <c r="H1628" s="141"/>
    </row>
    <row r="1629" spans="1:8" s="2" customFormat="1" ht="27" customHeight="1" outlineLevel="1">
      <c r="A1629" s="52" t="s">
        <v>89</v>
      </c>
      <c r="B1629" s="53" t="s">
        <v>744</v>
      </c>
      <c r="C1629" s="204">
        <v>700</v>
      </c>
      <c r="D1629" s="205">
        <v>70004</v>
      </c>
      <c r="E1629" s="54">
        <f>SUM(E1630:E1634)</f>
        <v>60000</v>
      </c>
      <c r="F1629" s="54">
        <f>SUM(F1630:F1634)</f>
        <v>59998.48</v>
      </c>
      <c r="G1629" s="55">
        <f t="shared" ref="G1629:G1634" si="120">IF(E1629&gt;0,F1629/E1629*100,"-")</f>
        <v>99.997466666666668</v>
      </c>
      <c r="H1629" s="198" t="s">
        <v>673</v>
      </c>
    </row>
    <row r="1630" spans="1:8" s="19" customFormat="1" ht="13.5" customHeight="1" outlineLevel="1">
      <c r="A1630" s="41" t="s">
        <v>7</v>
      </c>
      <c r="B1630" s="42" t="s">
        <v>33</v>
      </c>
      <c r="C1630" s="204"/>
      <c r="D1630" s="205"/>
      <c r="E1630" s="43">
        <v>60000</v>
      </c>
      <c r="F1630" s="43">
        <v>59998.48</v>
      </c>
      <c r="G1630" s="44">
        <f t="shared" si="120"/>
        <v>99.997466666666668</v>
      </c>
      <c r="H1630" s="198"/>
    </row>
    <row r="1631" spans="1:8" s="19" customFormat="1" ht="13.5" hidden="1" customHeight="1" outlineLevel="2">
      <c r="A1631" s="41" t="s">
        <v>8</v>
      </c>
      <c r="B1631" s="42" t="s">
        <v>34</v>
      </c>
      <c r="C1631" s="204"/>
      <c r="D1631" s="205"/>
      <c r="E1631" s="43">
        <v>0</v>
      </c>
      <c r="F1631" s="43">
        <v>0</v>
      </c>
      <c r="G1631" s="44" t="str">
        <f t="shared" si="120"/>
        <v>-</v>
      </c>
      <c r="H1631" s="198"/>
    </row>
    <row r="1632" spans="1:8" s="19" customFormat="1" ht="13.5" hidden="1" customHeight="1" outlineLevel="2">
      <c r="A1632" s="41" t="s">
        <v>9</v>
      </c>
      <c r="B1632" s="42" t="s">
        <v>35</v>
      </c>
      <c r="C1632" s="204"/>
      <c r="D1632" s="205"/>
      <c r="E1632" s="43">
        <v>0</v>
      </c>
      <c r="F1632" s="43">
        <v>0</v>
      </c>
      <c r="G1632" s="44" t="str">
        <f t="shared" si="120"/>
        <v>-</v>
      </c>
      <c r="H1632" s="198"/>
    </row>
    <row r="1633" spans="1:8" s="19" customFormat="1" ht="13.5" hidden="1" customHeight="1" outlineLevel="2">
      <c r="A1633" s="41" t="s">
        <v>31</v>
      </c>
      <c r="B1633" s="42" t="s">
        <v>36</v>
      </c>
      <c r="C1633" s="204"/>
      <c r="D1633" s="205"/>
      <c r="E1633" s="43">
        <v>0</v>
      </c>
      <c r="F1633" s="43">
        <v>0</v>
      </c>
      <c r="G1633" s="44" t="str">
        <f t="shared" si="120"/>
        <v>-</v>
      </c>
      <c r="H1633" s="198"/>
    </row>
    <row r="1634" spans="1:8" s="134" customFormat="1" ht="13.5" hidden="1" customHeight="1" outlineLevel="2">
      <c r="A1634" s="41" t="s">
        <v>38</v>
      </c>
      <c r="B1634" s="42" t="s">
        <v>37</v>
      </c>
      <c r="C1634" s="204"/>
      <c r="D1634" s="205"/>
      <c r="E1634" s="43">
        <v>0</v>
      </c>
      <c r="F1634" s="43">
        <v>0</v>
      </c>
      <c r="G1634" s="44" t="str">
        <f t="shared" si="120"/>
        <v>-</v>
      </c>
      <c r="H1634" s="198"/>
    </row>
    <row r="1635" spans="1:8" s="143" customFormat="1" ht="3.95" customHeight="1" outlineLevel="1" collapsed="1">
      <c r="A1635" s="45"/>
      <c r="B1635" s="46"/>
      <c r="C1635" s="138"/>
      <c r="D1635" s="136"/>
      <c r="E1635" s="49"/>
      <c r="F1635" s="49"/>
      <c r="G1635" s="50"/>
      <c r="H1635" s="199"/>
    </row>
    <row r="1636" spans="1:8" s="143" customFormat="1" ht="3.95" customHeight="1" outlineLevel="1">
      <c r="A1636" s="148"/>
      <c r="B1636" s="149"/>
      <c r="C1636" s="139"/>
      <c r="D1636" s="140"/>
      <c r="E1636" s="150"/>
      <c r="F1636" s="150"/>
      <c r="G1636" s="151"/>
      <c r="H1636" s="141"/>
    </row>
    <row r="1637" spans="1:8" s="2" customFormat="1" ht="27" customHeight="1" outlineLevel="1">
      <c r="A1637" s="52" t="s">
        <v>90</v>
      </c>
      <c r="B1637" s="53" t="s">
        <v>745</v>
      </c>
      <c r="C1637" s="204">
        <v>700</v>
      </c>
      <c r="D1637" s="205">
        <v>70004</v>
      </c>
      <c r="E1637" s="54">
        <f>SUM(E1638:E1642)</f>
        <v>65313</v>
      </c>
      <c r="F1637" s="54">
        <f>SUM(F1638:F1642)</f>
        <v>65313</v>
      </c>
      <c r="G1637" s="55">
        <f t="shared" ref="G1637:G1642" si="121">IF(E1637&gt;0,F1637/E1637*100,"-")</f>
        <v>100</v>
      </c>
      <c r="H1637" s="198" t="s">
        <v>674</v>
      </c>
    </row>
    <row r="1638" spans="1:8" s="19" customFormat="1" ht="13.5" customHeight="1" outlineLevel="1">
      <c r="A1638" s="41" t="s">
        <v>7</v>
      </c>
      <c r="B1638" s="42" t="s">
        <v>33</v>
      </c>
      <c r="C1638" s="204"/>
      <c r="D1638" s="205"/>
      <c r="E1638" s="43">
        <v>65313</v>
      </c>
      <c r="F1638" s="43">
        <v>65313</v>
      </c>
      <c r="G1638" s="44">
        <f t="shared" si="121"/>
        <v>100</v>
      </c>
      <c r="H1638" s="198"/>
    </row>
    <row r="1639" spans="1:8" s="19" customFormat="1" ht="6" hidden="1" customHeight="1" outlineLevel="2">
      <c r="A1639" s="41" t="s">
        <v>8</v>
      </c>
      <c r="B1639" s="42" t="s">
        <v>34</v>
      </c>
      <c r="C1639" s="204"/>
      <c r="D1639" s="205"/>
      <c r="E1639" s="43">
        <v>0</v>
      </c>
      <c r="F1639" s="43">
        <v>0</v>
      </c>
      <c r="G1639" s="44" t="str">
        <f t="shared" si="121"/>
        <v>-</v>
      </c>
      <c r="H1639" s="198"/>
    </row>
    <row r="1640" spans="1:8" s="19" customFormat="1" ht="6" hidden="1" customHeight="1" outlineLevel="2">
      <c r="A1640" s="41" t="s">
        <v>9</v>
      </c>
      <c r="B1640" s="42" t="s">
        <v>35</v>
      </c>
      <c r="C1640" s="204"/>
      <c r="D1640" s="205"/>
      <c r="E1640" s="43">
        <v>0</v>
      </c>
      <c r="F1640" s="43">
        <v>0</v>
      </c>
      <c r="G1640" s="44" t="str">
        <f t="shared" si="121"/>
        <v>-</v>
      </c>
      <c r="H1640" s="198"/>
    </row>
    <row r="1641" spans="1:8" s="19" customFormat="1" ht="6" hidden="1" customHeight="1" outlineLevel="2">
      <c r="A1641" s="41" t="s">
        <v>31</v>
      </c>
      <c r="B1641" s="42" t="s">
        <v>36</v>
      </c>
      <c r="C1641" s="204"/>
      <c r="D1641" s="205"/>
      <c r="E1641" s="43">
        <v>0</v>
      </c>
      <c r="F1641" s="43">
        <v>0</v>
      </c>
      <c r="G1641" s="44" t="str">
        <f t="shared" si="121"/>
        <v>-</v>
      </c>
      <c r="H1641" s="198"/>
    </row>
    <row r="1642" spans="1:8" s="134" customFormat="1" ht="6" hidden="1" customHeight="1" outlineLevel="2">
      <c r="A1642" s="41" t="s">
        <v>38</v>
      </c>
      <c r="B1642" s="42" t="s">
        <v>37</v>
      </c>
      <c r="C1642" s="204"/>
      <c r="D1642" s="205"/>
      <c r="E1642" s="43">
        <v>0</v>
      </c>
      <c r="F1642" s="43">
        <v>0</v>
      </c>
      <c r="G1642" s="44" t="str">
        <f t="shared" si="121"/>
        <v>-</v>
      </c>
      <c r="H1642" s="198"/>
    </row>
    <row r="1643" spans="1:8" s="143" customFormat="1" ht="3.75" customHeight="1" outlineLevel="1" collapsed="1">
      <c r="A1643" s="45"/>
      <c r="B1643" s="46"/>
      <c r="C1643" s="138"/>
      <c r="D1643" s="136"/>
      <c r="E1643" s="49"/>
      <c r="F1643" s="49"/>
      <c r="G1643" s="50"/>
      <c r="H1643" s="199"/>
    </row>
    <row r="1644" spans="1:8" s="143" customFormat="1" ht="3.95" customHeight="1" outlineLevel="1">
      <c r="A1644" s="148"/>
      <c r="B1644" s="149"/>
      <c r="C1644" s="139"/>
      <c r="D1644" s="140"/>
      <c r="E1644" s="150"/>
      <c r="F1644" s="150"/>
      <c r="G1644" s="151"/>
      <c r="H1644" s="141"/>
    </row>
    <row r="1645" spans="1:8" s="2" customFormat="1" ht="24.75" customHeight="1" outlineLevel="1">
      <c r="A1645" s="52" t="s">
        <v>91</v>
      </c>
      <c r="B1645" s="53" t="s">
        <v>413</v>
      </c>
      <c r="C1645" s="204">
        <v>700</v>
      </c>
      <c r="D1645" s="205">
        <v>70004</v>
      </c>
      <c r="E1645" s="54">
        <f>SUM(E1646:E1650)</f>
        <v>57171</v>
      </c>
      <c r="F1645" s="54">
        <f>SUM(F1646:F1650)</f>
        <v>55477.84</v>
      </c>
      <c r="G1645" s="55">
        <f t="shared" ref="G1645:G1650" si="122">IF(E1645&gt;0,F1645/E1645*100,"-")</f>
        <v>97.038428573927334</v>
      </c>
      <c r="H1645" s="198" t="s">
        <v>675</v>
      </c>
    </row>
    <row r="1646" spans="1:8" s="19" customFormat="1" ht="13.5" customHeight="1" outlineLevel="1">
      <c r="A1646" s="41" t="s">
        <v>7</v>
      </c>
      <c r="B1646" s="42" t="s">
        <v>33</v>
      </c>
      <c r="C1646" s="204"/>
      <c r="D1646" s="205"/>
      <c r="E1646" s="43">
        <v>57171</v>
      </c>
      <c r="F1646" s="43">
        <v>55477.84</v>
      </c>
      <c r="G1646" s="44">
        <f t="shared" si="122"/>
        <v>97.038428573927334</v>
      </c>
      <c r="H1646" s="198"/>
    </row>
    <row r="1647" spans="1:8" s="19" customFormat="1" ht="5.25" hidden="1" customHeight="1" outlineLevel="2">
      <c r="A1647" s="41" t="s">
        <v>8</v>
      </c>
      <c r="B1647" s="42" t="s">
        <v>34</v>
      </c>
      <c r="C1647" s="204"/>
      <c r="D1647" s="205"/>
      <c r="E1647" s="43">
        <v>0</v>
      </c>
      <c r="F1647" s="43">
        <v>0</v>
      </c>
      <c r="G1647" s="44" t="str">
        <f t="shared" si="122"/>
        <v>-</v>
      </c>
      <c r="H1647" s="198"/>
    </row>
    <row r="1648" spans="1:8" s="19" customFormat="1" ht="5.25" hidden="1" customHeight="1" outlineLevel="2">
      <c r="A1648" s="41" t="s">
        <v>9</v>
      </c>
      <c r="B1648" s="42" t="s">
        <v>35</v>
      </c>
      <c r="C1648" s="204"/>
      <c r="D1648" s="205"/>
      <c r="E1648" s="43">
        <v>0</v>
      </c>
      <c r="F1648" s="43">
        <v>0</v>
      </c>
      <c r="G1648" s="44" t="str">
        <f t="shared" si="122"/>
        <v>-</v>
      </c>
      <c r="H1648" s="198"/>
    </row>
    <row r="1649" spans="1:8" s="19" customFormat="1" ht="5.25" hidden="1" customHeight="1" outlineLevel="2">
      <c r="A1649" s="41" t="s">
        <v>31</v>
      </c>
      <c r="B1649" s="42" t="s">
        <v>36</v>
      </c>
      <c r="C1649" s="204"/>
      <c r="D1649" s="205"/>
      <c r="E1649" s="43">
        <v>0</v>
      </c>
      <c r="F1649" s="43">
        <v>0</v>
      </c>
      <c r="G1649" s="44" t="str">
        <f t="shared" si="122"/>
        <v>-</v>
      </c>
      <c r="H1649" s="198"/>
    </row>
    <row r="1650" spans="1:8" s="134" customFormat="1" ht="5.25" hidden="1" customHeight="1" outlineLevel="2">
      <c r="A1650" s="41" t="s">
        <v>38</v>
      </c>
      <c r="B1650" s="42" t="s">
        <v>37</v>
      </c>
      <c r="C1650" s="204"/>
      <c r="D1650" s="205"/>
      <c r="E1650" s="43">
        <v>0</v>
      </c>
      <c r="F1650" s="43">
        <v>0</v>
      </c>
      <c r="G1650" s="44" t="str">
        <f t="shared" si="122"/>
        <v>-</v>
      </c>
      <c r="H1650" s="198"/>
    </row>
    <row r="1651" spans="1:8" s="143" customFormat="1" ht="3.75" customHeight="1" outlineLevel="1" collapsed="1">
      <c r="A1651" s="45"/>
      <c r="B1651" s="46"/>
      <c r="C1651" s="138"/>
      <c r="D1651" s="136"/>
      <c r="E1651" s="49"/>
      <c r="F1651" s="49"/>
      <c r="G1651" s="50"/>
      <c r="H1651" s="199"/>
    </row>
    <row r="1652" spans="1:8" s="143" customFormat="1" ht="3.95" customHeight="1" outlineLevel="1">
      <c r="A1652" s="148"/>
      <c r="B1652" s="149"/>
      <c r="C1652" s="139"/>
      <c r="D1652" s="140"/>
      <c r="E1652" s="150"/>
      <c r="F1652" s="150"/>
      <c r="G1652" s="151"/>
      <c r="H1652" s="141"/>
    </row>
    <row r="1653" spans="1:8" s="2" customFormat="1" ht="15" customHeight="1" outlineLevel="1">
      <c r="A1653" s="52" t="s">
        <v>259</v>
      </c>
      <c r="B1653" s="53" t="s">
        <v>414</v>
      </c>
      <c r="C1653" s="204">
        <v>700</v>
      </c>
      <c r="D1653" s="205">
        <v>70004</v>
      </c>
      <c r="E1653" s="54">
        <f>SUM(E1654:E1658)</f>
        <v>19471</v>
      </c>
      <c r="F1653" s="54">
        <f>SUM(F1654:F1658)</f>
        <v>19470.400000000001</v>
      </c>
      <c r="G1653" s="55">
        <f t="shared" ref="G1653:G1658" si="123">IF(E1653&gt;0,F1653/E1653*100,"-")</f>
        <v>99.996918494170828</v>
      </c>
      <c r="H1653" s="198" t="s">
        <v>676</v>
      </c>
    </row>
    <row r="1654" spans="1:8" s="19" customFormat="1" ht="13.5" customHeight="1" outlineLevel="1">
      <c r="A1654" s="41" t="s">
        <v>7</v>
      </c>
      <c r="B1654" s="42" t="s">
        <v>33</v>
      </c>
      <c r="C1654" s="204"/>
      <c r="D1654" s="205"/>
      <c r="E1654" s="43">
        <v>19471</v>
      </c>
      <c r="F1654" s="43">
        <v>19470.400000000001</v>
      </c>
      <c r="G1654" s="44">
        <f t="shared" si="123"/>
        <v>99.996918494170828</v>
      </c>
      <c r="H1654" s="198"/>
    </row>
    <row r="1655" spans="1:8" s="19" customFormat="1" ht="13.5" hidden="1" customHeight="1" outlineLevel="2">
      <c r="A1655" s="41" t="s">
        <v>8</v>
      </c>
      <c r="B1655" s="42" t="s">
        <v>34</v>
      </c>
      <c r="C1655" s="204"/>
      <c r="D1655" s="205"/>
      <c r="E1655" s="43">
        <v>0</v>
      </c>
      <c r="F1655" s="43">
        <v>0</v>
      </c>
      <c r="G1655" s="44" t="str">
        <f t="shared" si="123"/>
        <v>-</v>
      </c>
      <c r="H1655" s="198"/>
    </row>
    <row r="1656" spans="1:8" s="19" customFormat="1" ht="13.5" hidden="1" customHeight="1" outlineLevel="2">
      <c r="A1656" s="41" t="s">
        <v>9</v>
      </c>
      <c r="B1656" s="42" t="s">
        <v>35</v>
      </c>
      <c r="C1656" s="204"/>
      <c r="D1656" s="205"/>
      <c r="E1656" s="43">
        <v>0</v>
      </c>
      <c r="F1656" s="43">
        <v>0</v>
      </c>
      <c r="G1656" s="44" t="str">
        <f t="shared" si="123"/>
        <v>-</v>
      </c>
      <c r="H1656" s="198"/>
    </row>
    <row r="1657" spans="1:8" s="19" customFormat="1" ht="13.5" hidden="1" customHeight="1" outlineLevel="2">
      <c r="A1657" s="41" t="s">
        <v>31</v>
      </c>
      <c r="B1657" s="42" t="s">
        <v>36</v>
      </c>
      <c r="C1657" s="204"/>
      <c r="D1657" s="205"/>
      <c r="E1657" s="43">
        <v>0</v>
      </c>
      <c r="F1657" s="43">
        <v>0</v>
      </c>
      <c r="G1657" s="44" t="str">
        <f t="shared" si="123"/>
        <v>-</v>
      </c>
      <c r="H1657" s="198"/>
    </row>
    <row r="1658" spans="1:8" s="134" customFormat="1" ht="13.5" hidden="1" customHeight="1" outlineLevel="2">
      <c r="A1658" s="41" t="s">
        <v>38</v>
      </c>
      <c r="B1658" s="42" t="s">
        <v>37</v>
      </c>
      <c r="C1658" s="204"/>
      <c r="D1658" s="205"/>
      <c r="E1658" s="43">
        <v>0</v>
      </c>
      <c r="F1658" s="43">
        <v>0</v>
      </c>
      <c r="G1658" s="44" t="str">
        <f t="shared" si="123"/>
        <v>-</v>
      </c>
      <c r="H1658" s="198"/>
    </row>
    <row r="1659" spans="1:8" s="143" customFormat="1" ht="3.95" customHeight="1" outlineLevel="1" collapsed="1">
      <c r="A1659" s="45"/>
      <c r="B1659" s="46"/>
      <c r="C1659" s="138"/>
      <c r="D1659" s="136"/>
      <c r="E1659" s="49"/>
      <c r="F1659" s="49"/>
      <c r="G1659" s="50"/>
      <c r="H1659" s="199"/>
    </row>
    <row r="1660" spans="1:8" s="143" customFormat="1" ht="3.95" customHeight="1" outlineLevel="1">
      <c r="A1660" s="148"/>
      <c r="B1660" s="149"/>
      <c r="C1660" s="139"/>
      <c r="D1660" s="140"/>
      <c r="E1660" s="150"/>
      <c r="F1660" s="150"/>
      <c r="G1660" s="151"/>
      <c r="H1660" s="141"/>
    </row>
    <row r="1661" spans="1:8" s="2" customFormat="1" ht="15" customHeight="1" outlineLevel="1">
      <c r="A1661" s="52" t="s">
        <v>260</v>
      </c>
      <c r="B1661" s="53" t="s">
        <v>415</v>
      </c>
      <c r="C1661" s="204">
        <v>700</v>
      </c>
      <c r="D1661" s="205">
        <v>70004</v>
      </c>
      <c r="E1661" s="54">
        <f>SUM(E1662:E1666)</f>
        <v>23000</v>
      </c>
      <c r="F1661" s="54">
        <f>SUM(F1662:F1666)</f>
        <v>22271.45</v>
      </c>
      <c r="G1661" s="55">
        <f t="shared" ref="G1661:G1666" si="124">IF(E1661&gt;0,F1661/E1661*100,"-")</f>
        <v>96.832391304347837</v>
      </c>
      <c r="H1661" s="198" t="s">
        <v>677</v>
      </c>
    </row>
    <row r="1662" spans="1:8" s="19" customFormat="1" ht="13.5" customHeight="1" outlineLevel="1">
      <c r="A1662" s="41" t="s">
        <v>7</v>
      </c>
      <c r="B1662" s="42" t="s">
        <v>33</v>
      </c>
      <c r="C1662" s="204"/>
      <c r="D1662" s="205"/>
      <c r="E1662" s="43">
        <v>23000</v>
      </c>
      <c r="F1662" s="43">
        <v>22271.45</v>
      </c>
      <c r="G1662" s="44">
        <f t="shared" si="124"/>
        <v>96.832391304347837</v>
      </c>
      <c r="H1662" s="198"/>
    </row>
    <row r="1663" spans="1:8" s="19" customFormat="1" ht="13.5" hidden="1" customHeight="1" outlineLevel="2">
      <c r="A1663" s="41" t="s">
        <v>8</v>
      </c>
      <c r="B1663" s="42" t="s">
        <v>34</v>
      </c>
      <c r="C1663" s="204"/>
      <c r="D1663" s="205"/>
      <c r="E1663" s="43">
        <v>0</v>
      </c>
      <c r="F1663" s="43">
        <v>0</v>
      </c>
      <c r="G1663" s="44" t="str">
        <f t="shared" si="124"/>
        <v>-</v>
      </c>
      <c r="H1663" s="198"/>
    </row>
    <row r="1664" spans="1:8" s="19" customFormat="1" ht="13.5" hidden="1" customHeight="1" outlineLevel="2">
      <c r="A1664" s="41" t="s">
        <v>9</v>
      </c>
      <c r="B1664" s="42" t="s">
        <v>35</v>
      </c>
      <c r="C1664" s="204"/>
      <c r="D1664" s="205"/>
      <c r="E1664" s="43">
        <v>0</v>
      </c>
      <c r="F1664" s="43">
        <v>0</v>
      </c>
      <c r="G1664" s="44" t="str">
        <f t="shared" si="124"/>
        <v>-</v>
      </c>
      <c r="H1664" s="198"/>
    </row>
    <row r="1665" spans="1:8" s="19" customFormat="1" ht="13.5" hidden="1" customHeight="1" outlineLevel="2">
      <c r="A1665" s="41" t="s">
        <v>31</v>
      </c>
      <c r="B1665" s="42" t="s">
        <v>36</v>
      </c>
      <c r="C1665" s="204"/>
      <c r="D1665" s="205"/>
      <c r="E1665" s="43">
        <v>0</v>
      </c>
      <c r="F1665" s="43">
        <v>0</v>
      </c>
      <c r="G1665" s="44" t="str">
        <f t="shared" si="124"/>
        <v>-</v>
      </c>
      <c r="H1665" s="198"/>
    </row>
    <row r="1666" spans="1:8" s="134" customFormat="1" ht="13.5" hidden="1" customHeight="1" outlineLevel="2">
      <c r="A1666" s="41" t="s">
        <v>38</v>
      </c>
      <c r="B1666" s="42" t="s">
        <v>37</v>
      </c>
      <c r="C1666" s="204"/>
      <c r="D1666" s="205"/>
      <c r="E1666" s="43">
        <v>0</v>
      </c>
      <c r="F1666" s="43">
        <v>0</v>
      </c>
      <c r="G1666" s="44" t="str">
        <f t="shared" si="124"/>
        <v>-</v>
      </c>
      <c r="H1666" s="198"/>
    </row>
    <row r="1667" spans="1:8" s="143" customFormat="1" ht="3.95" customHeight="1" outlineLevel="1" collapsed="1">
      <c r="A1667" s="45"/>
      <c r="B1667" s="46"/>
      <c r="C1667" s="138"/>
      <c r="D1667" s="136"/>
      <c r="E1667" s="49"/>
      <c r="F1667" s="49"/>
      <c r="G1667" s="50"/>
      <c r="H1667" s="137"/>
    </row>
    <row r="1668" spans="1:8" s="143" customFormat="1" ht="3.95" customHeight="1" outlineLevel="1">
      <c r="A1668" s="148"/>
      <c r="B1668" s="149"/>
      <c r="C1668" s="139"/>
      <c r="D1668" s="140"/>
      <c r="E1668" s="150"/>
      <c r="F1668" s="150"/>
      <c r="G1668" s="151"/>
      <c r="H1668" s="141"/>
    </row>
    <row r="1669" spans="1:8" s="2" customFormat="1" ht="15" customHeight="1" outlineLevel="1">
      <c r="A1669" s="52" t="s">
        <v>366</v>
      </c>
      <c r="B1669" s="53" t="s">
        <v>416</v>
      </c>
      <c r="C1669" s="204">
        <v>700</v>
      </c>
      <c r="D1669" s="205">
        <v>70004</v>
      </c>
      <c r="E1669" s="54">
        <f>SUM(E1670:E1674)</f>
        <v>41074</v>
      </c>
      <c r="F1669" s="54">
        <f>SUM(F1670:F1674)</f>
        <v>41073.440000000002</v>
      </c>
      <c r="G1669" s="55">
        <f t="shared" ref="G1669:G1674" si="125">IF(E1669&gt;0,F1669/E1669*100,"-")</f>
        <v>99.998636607099385</v>
      </c>
      <c r="H1669" s="198" t="s">
        <v>678</v>
      </c>
    </row>
    <row r="1670" spans="1:8" s="19" customFormat="1" ht="13.5" customHeight="1" outlineLevel="1">
      <c r="A1670" s="41" t="s">
        <v>7</v>
      </c>
      <c r="B1670" s="42" t="s">
        <v>33</v>
      </c>
      <c r="C1670" s="204"/>
      <c r="D1670" s="205"/>
      <c r="E1670" s="43">
        <v>41074</v>
      </c>
      <c r="F1670" s="43">
        <v>41073.440000000002</v>
      </c>
      <c r="G1670" s="44">
        <f t="shared" si="125"/>
        <v>99.998636607099385</v>
      </c>
      <c r="H1670" s="198"/>
    </row>
    <row r="1671" spans="1:8" s="19" customFormat="1" ht="13.5" hidden="1" customHeight="1" outlineLevel="2">
      <c r="A1671" s="41" t="s">
        <v>8</v>
      </c>
      <c r="B1671" s="42" t="s">
        <v>34</v>
      </c>
      <c r="C1671" s="204"/>
      <c r="D1671" s="205"/>
      <c r="E1671" s="43">
        <v>0</v>
      </c>
      <c r="F1671" s="43">
        <v>0</v>
      </c>
      <c r="G1671" s="44" t="str">
        <f t="shared" si="125"/>
        <v>-</v>
      </c>
      <c r="H1671" s="198"/>
    </row>
    <row r="1672" spans="1:8" s="19" customFormat="1" ht="13.5" hidden="1" customHeight="1" outlineLevel="2">
      <c r="A1672" s="41" t="s">
        <v>9</v>
      </c>
      <c r="B1672" s="42" t="s">
        <v>35</v>
      </c>
      <c r="C1672" s="204"/>
      <c r="D1672" s="205"/>
      <c r="E1672" s="43">
        <v>0</v>
      </c>
      <c r="F1672" s="43">
        <v>0</v>
      </c>
      <c r="G1672" s="44" t="str">
        <f t="shared" si="125"/>
        <v>-</v>
      </c>
      <c r="H1672" s="198"/>
    </row>
    <row r="1673" spans="1:8" s="19" customFormat="1" ht="13.5" hidden="1" customHeight="1" outlineLevel="2">
      <c r="A1673" s="41" t="s">
        <v>31</v>
      </c>
      <c r="B1673" s="42" t="s">
        <v>36</v>
      </c>
      <c r="C1673" s="204"/>
      <c r="D1673" s="205"/>
      <c r="E1673" s="43">
        <v>0</v>
      </c>
      <c r="F1673" s="43">
        <v>0</v>
      </c>
      <c r="G1673" s="44" t="str">
        <f t="shared" si="125"/>
        <v>-</v>
      </c>
      <c r="H1673" s="198"/>
    </row>
    <row r="1674" spans="1:8" s="134" customFormat="1" ht="13.5" hidden="1" customHeight="1" outlineLevel="2">
      <c r="A1674" s="41" t="s">
        <v>38</v>
      </c>
      <c r="B1674" s="42" t="s">
        <v>37</v>
      </c>
      <c r="C1674" s="204"/>
      <c r="D1674" s="205"/>
      <c r="E1674" s="43">
        <v>0</v>
      </c>
      <c r="F1674" s="43">
        <v>0</v>
      </c>
      <c r="G1674" s="44" t="str">
        <f t="shared" si="125"/>
        <v>-</v>
      </c>
      <c r="H1674" s="198"/>
    </row>
    <row r="1675" spans="1:8" s="143" customFormat="1" ht="3.95" customHeight="1" outlineLevel="1" collapsed="1">
      <c r="A1675" s="45"/>
      <c r="B1675" s="46"/>
      <c r="C1675" s="138"/>
      <c r="D1675" s="136"/>
      <c r="E1675" s="49"/>
      <c r="F1675" s="49"/>
      <c r="G1675" s="50"/>
      <c r="H1675" s="199"/>
    </row>
    <row r="1676" spans="1:8" s="143" customFormat="1" ht="3.95" customHeight="1" outlineLevel="1">
      <c r="A1676" s="148"/>
      <c r="B1676" s="149"/>
      <c r="C1676" s="139"/>
      <c r="D1676" s="140"/>
      <c r="E1676" s="150"/>
      <c r="F1676" s="150"/>
      <c r="G1676" s="151"/>
      <c r="H1676" s="141"/>
    </row>
    <row r="1677" spans="1:8" s="2" customFormat="1" ht="15" customHeight="1" outlineLevel="1">
      <c r="A1677" s="52" t="s">
        <v>367</v>
      </c>
      <c r="B1677" s="53" t="s">
        <v>417</v>
      </c>
      <c r="C1677" s="204">
        <v>700</v>
      </c>
      <c r="D1677" s="205">
        <v>70004</v>
      </c>
      <c r="E1677" s="54">
        <f>SUM(E1678:E1682)</f>
        <v>58000</v>
      </c>
      <c r="F1677" s="54">
        <f>SUM(F1678:F1682)</f>
        <v>57994.95</v>
      </c>
      <c r="G1677" s="55">
        <f t="shared" ref="G1677:G1682" si="126">IF(E1677&gt;0,F1677/E1677*100,"-")</f>
        <v>99.991293103448271</v>
      </c>
      <c r="H1677" s="198" t="s">
        <v>679</v>
      </c>
    </row>
    <row r="1678" spans="1:8" s="19" customFormat="1" ht="13.5" customHeight="1" outlineLevel="1">
      <c r="A1678" s="41" t="s">
        <v>7</v>
      </c>
      <c r="B1678" s="42" t="s">
        <v>33</v>
      </c>
      <c r="C1678" s="204"/>
      <c r="D1678" s="205"/>
      <c r="E1678" s="43">
        <v>58000</v>
      </c>
      <c r="F1678" s="43">
        <v>57994.95</v>
      </c>
      <c r="G1678" s="44">
        <f t="shared" si="126"/>
        <v>99.991293103448271</v>
      </c>
      <c r="H1678" s="198"/>
    </row>
    <row r="1679" spans="1:8" s="19" customFormat="1" ht="13.5" hidden="1" customHeight="1" outlineLevel="2">
      <c r="A1679" s="41" t="s">
        <v>8</v>
      </c>
      <c r="B1679" s="42" t="s">
        <v>34</v>
      </c>
      <c r="C1679" s="204"/>
      <c r="D1679" s="205"/>
      <c r="E1679" s="43">
        <v>0</v>
      </c>
      <c r="F1679" s="43">
        <v>0</v>
      </c>
      <c r="G1679" s="44" t="str">
        <f t="shared" si="126"/>
        <v>-</v>
      </c>
      <c r="H1679" s="198"/>
    </row>
    <row r="1680" spans="1:8" s="19" customFormat="1" ht="13.5" hidden="1" customHeight="1" outlineLevel="2">
      <c r="A1680" s="41" t="s">
        <v>9</v>
      </c>
      <c r="B1680" s="42" t="s">
        <v>35</v>
      </c>
      <c r="C1680" s="204"/>
      <c r="D1680" s="205"/>
      <c r="E1680" s="43">
        <v>0</v>
      </c>
      <c r="F1680" s="43">
        <v>0</v>
      </c>
      <c r="G1680" s="44" t="str">
        <f t="shared" si="126"/>
        <v>-</v>
      </c>
      <c r="H1680" s="198"/>
    </row>
    <row r="1681" spans="1:8" s="19" customFormat="1" ht="13.5" hidden="1" customHeight="1" outlineLevel="2">
      <c r="A1681" s="41" t="s">
        <v>31</v>
      </c>
      <c r="B1681" s="42" t="s">
        <v>36</v>
      </c>
      <c r="C1681" s="204"/>
      <c r="D1681" s="205"/>
      <c r="E1681" s="43">
        <v>0</v>
      </c>
      <c r="F1681" s="43">
        <v>0</v>
      </c>
      <c r="G1681" s="44" t="str">
        <f t="shared" si="126"/>
        <v>-</v>
      </c>
      <c r="H1681" s="198"/>
    </row>
    <row r="1682" spans="1:8" s="134" customFormat="1" ht="13.5" hidden="1" customHeight="1" outlineLevel="2">
      <c r="A1682" s="41" t="s">
        <v>38</v>
      </c>
      <c r="B1682" s="42" t="s">
        <v>37</v>
      </c>
      <c r="C1682" s="204"/>
      <c r="D1682" s="205"/>
      <c r="E1682" s="43">
        <v>0</v>
      </c>
      <c r="F1682" s="43">
        <v>0</v>
      </c>
      <c r="G1682" s="44" t="str">
        <f t="shared" si="126"/>
        <v>-</v>
      </c>
      <c r="H1682" s="198"/>
    </row>
    <row r="1683" spans="1:8" s="143" customFormat="1" ht="3.95" customHeight="1" outlineLevel="1" collapsed="1">
      <c r="A1683" s="45"/>
      <c r="B1683" s="46"/>
      <c r="C1683" s="138"/>
      <c r="D1683" s="136"/>
      <c r="E1683" s="49"/>
      <c r="F1683" s="49"/>
      <c r="G1683" s="50"/>
      <c r="H1683" s="199"/>
    </row>
    <row r="1684" spans="1:8" s="18" customFormat="1" ht="18" customHeight="1" outlineLevel="1">
      <c r="A1684" s="14">
        <v>2</v>
      </c>
      <c r="B1684" s="15" t="s">
        <v>72</v>
      </c>
      <c r="C1684" s="14"/>
      <c r="D1684" s="14"/>
      <c r="E1684" s="16">
        <f>E1686</f>
        <v>20000</v>
      </c>
      <c r="F1684" s="16">
        <f>F1686</f>
        <v>17560</v>
      </c>
      <c r="G1684" s="17">
        <f>IF(E1684&gt;0,F1684/E1684*100,"-")</f>
        <v>87.8</v>
      </c>
      <c r="H1684" s="15"/>
    </row>
    <row r="1685" spans="1:8" s="18" customFormat="1" ht="3.95" customHeight="1" outlineLevel="1">
      <c r="A1685" s="144"/>
      <c r="B1685" s="145"/>
      <c r="C1685" s="144"/>
      <c r="D1685" s="144"/>
      <c r="E1685" s="146"/>
      <c r="F1685" s="146"/>
      <c r="G1685" s="147"/>
      <c r="H1685" s="145"/>
    </row>
    <row r="1686" spans="1:8" s="2" customFormat="1" ht="15" customHeight="1" outlineLevel="1">
      <c r="A1686" s="52" t="s">
        <v>93</v>
      </c>
      <c r="B1686" s="53" t="s">
        <v>222</v>
      </c>
      <c r="C1686" s="204">
        <v>700</v>
      </c>
      <c r="D1686" s="205">
        <v>70004</v>
      </c>
      <c r="E1686" s="54">
        <f>SUM(E1687:E1691)</f>
        <v>20000</v>
      </c>
      <c r="F1686" s="54">
        <f>SUM(F1687:F1691)</f>
        <v>17560</v>
      </c>
      <c r="G1686" s="55">
        <f t="shared" ref="G1686:G1691" si="127">IF(E1686&gt;0,F1686/E1686*100,"-")</f>
        <v>87.8</v>
      </c>
      <c r="H1686" s="198" t="s">
        <v>487</v>
      </c>
    </row>
    <row r="1687" spans="1:8" s="19" customFormat="1" ht="13.5" customHeight="1" outlineLevel="1">
      <c r="A1687" s="41" t="s">
        <v>7</v>
      </c>
      <c r="B1687" s="42" t="s">
        <v>33</v>
      </c>
      <c r="C1687" s="204"/>
      <c r="D1687" s="205"/>
      <c r="E1687" s="43">
        <v>20000</v>
      </c>
      <c r="F1687" s="43">
        <v>17560</v>
      </c>
      <c r="G1687" s="44">
        <f t="shared" si="127"/>
        <v>87.8</v>
      </c>
      <c r="H1687" s="198"/>
    </row>
    <row r="1688" spans="1:8" s="19" customFormat="1" ht="13.5" hidden="1" customHeight="1" outlineLevel="2">
      <c r="A1688" s="41" t="s">
        <v>8</v>
      </c>
      <c r="B1688" s="42" t="s">
        <v>34</v>
      </c>
      <c r="C1688" s="204"/>
      <c r="D1688" s="205"/>
      <c r="E1688" s="43">
        <v>0</v>
      </c>
      <c r="F1688" s="43">
        <v>0</v>
      </c>
      <c r="G1688" s="44" t="str">
        <f t="shared" si="127"/>
        <v>-</v>
      </c>
      <c r="H1688" s="198"/>
    </row>
    <row r="1689" spans="1:8" s="19" customFormat="1" ht="13.5" hidden="1" customHeight="1" outlineLevel="2">
      <c r="A1689" s="41" t="s">
        <v>9</v>
      </c>
      <c r="B1689" s="42" t="s">
        <v>35</v>
      </c>
      <c r="C1689" s="204"/>
      <c r="D1689" s="205"/>
      <c r="E1689" s="43">
        <v>0</v>
      </c>
      <c r="F1689" s="43">
        <v>0</v>
      </c>
      <c r="G1689" s="44" t="str">
        <f t="shared" si="127"/>
        <v>-</v>
      </c>
      <c r="H1689" s="198"/>
    </row>
    <row r="1690" spans="1:8" s="19" customFormat="1" ht="13.5" hidden="1" customHeight="1" outlineLevel="2">
      <c r="A1690" s="41" t="s">
        <v>31</v>
      </c>
      <c r="B1690" s="42" t="s">
        <v>36</v>
      </c>
      <c r="C1690" s="204"/>
      <c r="D1690" s="205"/>
      <c r="E1690" s="43">
        <v>0</v>
      </c>
      <c r="F1690" s="43">
        <v>0</v>
      </c>
      <c r="G1690" s="44" t="str">
        <f t="shared" si="127"/>
        <v>-</v>
      </c>
      <c r="H1690" s="198"/>
    </row>
    <row r="1691" spans="1:8" s="19" customFormat="1" ht="13.5" hidden="1" customHeight="1" outlineLevel="2">
      <c r="A1691" s="41" t="s">
        <v>38</v>
      </c>
      <c r="B1691" s="42" t="s">
        <v>37</v>
      </c>
      <c r="C1691" s="204"/>
      <c r="D1691" s="205"/>
      <c r="E1691" s="43">
        <v>0</v>
      </c>
      <c r="F1691" s="43">
        <v>0</v>
      </c>
      <c r="G1691" s="44" t="str">
        <f t="shared" si="127"/>
        <v>-</v>
      </c>
      <c r="H1691" s="198"/>
    </row>
    <row r="1692" spans="1:8" s="19" customFormat="1" ht="3.95" customHeight="1" outlineLevel="1" collapsed="1">
      <c r="A1692" s="45"/>
      <c r="B1692" s="46"/>
      <c r="C1692" s="138"/>
      <c r="D1692" s="136"/>
      <c r="E1692" s="49"/>
      <c r="F1692" s="49"/>
      <c r="G1692" s="50"/>
      <c r="H1692" s="137"/>
    </row>
    <row r="1693" spans="1:8" s="84" customFormat="1" ht="21" customHeight="1" outlineLevel="1">
      <c r="A1693" s="80" t="s">
        <v>157</v>
      </c>
      <c r="B1693" s="81" t="s">
        <v>204</v>
      </c>
      <c r="C1693" s="80"/>
      <c r="D1693" s="80"/>
      <c r="E1693" s="82">
        <f>E1694</f>
        <v>102000</v>
      </c>
      <c r="F1693" s="82">
        <f>F1694</f>
        <v>101960.41</v>
      </c>
      <c r="G1693" s="83">
        <f>IF(E1693&gt;0,F1693/E1693*100,"-")</f>
        <v>99.961186274509799</v>
      </c>
      <c r="H1693" s="81"/>
    </row>
    <row r="1694" spans="1:8" s="18" customFormat="1" ht="18" customHeight="1" outlineLevel="1">
      <c r="A1694" s="14" t="s">
        <v>15</v>
      </c>
      <c r="B1694" s="15" t="s">
        <v>58</v>
      </c>
      <c r="C1694" s="14"/>
      <c r="D1694" s="14"/>
      <c r="E1694" s="16">
        <f>E1712+E1696+E1704</f>
        <v>102000</v>
      </c>
      <c r="F1694" s="16">
        <f>F1712+F1704+F1696</f>
        <v>101960.41</v>
      </c>
      <c r="G1694" s="17">
        <f>IF(E1694&gt;0,F1694/E1694*100,"-")</f>
        <v>99.961186274509799</v>
      </c>
      <c r="H1694" s="15"/>
    </row>
    <row r="1695" spans="1:8" s="18" customFormat="1" ht="3.95" customHeight="1" outlineLevel="1">
      <c r="A1695" s="144"/>
      <c r="B1695" s="145"/>
      <c r="C1695" s="144"/>
      <c r="D1695" s="144"/>
      <c r="E1695" s="146"/>
      <c r="F1695" s="146"/>
      <c r="G1695" s="147"/>
      <c r="H1695" s="145"/>
    </row>
    <row r="1696" spans="1:8" s="2" customFormat="1" ht="27" customHeight="1" outlineLevel="1">
      <c r="A1696" s="52" t="s">
        <v>32</v>
      </c>
      <c r="B1696" s="53" t="s">
        <v>243</v>
      </c>
      <c r="C1696" s="204">
        <v>700</v>
      </c>
      <c r="D1696" s="205">
        <v>70005</v>
      </c>
      <c r="E1696" s="54">
        <f>SUM(E1697:E1701)</f>
        <v>70000</v>
      </c>
      <c r="F1696" s="54">
        <f>SUM(F1697:F1701)</f>
        <v>69994.009999999995</v>
      </c>
      <c r="G1696" s="55">
        <f t="shared" ref="G1696:G1701" si="128">IF(E1696&gt;0,F1696/E1696*100,"-")</f>
        <v>99.991442857142857</v>
      </c>
      <c r="H1696" s="198" t="s">
        <v>680</v>
      </c>
    </row>
    <row r="1697" spans="1:8" s="19" customFormat="1" ht="13.5" customHeight="1" outlineLevel="1">
      <c r="A1697" s="41" t="s">
        <v>7</v>
      </c>
      <c r="B1697" s="42" t="s">
        <v>33</v>
      </c>
      <c r="C1697" s="204"/>
      <c r="D1697" s="205"/>
      <c r="E1697" s="43">
        <v>70000</v>
      </c>
      <c r="F1697" s="43">
        <v>69994.009999999995</v>
      </c>
      <c r="G1697" s="44">
        <f t="shared" si="128"/>
        <v>99.991442857142857</v>
      </c>
      <c r="H1697" s="198"/>
    </row>
    <row r="1698" spans="1:8" s="19" customFormat="1" ht="13.5" hidden="1" customHeight="1" outlineLevel="2">
      <c r="A1698" s="41" t="s">
        <v>8</v>
      </c>
      <c r="B1698" s="42" t="s">
        <v>34</v>
      </c>
      <c r="C1698" s="204"/>
      <c r="D1698" s="205"/>
      <c r="E1698" s="43">
        <v>0</v>
      </c>
      <c r="F1698" s="43">
        <v>0</v>
      </c>
      <c r="G1698" s="44" t="str">
        <f t="shared" si="128"/>
        <v>-</v>
      </c>
      <c r="H1698" s="198"/>
    </row>
    <row r="1699" spans="1:8" s="19" customFormat="1" ht="13.5" hidden="1" customHeight="1" outlineLevel="2">
      <c r="A1699" s="41" t="s">
        <v>9</v>
      </c>
      <c r="B1699" s="42" t="s">
        <v>35</v>
      </c>
      <c r="C1699" s="204"/>
      <c r="D1699" s="205"/>
      <c r="E1699" s="43">
        <v>0</v>
      </c>
      <c r="F1699" s="43">
        <v>0</v>
      </c>
      <c r="G1699" s="44" t="str">
        <f t="shared" si="128"/>
        <v>-</v>
      </c>
      <c r="H1699" s="198"/>
    </row>
    <row r="1700" spans="1:8" s="19" customFormat="1" ht="13.5" hidden="1" customHeight="1" outlineLevel="2">
      <c r="A1700" s="41" t="s">
        <v>31</v>
      </c>
      <c r="B1700" s="42" t="s">
        <v>36</v>
      </c>
      <c r="C1700" s="204"/>
      <c r="D1700" s="205"/>
      <c r="E1700" s="43">
        <v>0</v>
      </c>
      <c r="F1700" s="43">
        <v>0</v>
      </c>
      <c r="G1700" s="44" t="str">
        <f t="shared" si="128"/>
        <v>-</v>
      </c>
      <c r="H1700" s="198"/>
    </row>
    <row r="1701" spans="1:8" s="134" customFormat="1" ht="13.5" hidden="1" customHeight="1" outlineLevel="2">
      <c r="A1701" s="41" t="s">
        <v>38</v>
      </c>
      <c r="B1701" s="42" t="s">
        <v>37</v>
      </c>
      <c r="C1701" s="204"/>
      <c r="D1701" s="205"/>
      <c r="E1701" s="43">
        <v>0</v>
      </c>
      <c r="F1701" s="43">
        <v>0</v>
      </c>
      <c r="G1701" s="44" t="str">
        <f t="shared" si="128"/>
        <v>-</v>
      </c>
      <c r="H1701" s="198"/>
    </row>
    <row r="1702" spans="1:8" s="143" customFormat="1" ht="3.95" customHeight="1" outlineLevel="1" collapsed="1">
      <c r="A1702" s="45"/>
      <c r="B1702" s="46"/>
      <c r="C1702" s="138"/>
      <c r="D1702" s="136"/>
      <c r="E1702" s="49"/>
      <c r="F1702" s="49"/>
      <c r="G1702" s="50"/>
      <c r="H1702" s="137"/>
    </row>
    <row r="1703" spans="1:8" s="18" customFormat="1" ht="3.95" customHeight="1" outlineLevel="1">
      <c r="A1703" s="144"/>
      <c r="B1703" s="145"/>
      <c r="C1703" s="144"/>
      <c r="D1703" s="144"/>
      <c r="E1703" s="146"/>
      <c r="F1703" s="146"/>
      <c r="G1703" s="147"/>
      <c r="H1703" s="145"/>
    </row>
    <row r="1704" spans="1:8" s="2" customFormat="1" ht="27" customHeight="1" outlineLevel="1">
      <c r="A1704" s="52" t="s">
        <v>61</v>
      </c>
      <c r="B1704" s="53" t="s">
        <v>418</v>
      </c>
      <c r="C1704" s="204">
        <v>700</v>
      </c>
      <c r="D1704" s="205">
        <v>70005</v>
      </c>
      <c r="E1704" s="54">
        <f>SUM(E1705:E1709)</f>
        <v>2000</v>
      </c>
      <c r="F1704" s="54">
        <f>SUM(F1705:F1709)</f>
        <v>1968</v>
      </c>
      <c r="G1704" s="55">
        <f t="shared" ref="G1704:G1709" si="129">IF(E1704&gt;0,F1704/E1704*100,"-")</f>
        <v>98.4</v>
      </c>
      <c r="H1704" s="198" t="s">
        <v>681</v>
      </c>
    </row>
    <row r="1705" spans="1:8" s="19" customFormat="1" ht="13.5" customHeight="1" outlineLevel="1">
      <c r="A1705" s="41" t="s">
        <v>7</v>
      </c>
      <c r="B1705" s="42" t="s">
        <v>33</v>
      </c>
      <c r="C1705" s="204"/>
      <c r="D1705" s="205"/>
      <c r="E1705" s="43">
        <v>2000</v>
      </c>
      <c r="F1705" s="43">
        <v>1968</v>
      </c>
      <c r="G1705" s="44">
        <f t="shared" si="129"/>
        <v>98.4</v>
      </c>
      <c r="H1705" s="198"/>
    </row>
    <row r="1706" spans="1:8" s="19" customFormat="1" ht="13.5" hidden="1" customHeight="1" outlineLevel="2">
      <c r="A1706" s="41" t="s">
        <v>8</v>
      </c>
      <c r="B1706" s="42" t="s">
        <v>34</v>
      </c>
      <c r="C1706" s="204"/>
      <c r="D1706" s="205"/>
      <c r="E1706" s="43">
        <v>0</v>
      </c>
      <c r="F1706" s="43">
        <v>0</v>
      </c>
      <c r="G1706" s="44" t="str">
        <f t="shared" si="129"/>
        <v>-</v>
      </c>
      <c r="H1706" s="198"/>
    </row>
    <row r="1707" spans="1:8" s="19" customFormat="1" ht="13.5" hidden="1" customHeight="1" outlineLevel="2">
      <c r="A1707" s="41" t="s">
        <v>9</v>
      </c>
      <c r="B1707" s="42" t="s">
        <v>35</v>
      </c>
      <c r="C1707" s="204"/>
      <c r="D1707" s="205"/>
      <c r="E1707" s="43">
        <v>0</v>
      </c>
      <c r="F1707" s="43">
        <v>0</v>
      </c>
      <c r="G1707" s="44" t="str">
        <f t="shared" si="129"/>
        <v>-</v>
      </c>
      <c r="H1707" s="198"/>
    </row>
    <row r="1708" spans="1:8" s="19" customFormat="1" ht="13.5" hidden="1" customHeight="1" outlineLevel="2">
      <c r="A1708" s="41" t="s">
        <v>31</v>
      </c>
      <c r="B1708" s="42" t="s">
        <v>36</v>
      </c>
      <c r="C1708" s="204"/>
      <c r="D1708" s="205"/>
      <c r="E1708" s="43">
        <v>0</v>
      </c>
      <c r="F1708" s="43">
        <v>0</v>
      </c>
      <c r="G1708" s="44" t="str">
        <f t="shared" si="129"/>
        <v>-</v>
      </c>
      <c r="H1708" s="198"/>
    </row>
    <row r="1709" spans="1:8" s="134" customFormat="1" ht="13.5" hidden="1" customHeight="1" outlineLevel="2">
      <c r="A1709" s="41" t="s">
        <v>38</v>
      </c>
      <c r="B1709" s="42" t="s">
        <v>37</v>
      </c>
      <c r="C1709" s="204"/>
      <c r="D1709" s="205"/>
      <c r="E1709" s="43">
        <v>0</v>
      </c>
      <c r="F1709" s="43">
        <v>0</v>
      </c>
      <c r="G1709" s="44" t="str">
        <f t="shared" si="129"/>
        <v>-</v>
      </c>
      <c r="H1709" s="198"/>
    </row>
    <row r="1710" spans="1:8" s="143" customFormat="1" ht="3.95" customHeight="1" outlineLevel="1" collapsed="1">
      <c r="A1710" s="45"/>
      <c r="B1710" s="46"/>
      <c r="C1710" s="138"/>
      <c r="D1710" s="136"/>
      <c r="E1710" s="49"/>
      <c r="F1710" s="49"/>
      <c r="G1710" s="50"/>
      <c r="H1710" s="137"/>
    </row>
    <row r="1711" spans="1:8" s="18" customFormat="1" ht="3.95" customHeight="1" outlineLevel="1">
      <c r="A1711" s="144"/>
      <c r="B1711" s="145"/>
      <c r="C1711" s="144"/>
      <c r="D1711" s="144"/>
      <c r="E1711" s="146"/>
      <c r="F1711" s="146"/>
      <c r="G1711" s="147"/>
      <c r="H1711" s="145"/>
    </row>
    <row r="1712" spans="1:8" s="2" customFormat="1" ht="27" customHeight="1" outlineLevel="1">
      <c r="A1712" s="52" t="s">
        <v>62</v>
      </c>
      <c r="B1712" s="53" t="s">
        <v>419</v>
      </c>
      <c r="C1712" s="204">
        <v>700</v>
      </c>
      <c r="D1712" s="205">
        <v>70005</v>
      </c>
      <c r="E1712" s="54">
        <f>SUM(E1713:E1717)</f>
        <v>30000</v>
      </c>
      <c r="F1712" s="54">
        <f>SUM(F1713:F1717)</f>
        <v>29998.400000000001</v>
      </c>
      <c r="G1712" s="55">
        <f t="shared" ref="G1712:G1717" si="130">IF(E1712&gt;0,F1712/E1712*100,"-")</f>
        <v>99.994666666666674</v>
      </c>
      <c r="H1712" s="198" t="s">
        <v>682</v>
      </c>
    </row>
    <row r="1713" spans="1:11" s="19" customFormat="1" ht="13.5" customHeight="1" outlineLevel="1">
      <c r="A1713" s="41" t="s">
        <v>7</v>
      </c>
      <c r="B1713" s="42" t="s">
        <v>33</v>
      </c>
      <c r="C1713" s="204"/>
      <c r="D1713" s="205"/>
      <c r="E1713" s="43">
        <v>30000</v>
      </c>
      <c r="F1713" s="43">
        <v>29998.400000000001</v>
      </c>
      <c r="G1713" s="44">
        <f t="shared" si="130"/>
        <v>99.994666666666674</v>
      </c>
      <c r="H1713" s="198"/>
    </row>
    <row r="1714" spans="1:11" s="19" customFormat="1" ht="13.5" hidden="1" customHeight="1" outlineLevel="2">
      <c r="A1714" s="41" t="s">
        <v>8</v>
      </c>
      <c r="B1714" s="42" t="s">
        <v>34</v>
      </c>
      <c r="C1714" s="204"/>
      <c r="D1714" s="205"/>
      <c r="E1714" s="43">
        <v>0</v>
      </c>
      <c r="F1714" s="43">
        <v>0</v>
      </c>
      <c r="G1714" s="44" t="str">
        <f t="shared" si="130"/>
        <v>-</v>
      </c>
      <c r="H1714" s="198"/>
    </row>
    <row r="1715" spans="1:11" s="19" customFormat="1" ht="13.5" hidden="1" customHeight="1" outlineLevel="2">
      <c r="A1715" s="41" t="s">
        <v>9</v>
      </c>
      <c r="B1715" s="42" t="s">
        <v>35</v>
      </c>
      <c r="C1715" s="204"/>
      <c r="D1715" s="205"/>
      <c r="E1715" s="43">
        <v>0</v>
      </c>
      <c r="F1715" s="43">
        <v>0</v>
      </c>
      <c r="G1715" s="44" t="str">
        <f t="shared" si="130"/>
        <v>-</v>
      </c>
      <c r="H1715" s="198"/>
    </row>
    <row r="1716" spans="1:11" s="19" customFormat="1" ht="13.5" hidden="1" customHeight="1" outlineLevel="2">
      <c r="A1716" s="41" t="s">
        <v>31</v>
      </c>
      <c r="B1716" s="42" t="s">
        <v>36</v>
      </c>
      <c r="C1716" s="204"/>
      <c r="D1716" s="205"/>
      <c r="E1716" s="43">
        <v>0</v>
      </c>
      <c r="F1716" s="43">
        <v>0</v>
      </c>
      <c r="G1716" s="44" t="str">
        <f t="shared" si="130"/>
        <v>-</v>
      </c>
      <c r="H1716" s="198"/>
    </row>
    <row r="1717" spans="1:11" s="134" customFormat="1" ht="13.5" hidden="1" customHeight="1" outlineLevel="2">
      <c r="A1717" s="41" t="s">
        <v>38</v>
      </c>
      <c r="B1717" s="42" t="s">
        <v>37</v>
      </c>
      <c r="C1717" s="204"/>
      <c r="D1717" s="205"/>
      <c r="E1717" s="43">
        <v>0</v>
      </c>
      <c r="F1717" s="43">
        <v>0</v>
      </c>
      <c r="G1717" s="44" t="str">
        <f t="shared" si="130"/>
        <v>-</v>
      </c>
      <c r="H1717" s="198"/>
    </row>
    <row r="1718" spans="1:11" s="143" customFormat="1" ht="3.95" customHeight="1" outlineLevel="1" collapsed="1">
      <c r="A1718" s="45"/>
      <c r="B1718" s="46"/>
      <c r="C1718" s="138"/>
      <c r="D1718" s="136"/>
      <c r="E1718" s="49"/>
      <c r="F1718" s="49"/>
      <c r="G1718" s="50"/>
      <c r="H1718" s="199"/>
    </row>
    <row r="1719" spans="1:11" s="143" customFormat="1" ht="3.95" customHeight="1">
      <c r="A1719" s="158"/>
      <c r="B1719" s="159"/>
      <c r="C1719" s="160"/>
      <c r="D1719" s="161"/>
      <c r="E1719" s="162"/>
      <c r="F1719" s="162"/>
      <c r="G1719" s="163"/>
      <c r="H1719" s="164"/>
    </row>
    <row r="1720" spans="1:11" s="79" customFormat="1" ht="18" customHeight="1">
      <c r="A1720" s="72" t="s">
        <v>53</v>
      </c>
      <c r="B1720" s="73" t="s">
        <v>244</v>
      </c>
      <c r="C1720" s="74"/>
      <c r="D1720" s="74"/>
      <c r="E1720" s="75">
        <f>SUM(E1721:E1725)</f>
        <v>6140077</v>
      </c>
      <c r="F1720" s="75">
        <f>SUM(F1721:F1725)</f>
        <v>6008082.330000001</v>
      </c>
      <c r="G1720" s="76">
        <f t="shared" ref="G1720:G1725" si="131">IF(E1720&gt;0,F1720/E1720*100,"-")</f>
        <v>97.850276633338652</v>
      </c>
      <c r="H1720" s="77"/>
      <c r="I1720" s="78"/>
      <c r="J1720" s="194">
        <f>E1727+E2329</f>
        <v>6140077</v>
      </c>
      <c r="K1720" s="194">
        <f>F1727+F2329</f>
        <v>6008082.3300000001</v>
      </c>
    </row>
    <row r="1721" spans="1:11" s="128" customFormat="1" ht="14.25" customHeight="1">
      <c r="A1721" s="122" t="s">
        <v>7</v>
      </c>
      <c r="B1721" s="123" t="s">
        <v>33</v>
      </c>
      <c r="C1721" s="124"/>
      <c r="D1721" s="122"/>
      <c r="E1721" s="125">
        <f>E1731+E1739+E1747+E1755+E1763+E1771+E1779+E1787+E1795+E1803+E1811+E1819+E1827+E1835+E1843+E1851+E1859+E1867+E1875+E1883+E1891+E1898+E1906+E1914+E1922+E1930+E1938+E1946+E1954+E1962+E1970+E1978+E1986+E1994+E2003+E2011+E2019+E2027+E2035+E2043+E2051+E2059+E2067+E2075+E2083+E2091+E2099+E2107+E2115+E2123+E2131+E2139+E2147+E2155+E2163+E2171+E2179+E2187+E2195+E2203+E2211+E2219+E2227+E2235+E2243+E2251+E2259+E2267+E2275+E2283+E2291+E2299+E2307+E2315+E2323+E2333</f>
        <v>5922380</v>
      </c>
      <c r="F1721" s="125">
        <f>F1731+F1739+F1747+F1755+F1763+F1771+F1779+F1787+F1795+F1803+F1811+F1819+F1827+F1835+F1843+F1851+F1859+F1867+F1875+F1883+F1891+F1898+F1906+F1914+F1922+F1930+F1938+F1946+F1954+F1962+F1970+F1978+F1986+F1994+F2003+F2011+F2019+F2027+F2035+F2043+F2051+F2059+F2067+F2075+F2083+F2091+F2099+F2107+F2115+F2123+F2131+F2139+F2147+F2155+F2163+F2171+F2179+F2187+F2195+F2203+F2211+F2219+F2227+F2235+F2243+F2251+F2259+F2267+F2275+F2283+F2291+F2299+F2307+F2315+F2323+F2333</f>
        <v>5808608.0200000005</v>
      </c>
      <c r="G1721" s="126">
        <f t="shared" si="131"/>
        <v>98.078948328205897</v>
      </c>
      <c r="H1721" s="127"/>
      <c r="J1721" s="195">
        <f>E1720-J1720</f>
        <v>0</v>
      </c>
      <c r="K1721" s="195">
        <f>F1720-K1720</f>
        <v>0</v>
      </c>
    </row>
    <row r="1722" spans="1:11" s="128" customFormat="1" ht="14.25" customHeight="1">
      <c r="A1722" s="122" t="s">
        <v>8</v>
      </c>
      <c r="B1722" s="123" t="s">
        <v>34</v>
      </c>
      <c r="C1722" s="124"/>
      <c r="D1722" s="122"/>
      <c r="E1722" s="125">
        <f t="shared" ref="E1722:F1725" si="132">E1732+E1740+E1748+E1756+E1764+E1772+E1780+E1788+E1796+E1804+E1812+E1820+E1828+E1836+E1844+E1852+E1860+E1868+E1876+E1884+E1892+E1899+E1907+E1915+E1923+E1931+E1939+E1947+E1955+E1963+E1971+E1979+E1987+E1995+E2004+E2012+E2020+E2028+E2036+E2044+E2052+E2060+E2068+E2076+E2084+E2092+E2100+E2108+E2116+E2124+E2132+E2140+E2148+E2156+E2164+E2172+E2180+E2188+E2196+E2204+E2212+E2220+E2228+E2236+E2244+E2252+E2260+E2268+E2276+E2284+E2292+E2300+E2308+E2316+E2324+E2334</f>
        <v>160000</v>
      </c>
      <c r="F1722" s="125">
        <f t="shared" si="132"/>
        <v>160000</v>
      </c>
      <c r="G1722" s="126">
        <f t="shared" si="131"/>
        <v>100</v>
      </c>
      <c r="H1722" s="127"/>
    </row>
    <row r="1723" spans="1:11" s="128" customFormat="1" ht="14.25" hidden="1" customHeight="1" outlineLevel="1">
      <c r="A1723" s="122" t="s">
        <v>9</v>
      </c>
      <c r="B1723" s="123" t="s">
        <v>35</v>
      </c>
      <c r="C1723" s="124"/>
      <c r="D1723" s="122"/>
      <c r="E1723" s="125">
        <f t="shared" si="132"/>
        <v>0</v>
      </c>
      <c r="F1723" s="125">
        <f t="shared" si="132"/>
        <v>0</v>
      </c>
      <c r="G1723" s="126" t="str">
        <f t="shared" si="131"/>
        <v>-</v>
      </c>
      <c r="H1723" s="127"/>
    </row>
    <row r="1724" spans="1:11" s="128" customFormat="1" ht="14.25" customHeight="1" collapsed="1">
      <c r="A1724" s="122" t="s">
        <v>31</v>
      </c>
      <c r="B1724" s="123" t="s">
        <v>36</v>
      </c>
      <c r="C1724" s="124"/>
      <c r="D1724" s="122"/>
      <c r="E1724" s="125">
        <f t="shared" si="132"/>
        <v>8655</v>
      </c>
      <c r="F1724" s="125">
        <f t="shared" si="132"/>
        <v>5921.15</v>
      </c>
      <c r="G1724" s="126">
        <f t="shared" si="131"/>
        <v>68.413056036972847</v>
      </c>
      <c r="H1724" s="127"/>
    </row>
    <row r="1725" spans="1:11" s="128" customFormat="1" ht="14.25" customHeight="1">
      <c r="A1725" s="122" t="s">
        <v>38</v>
      </c>
      <c r="B1725" s="123" t="s">
        <v>37</v>
      </c>
      <c r="C1725" s="124"/>
      <c r="D1725" s="122"/>
      <c r="E1725" s="125">
        <f t="shared" si="132"/>
        <v>49042</v>
      </c>
      <c r="F1725" s="125">
        <f t="shared" si="132"/>
        <v>33553.160000000003</v>
      </c>
      <c r="G1725" s="126">
        <f t="shared" si="131"/>
        <v>68.417193426042985</v>
      </c>
      <c r="H1725" s="127"/>
    </row>
    <row r="1726" spans="1:11" s="34" customFormat="1" ht="5.0999999999999996" customHeight="1">
      <c r="A1726" s="35"/>
      <c r="B1726" s="36"/>
      <c r="C1726" s="37"/>
      <c r="D1726" s="35"/>
      <c r="E1726" s="38"/>
      <c r="F1726" s="38"/>
      <c r="G1726" s="39"/>
      <c r="H1726" s="40"/>
    </row>
    <row r="1727" spans="1:11" s="84" customFormat="1" ht="21" customHeight="1" outlineLevel="1">
      <c r="A1727" s="80" t="s">
        <v>71</v>
      </c>
      <c r="B1727" s="81" t="s">
        <v>56</v>
      </c>
      <c r="C1727" s="80"/>
      <c r="D1727" s="80"/>
      <c r="E1727" s="82">
        <f>E1728+E2000</f>
        <v>6043077</v>
      </c>
      <c r="F1727" s="82">
        <f>F1728+F2000</f>
        <v>5912788.3300000001</v>
      </c>
      <c r="G1727" s="83">
        <f t="shared" ref="G1727:G1735" si="133">IF(E1727&gt;0,F1727/E1727*100,"-")</f>
        <v>97.844001160336035</v>
      </c>
      <c r="H1727" s="81"/>
    </row>
    <row r="1728" spans="1:11" s="18" customFormat="1" ht="18" customHeight="1" outlineLevel="1">
      <c r="A1728" s="14" t="s">
        <v>15</v>
      </c>
      <c r="B1728" s="15" t="s">
        <v>58</v>
      </c>
      <c r="C1728" s="14"/>
      <c r="D1728" s="14"/>
      <c r="E1728" s="16">
        <f>E1730+E1738+E1746+E1754+E1762+E1770+E1778+E1786+E1794+E1802+E1810+E1818+E1826+E1834+E1842+E1850+E1858+E1866+E1874+E1882+E1890+E1897+E1905+E1913+E1921+E1929+E1937+E1945+E1953+E1961+E1969+E1977+E1985+E1993</f>
        <v>4831760</v>
      </c>
      <c r="F1728" s="16">
        <f>F1730+F1738+F1746+F1754+F1762+F1770+F1778+F1786+F1794+F1802+F1810+F1818+F1826+F1834+F1842+F1850+F1858+F1866+F1874+F1882+F1890+F1897+F1905+F1913+F1921+F1929+F1937+F1945+F1953+F1961+F1969+F1977+F1985+F1993</f>
        <v>4811802.7</v>
      </c>
      <c r="G1728" s="17">
        <f t="shared" si="133"/>
        <v>99.586955891848945</v>
      </c>
      <c r="H1728" s="15"/>
    </row>
    <row r="1729" spans="1:11" s="18" customFormat="1" ht="3.95" customHeight="1" outlineLevel="1">
      <c r="A1729" s="144"/>
      <c r="B1729" s="145"/>
      <c r="C1729" s="144"/>
      <c r="D1729" s="144"/>
      <c r="E1729" s="146"/>
      <c r="F1729" s="146"/>
      <c r="G1729" s="147"/>
      <c r="H1729" s="145"/>
    </row>
    <row r="1730" spans="1:11" s="2" customFormat="1" ht="27" customHeight="1" outlineLevel="1">
      <c r="A1730" s="52" t="s">
        <v>32</v>
      </c>
      <c r="B1730" s="53" t="s">
        <v>245</v>
      </c>
      <c r="C1730" s="204">
        <v>801</v>
      </c>
      <c r="D1730" s="205">
        <v>80101</v>
      </c>
      <c r="E1730" s="54">
        <f>SUM(E1731:E1735)</f>
        <v>398884</v>
      </c>
      <c r="F1730" s="54">
        <f>SUM(F1731:F1735)</f>
        <v>398883.19</v>
      </c>
      <c r="G1730" s="55">
        <f t="shared" si="133"/>
        <v>99.999796933444301</v>
      </c>
      <c r="H1730" s="202" t="s">
        <v>683</v>
      </c>
      <c r="J1730" s="196">
        <f>E1730+E1738+E1746+E1754+E1762+E1770+E1778+E1786+E1794+E1802+E1810+E1818+E1826+E1834+E1842+E1850+E1858+E1866+E1874+E1882+E1890+E1897+E1905+E1913+E1921+E1929+E1937+E1945+E1953+E1961+E1969+E1977+E1985+E1993+E2002+E2010+E2018+E2026+E2034+E2042+E2050+E2058+E2066+E2074+E2082+E2090+E2098+E2106+E2114+E2122+E2130+E2138+E2146+E2154+E2162+E2170+E2178+E2186+E2194+E2202+E2210+E2218+E2226+E2234+E2242+E2250+E2258+E2266+E2274+E2282+E2290+E2298+E2306+E2314+E2322+E2332</f>
        <v>6140077</v>
      </c>
      <c r="K1730" s="196">
        <f>F1730+F1738+F1746+F1754+F1762+F1770+F1778+F1786+F1794+F1802+F1810+F1818+F1826+F1834+F1842+F1850+F1858+F1866+F1874+F1882+F1890+F1897+F1905+F1913+F1921+F1929+F1937+F1945+F1953+F1961+F1969+F1977+F1985+F1993+F2002+F2010+F2018+F2026+F2034+F2042+F2050+F2058+F2066+F2074+F2082+F2090+F2098+F2106+F2114+F2122+F2130+F2138+F2146+F2154+F2162+F2170+F2178+F2186+F2194+F2202+F2210+F2218+F2226+F2234+F2242+F2250+F2258+F2266+F2274+F2282+F2290+F2298+F2306+F2314+F2322+F2332</f>
        <v>6008082.3300000001</v>
      </c>
    </row>
    <row r="1731" spans="1:11" s="19" customFormat="1" ht="13.5" customHeight="1" outlineLevel="1">
      <c r="A1731" s="41" t="s">
        <v>7</v>
      </c>
      <c r="B1731" s="42" t="s">
        <v>33</v>
      </c>
      <c r="C1731" s="204"/>
      <c r="D1731" s="205"/>
      <c r="E1731" s="43">
        <v>398884</v>
      </c>
      <c r="F1731" s="43">
        <v>398883.19</v>
      </c>
      <c r="G1731" s="44">
        <f t="shared" si="133"/>
        <v>99.999796933444301</v>
      </c>
      <c r="H1731" s="202"/>
    </row>
    <row r="1732" spans="1:11" s="19" customFormat="1" ht="13.5" hidden="1" customHeight="1" outlineLevel="2">
      <c r="A1732" s="41" t="s">
        <v>8</v>
      </c>
      <c r="B1732" s="42" t="s">
        <v>34</v>
      </c>
      <c r="C1732" s="204"/>
      <c r="D1732" s="205"/>
      <c r="E1732" s="43">
        <v>0</v>
      </c>
      <c r="F1732" s="43">
        <v>0</v>
      </c>
      <c r="G1732" s="44" t="str">
        <f t="shared" si="133"/>
        <v>-</v>
      </c>
      <c r="H1732" s="202"/>
    </row>
    <row r="1733" spans="1:11" s="19" customFormat="1" ht="13.5" hidden="1" customHeight="1" outlineLevel="2">
      <c r="A1733" s="41" t="s">
        <v>9</v>
      </c>
      <c r="B1733" s="42" t="s">
        <v>35</v>
      </c>
      <c r="C1733" s="204"/>
      <c r="D1733" s="205"/>
      <c r="E1733" s="43">
        <v>0</v>
      </c>
      <c r="F1733" s="43">
        <v>0</v>
      </c>
      <c r="G1733" s="44" t="str">
        <f t="shared" si="133"/>
        <v>-</v>
      </c>
      <c r="H1733" s="202"/>
    </row>
    <row r="1734" spans="1:11" s="19" customFormat="1" ht="13.5" hidden="1" customHeight="1" outlineLevel="2">
      <c r="A1734" s="41" t="s">
        <v>31</v>
      </c>
      <c r="B1734" s="42" t="s">
        <v>36</v>
      </c>
      <c r="C1734" s="204"/>
      <c r="D1734" s="205"/>
      <c r="E1734" s="43">
        <v>0</v>
      </c>
      <c r="F1734" s="43">
        <v>0</v>
      </c>
      <c r="G1734" s="44" t="str">
        <f t="shared" si="133"/>
        <v>-</v>
      </c>
      <c r="H1734" s="202"/>
    </row>
    <row r="1735" spans="1:11" s="134" customFormat="1" ht="13.5" hidden="1" customHeight="1" outlineLevel="2">
      <c r="A1735" s="41" t="s">
        <v>38</v>
      </c>
      <c r="B1735" s="42" t="s">
        <v>37</v>
      </c>
      <c r="C1735" s="204"/>
      <c r="D1735" s="205"/>
      <c r="E1735" s="43">
        <v>0</v>
      </c>
      <c r="F1735" s="43">
        <v>0</v>
      </c>
      <c r="G1735" s="44" t="str">
        <f t="shared" si="133"/>
        <v>-</v>
      </c>
      <c r="H1735" s="202"/>
    </row>
    <row r="1736" spans="1:11" s="143" customFormat="1" ht="3.95" customHeight="1" outlineLevel="1" collapsed="1">
      <c r="A1736" s="45"/>
      <c r="B1736" s="46"/>
      <c r="C1736" s="138"/>
      <c r="D1736" s="136"/>
      <c r="E1736" s="49"/>
      <c r="F1736" s="49"/>
      <c r="G1736" s="50"/>
      <c r="H1736" s="203"/>
    </row>
    <row r="1737" spans="1:11" s="143" customFormat="1" ht="3.95" customHeight="1" outlineLevel="1">
      <c r="A1737" s="148"/>
      <c r="B1737" s="149"/>
      <c r="C1737" s="139"/>
      <c r="D1737" s="140"/>
      <c r="E1737" s="150"/>
      <c r="F1737" s="150"/>
      <c r="G1737" s="151"/>
      <c r="H1737" s="141"/>
    </row>
    <row r="1738" spans="1:11" s="2" customFormat="1" ht="15" customHeight="1" outlineLevel="1">
      <c r="A1738" s="52" t="s">
        <v>61</v>
      </c>
      <c r="B1738" s="53" t="s">
        <v>246</v>
      </c>
      <c r="C1738" s="204">
        <v>801</v>
      </c>
      <c r="D1738" s="205">
        <v>80101</v>
      </c>
      <c r="E1738" s="54">
        <f>SUM(E1739:E1743)</f>
        <v>400000</v>
      </c>
      <c r="F1738" s="54">
        <f>SUM(F1739:F1743)</f>
        <v>400000</v>
      </c>
      <c r="G1738" s="55">
        <f t="shared" ref="G1738:G1743" si="134">IF(E1738&gt;0,F1738/E1738*100,"-")</f>
        <v>100</v>
      </c>
      <c r="H1738" s="202" t="s">
        <v>684</v>
      </c>
    </row>
    <row r="1739" spans="1:11" s="19" customFormat="1" ht="13.5" customHeight="1" outlineLevel="1">
      <c r="A1739" s="41" t="s">
        <v>7</v>
      </c>
      <c r="B1739" s="42" t="s">
        <v>33</v>
      </c>
      <c r="C1739" s="204"/>
      <c r="D1739" s="205"/>
      <c r="E1739" s="43">
        <v>400000</v>
      </c>
      <c r="F1739" s="43">
        <v>400000</v>
      </c>
      <c r="G1739" s="44">
        <f t="shared" si="134"/>
        <v>100</v>
      </c>
      <c r="H1739" s="202"/>
    </row>
    <row r="1740" spans="1:11" s="19" customFormat="1" ht="13.5" hidden="1" customHeight="1" outlineLevel="2">
      <c r="A1740" s="41" t="s">
        <v>8</v>
      </c>
      <c r="B1740" s="42" t="s">
        <v>34</v>
      </c>
      <c r="C1740" s="204"/>
      <c r="D1740" s="205"/>
      <c r="E1740" s="43">
        <v>0</v>
      </c>
      <c r="F1740" s="43">
        <v>0</v>
      </c>
      <c r="G1740" s="44" t="str">
        <f t="shared" si="134"/>
        <v>-</v>
      </c>
      <c r="H1740" s="202"/>
    </row>
    <row r="1741" spans="1:11" s="19" customFormat="1" ht="13.5" hidden="1" customHeight="1" outlineLevel="2">
      <c r="A1741" s="41" t="s">
        <v>9</v>
      </c>
      <c r="B1741" s="42" t="s">
        <v>35</v>
      </c>
      <c r="C1741" s="204"/>
      <c r="D1741" s="205"/>
      <c r="E1741" s="43">
        <v>0</v>
      </c>
      <c r="F1741" s="43">
        <v>0</v>
      </c>
      <c r="G1741" s="44" t="str">
        <f t="shared" si="134"/>
        <v>-</v>
      </c>
      <c r="H1741" s="202"/>
    </row>
    <row r="1742" spans="1:11" s="19" customFormat="1" ht="13.5" hidden="1" customHeight="1" outlineLevel="2">
      <c r="A1742" s="41" t="s">
        <v>31</v>
      </c>
      <c r="B1742" s="42" t="s">
        <v>36</v>
      </c>
      <c r="C1742" s="204"/>
      <c r="D1742" s="205"/>
      <c r="E1742" s="43">
        <v>0</v>
      </c>
      <c r="F1742" s="43">
        <v>0</v>
      </c>
      <c r="G1742" s="44" t="str">
        <f t="shared" si="134"/>
        <v>-</v>
      </c>
      <c r="H1742" s="202"/>
    </row>
    <row r="1743" spans="1:11" s="134" customFormat="1" ht="12.75" hidden="1" customHeight="1" outlineLevel="2">
      <c r="A1743" s="41" t="s">
        <v>38</v>
      </c>
      <c r="B1743" s="42" t="s">
        <v>37</v>
      </c>
      <c r="C1743" s="204"/>
      <c r="D1743" s="205"/>
      <c r="E1743" s="43">
        <v>0</v>
      </c>
      <c r="F1743" s="43">
        <v>0</v>
      </c>
      <c r="G1743" s="44" t="str">
        <f t="shared" si="134"/>
        <v>-</v>
      </c>
      <c r="H1743" s="202"/>
    </row>
    <row r="1744" spans="1:11" s="143" customFormat="1" ht="12.75" customHeight="1" outlineLevel="1" collapsed="1">
      <c r="A1744" s="45"/>
      <c r="B1744" s="46"/>
      <c r="C1744" s="138"/>
      <c r="D1744" s="136"/>
      <c r="E1744" s="49"/>
      <c r="F1744" s="49"/>
      <c r="G1744" s="50"/>
      <c r="H1744" s="203"/>
    </row>
    <row r="1745" spans="1:8" s="143" customFormat="1" ht="3.95" customHeight="1" outlineLevel="1">
      <c r="A1745" s="148"/>
      <c r="B1745" s="149"/>
      <c r="C1745" s="139"/>
      <c r="D1745" s="140"/>
      <c r="E1745" s="150"/>
      <c r="F1745" s="150"/>
      <c r="G1745" s="151"/>
      <c r="H1745" s="141"/>
    </row>
    <row r="1746" spans="1:8" s="2" customFormat="1" ht="15" customHeight="1" outlineLevel="1">
      <c r="A1746" s="52" t="s">
        <v>62</v>
      </c>
      <c r="B1746" s="53" t="s">
        <v>247</v>
      </c>
      <c r="C1746" s="204">
        <v>801</v>
      </c>
      <c r="D1746" s="205">
        <v>80101</v>
      </c>
      <c r="E1746" s="54">
        <f>SUM(E1747:E1751)</f>
        <v>150000</v>
      </c>
      <c r="F1746" s="54">
        <f>SUM(F1747:F1751)</f>
        <v>149921.95000000001</v>
      </c>
      <c r="G1746" s="55">
        <f t="shared" ref="G1746:G1845" si="135">IF(E1746&gt;0,F1746/E1746*100,"-")</f>
        <v>99.947966666666673</v>
      </c>
      <c r="H1746" s="202" t="s">
        <v>685</v>
      </c>
    </row>
    <row r="1747" spans="1:8" s="19" customFormat="1" ht="13.5" customHeight="1" outlineLevel="1">
      <c r="A1747" s="41" t="s">
        <v>7</v>
      </c>
      <c r="B1747" s="42" t="s">
        <v>33</v>
      </c>
      <c r="C1747" s="204"/>
      <c r="D1747" s="205"/>
      <c r="E1747" s="43">
        <v>150000</v>
      </c>
      <c r="F1747" s="43">
        <v>149921.95000000001</v>
      </c>
      <c r="G1747" s="44">
        <f t="shared" si="135"/>
        <v>99.947966666666673</v>
      </c>
      <c r="H1747" s="202"/>
    </row>
    <row r="1748" spans="1:8" s="19" customFormat="1" ht="13.5" hidden="1" customHeight="1" outlineLevel="2">
      <c r="A1748" s="41" t="s">
        <v>8</v>
      </c>
      <c r="B1748" s="42" t="s">
        <v>34</v>
      </c>
      <c r="C1748" s="204"/>
      <c r="D1748" s="205"/>
      <c r="E1748" s="43">
        <v>0</v>
      </c>
      <c r="F1748" s="43">
        <v>0</v>
      </c>
      <c r="G1748" s="44" t="str">
        <f t="shared" si="135"/>
        <v>-</v>
      </c>
      <c r="H1748" s="202"/>
    </row>
    <row r="1749" spans="1:8" s="19" customFormat="1" ht="13.5" hidden="1" customHeight="1" outlineLevel="2">
      <c r="A1749" s="41" t="s">
        <v>9</v>
      </c>
      <c r="B1749" s="42" t="s">
        <v>35</v>
      </c>
      <c r="C1749" s="204"/>
      <c r="D1749" s="205"/>
      <c r="E1749" s="43">
        <v>0</v>
      </c>
      <c r="F1749" s="43">
        <v>0</v>
      </c>
      <c r="G1749" s="44" t="str">
        <f t="shared" si="135"/>
        <v>-</v>
      </c>
      <c r="H1749" s="202"/>
    </row>
    <row r="1750" spans="1:8" s="19" customFormat="1" ht="13.5" hidden="1" customHeight="1" outlineLevel="2">
      <c r="A1750" s="41" t="s">
        <v>31</v>
      </c>
      <c r="B1750" s="42" t="s">
        <v>36</v>
      </c>
      <c r="C1750" s="204"/>
      <c r="D1750" s="205"/>
      <c r="E1750" s="43">
        <v>0</v>
      </c>
      <c r="F1750" s="43">
        <v>0</v>
      </c>
      <c r="G1750" s="44" t="str">
        <f t="shared" si="135"/>
        <v>-</v>
      </c>
      <c r="H1750" s="202"/>
    </row>
    <row r="1751" spans="1:8" s="134" customFormat="1" ht="13.5" hidden="1" customHeight="1" outlineLevel="2">
      <c r="A1751" s="41" t="s">
        <v>38</v>
      </c>
      <c r="B1751" s="42" t="s">
        <v>37</v>
      </c>
      <c r="C1751" s="204"/>
      <c r="D1751" s="205"/>
      <c r="E1751" s="43">
        <v>0</v>
      </c>
      <c r="F1751" s="43">
        <v>0</v>
      </c>
      <c r="G1751" s="44" t="str">
        <f t="shared" si="135"/>
        <v>-</v>
      </c>
      <c r="H1751" s="202"/>
    </row>
    <row r="1752" spans="1:8" s="143" customFormat="1" ht="3.95" customHeight="1" outlineLevel="1" collapsed="1">
      <c r="A1752" s="45"/>
      <c r="B1752" s="46"/>
      <c r="C1752" s="138"/>
      <c r="D1752" s="136"/>
      <c r="E1752" s="49"/>
      <c r="F1752" s="49"/>
      <c r="G1752" s="50"/>
      <c r="H1752" s="203"/>
    </row>
    <row r="1753" spans="1:8" s="143" customFormat="1" ht="3.95" customHeight="1" outlineLevel="1">
      <c r="A1753" s="148"/>
      <c r="B1753" s="149"/>
      <c r="C1753" s="139"/>
      <c r="D1753" s="140"/>
      <c r="E1753" s="150"/>
      <c r="F1753" s="150"/>
      <c r="G1753" s="151"/>
      <c r="H1753" s="141"/>
    </row>
    <row r="1754" spans="1:8" s="2" customFormat="1" ht="27" customHeight="1" outlineLevel="1">
      <c r="A1754" s="52" t="s">
        <v>65</v>
      </c>
      <c r="B1754" s="53" t="s">
        <v>248</v>
      </c>
      <c r="C1754" s="204">
        <v>801</v>
      </c>
      <c r="D1754" s="205">
        <v>80101</v>
      </c>
      <c r="E1754" s="54">
        <f>SUM(E1755:E1759)</f>
        <v>300000</v>
      </c>
      <c r="F1754" s="54">
        <f>SUM(F1755:F1759)</f>
        <v>299999.99</v>
      </c>
      <c r="G1754" s="55">
        <f t="shared" si="135"/>
        <v>99.999996666666675</v>
      </c>
      <c r="H1754" s="202" t="s">
        <v>686</v>
      </c>
    </row>
    <row r="1755" spans="1:8" s="19" customFormat="1" ht="13.5" customHeight="1" outlineLevel="1">
      <c r="A1755" s="41" t="s">
        <v>7</v>
      </c>
      <c r="B1755" s="42" t="s">
        <v>33</v>
      </c>
      <c r="C1755" s="204"/>
      <c r="D1755" s="205"/>
      <c r="E1755" s="43">
        <v>300000</v>
      </c>
      <c r="F1755" s="43">
        <v>299999.99</v>
      </c>
      <c r="G1755" s="44">
        <f t="shared" si="135"/>
        <v>99.999996666666675</v>
      </c>
      <c r="H1755" s="202"/>
    </row>
    <row r="1756" spans="1:8" s="19" customFormat="1" ht="13.5" hidden="1" customHeight="1" outlineLevel="2">
      <c r="A1756" s="41" t="s">
        <v>8</v>
      </c>
      <c r="B1756" s="42" t="s">
        <v>34</v>
      </c>
      <c r="C1756" s="204"/>
      <c r="D1756" s="205"/>
      <c r="E1756" s="43">
        <v>0</v>
      </c>
      <c r="F1756" s="43">
        <v>0</v>
      </c>
      <c r="G1756" s="44" t="str">
        <f t="shared" si="135"/>
        <v>-</v>
      </c>
      <c r="H1756" s="202"/>
    </row>
    <row r="1757" spans="1:8" s="19" customFormat="1" ht="13.5" hidden="1" customHeight="1" outlineLevel="2">
      <c r="A1757" s="41" t="s">
        <v>9</v>
      </c>
      <c r="B1757" s="42" t="s">
        <v>35</v>
      </c>
      <c r="C1757" s="204"/>
      <c r="D1757" s="205"/>
      <c r="E1757" s="43">
        <v>0</v>
      </c>
      <c r="F1757" s="43">
        <v>0</v>
      </c>
      <c r="G1757" s="44" t="str">
        <f t="shared" si="135"/>
        <v>-</v>
      </c>
      <c r="H1757" s="202"/>
    </row>
    <row r="1758" spans="1:8" s="19" customFormat="1" ht="13.5" hidden="1" customHeight="1" outlineLevel="2">
      <c r="A1758" s="41" t="s">
        <v>31</v>
      </c>
      <c r="B1758" s="42" t="s">
        <v>36</v>
      </c>
      <c r="C1758" s="204"/>
      <c r="D1758" s="205"/>
      <c r="E1758" s="43">
        <v>0</v>
      </c>
      <c r="F1758" s="43">
        <v>0</v>
      </c>
      <c r="G1758" s="44" t="str">
        <f t="shared" si="135"/>
        <v>-</v>
      </c>
      <c r="H1758" s="202"/>
    </row>
    <row r="1759" spans="1:8" s="134" customFormat="1" ht="12.75" hidden="1" customHeight="1" outlineLevel="2">
      <c r="A1759" s="41" t="s">
        <v>38</v>
      </c>
      <c r="B1759" s="42" t="s">
        <v>37</v>
      </c>
      <c r="C1759" s="204"/>
      <c r="D1759" s="205"/>
      <c r="E1759" s="43">
        <v>0</v>
      </c>
      <c r="F1759" s="43">
        <v>0</v>
      </c>
      <c r="G1759" s="44" t="str">
        <f t="shared" si="135"/>
        <v>-</v>
      </c>
      <c r="H1759" s="202"/>
    </row>
    <row r="1760" spans="1:8" s="143" customFormat="1" ht="3.95" customHeight="1" outlineLevel="1" collapsed="1">
      <c r="A1760" s="45"/>
      <c r="B1760" s="46"/>
      <c r="C1760" s="138"/>
      <c r="D1760" s="136"/>
      <c r="E1760" s="49"/>
      <c r="F1760" s="49"/>
      <c r="G1760" s="50"/>
      <c r="H1760" s="203"/>
    </row>
    <row r="1761" spans="1:8" s="143" customFormat="1" ht="3.95" customHeight="1" outlineLevel="1">
      <c r="A1761" s="148"/>
      <c r="B1761" s="149"/>
      <c r="C1761" s="139"/>
      <c r="D1761" s="140"/>
      <c r="E1761" s="150"/>
      <c r="F1761" s="150"/>
      <c r="G1761" s="151"/>
      <c r="H1761" s="141"/>
    </row>
    <row r="1762" spans="1:8" s="2" customFormat="1" ht="27" customHeight="1" outlineLevel="1">
      <c r="A1762" s="52" t="s">
        <v>66</v>
      </c>
      <c r="B1762" s="53" t="s">
        <v>249</v>
      </c>
      <c r="C1762" s="204">
        <v>801</v>
      </c>
      <c r="D1762" s="205">
        <v>80101</v>
      </c>
      <c r="E1762" s="54">
        <f>SUM(E1763:E1767)</f>
        <v>300000</v>
      </c>
      <c r="F1762" s="54">
        <f>SUM(F1763:F1767)</f>
        <v>300000</v>
      </c>
      <c r="G1762" s="55">
        <f t="shared" si="135"/>
        <v>100</v>
      </c>
      <c r="H1762" s="202" t="s">
        <v>486</v>
      </c>
    </row>
    <row r="1763" spans="1:8" s="19" customFormat="1" ht="13.5" customHeight="1" outlineLevel="1">
      <c r="A1763" s="41" t="s">
        <v>7</v>
      </c>
      <c r="B1763" s="42" t="s">
        <v>33</v>
      </c>
      <c r="C1763" s="204"/>
      <c r="D1763" s="205"/>
      <c r="E1763" s="43">
        <v>300000</v>
      </c>
      <c r="F1763" s="43">
        <v>300000</v>
      </c>
      <c r="G1763" s="44">
        <f t="shared" si="135"/>
        <v>100</v>
      </c>
      <c r="H1763" s="202"/>
    </row>
    <row r="1764" spans="1:8" s="19" customFormat="1" ht="13.5" hidden="1" customHeight="1" outlineLevel="2">
      <c r="A1764" s="41" t="s">
        <v>8</v>
      </c>
      <c r="B1764" s="42" t="s">
        <v>34</v>
      </c>
      <c r="C1764" s="204"/>
      <c r="D1764" s="205"/>
      <c r="E1764" s="43">
        <v>0</v>
      </c>
      <c r="F1764" s="43">
        <v>0</v>
      </c>
      <c r="G1764" s="44" t="str">
        <f t="shared" si="135"/>
        <v>-</v>
      </c>
      <c r="H1764" s="202"/>
    </row>
    <row r="1765" spans="1:8" s="19" customFormat="1" ht="13.5" hidden="1" customHeight="1" outlineLevel="2">
      <c r="A1765" s="41" t="s">
        <v>9</v>
      </c>
      <c r="B1765" s="42" t="s">
        <v>35</v>
      </c>
      <c r="C1765" s="204"/>
      <c r="D1765" s="205"/>
      <c r="E1765" s="43">
        <v>0</v>
      </c>
      <c r="F1765" s="43">
        <v>0</v>
      </c>
      <c r="G1765" s="44" t="str">
        <f t="shared" si="135"/>
        <v>-</v>
      </c>
      <c r="H1765" s="202"/>
    </row>
    <row r="1766" spans="1:8" s="19" customFormat="1" ht="13.5" hidden="1" customHeight="1" outlineLevel="2">
      <c r="A1766" s="41" t="s">
        <v>31</v>
      </c>
      <c r="B1766" s="42" t="s">
        <v>36</v>
      </c>
      <c r="C1766" s="204"/>
      <c r="D1766" s="205"/>
      <c r="E1766" s="43">
        <v>0</v>
      </c>
      <c r="F1766" s="43">
        <v>0</v>
      </c>
      <c r="G1766" s="44" t="str">
        <f t="shared" si="135"/>
        <v>-</v>
      </c>
      <c r="H1766" s="202"/>
    </row>
    <row r="1767" spans="1:8" s="134" customFormat="1" ht="13.5" hidden="1" customHeight="1" outlineLevel="2">
      <c r="A1767" s="41" t="s">
        <v>38</v>
      </c>
      <c r="B1767" s="42" t="s">
        <v>37</v>
      </c>
      <c r="C1767" s="204"/>
      <c r="D1767" s="205"/>
      <c r="E1767" s="43">
        <v>0</v>
      </c>
      <c r="F1767" s="43">
        <v>0</v>
      </c>
      <c r="G1767" s="44" t="str">
        <f t="shared" si="135"/>
        <v>-</v>
      </c>
      <c r="H1767" s="202"/>
    </row>
    <row r="1768" spans="1:8" s="143" customFormat="1" ht="3.95" customHeight="1" outlineLevel="1" collapsed="1">
      <c r="A1768" s="45"/>
      <c r="B1768" s="46"/>
      <c r="C1768" s="138"/>
      <c r="D1768" s="136"/>
      <c r="E1768" s="49"/>
      <c r="F1768" s="49"/>
      <c r="G1768" s="50"/>
      <c r="H1768" s="203"/>
    </row>
    <row r="1769" spans="1:8" s="143" customFormat="1" ht="3.95" customHeight="1" outlineLevel="1">
      <c r="A1769" s="148"/>
      <c r="B1769" s="149"/>
      <c r="C1769" s="139"/>
      <c r="D1769" s="140"/>
      <c r="E1769" s="150"/>
      <c r="F1769" s="150"/>
      <c r="G1769" s="151"/>
      <c r="H1769" s="141"/>
    </row>
    <row r="1770" spans="1:8" s="2" customFormat="1" ht="27" customHeight="1" outlineLevel="1">
      <c r="A1770" s="52" t="s">
        <v>68</v>
      </c>
      <c r="B1770" s="53" t="s">
        <v>250</v>
      </c>
      <c r="C1770" s="204">
        <v>801</v>
      </c>
      <c r="D1770" s="205">
        <v>80101</v>
      </c>
      <c r="E1770" s="54">
        <f>SUM(E1771:E1775)</f>
        <v>90000</v>
      </c>
      <c r="F1770" s="54">
        <f>SUM(F1771:F1775)</f>
        <v>90000</v>
      </c>
      <c r="G1770" s="55">
        <f t="shared" si="135"/>
        <v>100</v>
      </c>
      <c r="H1770" s="198" t="s">
        <v>486</v>
      </c>
    </row>
    <row r="1771" spans="1:8" s="19" customFormat="1" ht="13.5" customHeight="1" outlineLevel="1">
      <c r="A1771" s="41" t="s">
        <v>7</v>
      </c>
      <c r="B1771" s="42" t="s">
        <v>33</v>
      </c>
      <c r="C1771" s="204"/>
      <c r="D1771" s="205"/>
      <c r="E1771" s="43">
        <v>90000</v>
      </c>
      <c r="F1771" s="43">
        <v>90000</v>
      </c>
      <c r="G1771" s="44">
        <f t="shared" si="135"/>
        <v>100</v>
      </c>
      <c r="H1771" s="198"/>
    </row>
    <row r="1772" spans="1:8" s="19" customFormat="1" ht="13.5" hidden="1" customHeight="1" outlineLevel="2">
      <c r="A1772" s="41" t="s">
        <v>8</v>
      </c>
      <c r="B1772" s="42" t="s">
        <v>34</v>
      </c>
      <c r="C1772" s="204"/>
      <c r="D1772" s="205"/>
      <c r="E1772" s="43">
        <v>0</v>
      </c>
      <c r="F1772" s="43">
        <v>0</v>
      </c>
      <c r="G1772" s="44" t="str">
        <f t="shared" si="135"/>
        <v>-</v>
      </c>
      <c r="H1772" s="198"/>
    </row>
    <row r="1773" spans="1:8" s="19" customFormat="1" ht="13.5" hidden="1" customHeight="1" outlineLevel="2">
      <c r="A1773" s="41" t="s">
        <v>9</v>
      </c>
      <c r="B1773" s="42" t="s">
        <v>35</v>
      </c>
      <c r="C1773" s="204"/>
      <c r="D1773" s="205"/>
      <c r="E1773" s="43">
        <v>0</v>
      </c>
      <c r="F1773" s="43">
        <v>0</v>
      </c>
      <c r="G1773" s="44" t="str">
        <f t="shared" si="135"/>
        <v>-</v>
      </c>
      <c r="H1773" s="198"/>
    </row>
    <row r="1774" spans="1:8" s="19" customFormat="1" ht="13.5" hidden="1" customHeight="1" outlineLevel="2">
      <c r="A1774" s="41" t="s">
        <v>31</v>
      </c>
      <c r="B1774" s="42" t="s">
        <v>36</v>
      </c>
      <c r="C1774" s="204"/>
      <c r="D1774" s="205"/>
      <c r="E1774" s="43">
        <v>0</v>
      </c>
      <c r="F1774" s="43">
        <v>0</v>
      </c>
      <c r="G1774" s="44" t="str">
        <f t="shared" si="135"/>
        <v>-</v>
      </c>
      <c r="H1774" s="198"/>
    </row>
    <row r="1775" spans="1:8" s="134" customFormat="1" ht="13.5" hidden="1" customHeight="1" outlineLevel="2">
      <c r="A1775" s="41" t="s">
        <v>38</v>
      </c>
      <c r="B1775" s="42" t="s">
        <v>37</v>
      </c>
      <c r="C1775" s="204"/>
      <c r="D1775" s="205"/>
      <c r="E1775" s="43">
        <v>0</v>
      </c>
      <c r="F1775" s="43">
        <v>0</v>
      </c>
      <c r="G1775" s="44" t="str">
        <f t="shared" si="135"/>
        <v>-</v>
      </c>
      <c r="H1775" s="198"/>
    </row>
    <row r="1776" spans="1:8" s="143" customFormat="1" ht="3.95" customHeight="1" outlineLevel="1" collapsed="1">
      <c r="A1776" s="45"/>
      <c r="B1776" s="46"/>
      <c r="C1776" s="138"/>
      <c r="D1776" s="136"/>
      <c r="E1776" s="49"/>
      <c r="F1776" s="49"/>
      <c r="G1776" s="50"/>
      <c r="H1776" s="137"/>
    </row>
    <row r="1777" spans="1:8" s="143" customFormat="1" ht="3.95" customHeight="1" outlineLevel="1">
      <c r="A1777" s="148"/>
      <c r="B1777" s="149"/>
      <c r="C1777" s="139"/>
      <c r="D1777" s="140"/>
      <c r="E1777" s="150"/>
      <c r="F1777" s="150"/>
      <c r="G1777" s="151"/>
      <c r="H1777" s="141"/>
    </row>
    <row r="1778" spans="1:8" s="2" customFormat="1" ht="15" customHeight="1" outlineLevel="1">
      <c r="A1778" s="52" t="s">
        <v>76</v>
      </c>
      <c r="B1778" s="53" t="s">
        <v>251</v>
      </c>
      <c r="C1778" s="204">
        <v>801</v>
      </c>
      <c r="D1778" s="205">
        <v>80101</v>
      </c>
      <c r="E1778" s="54">
        <f>SUM(E1779:E1783)</f>
        <v>49507</v>
      </c>
      <c r="F1778" s="54">
        <f>SUM(F1779:F1783)</f>
        <v>49507</v>
      </c>
      <c r="G1778" s="55">
        <f t="shared" si="135"/>
        <v>100</v>
      </c>
      <c r="H1778" s="198" t="s">
        <v>486</v>
      </c>
    </row>
    <row r="1779" spans="1:8" s="19" customFormat="1" ht="13.5" customHeight="1" outlineLevel="1">
      <c r="A1779" s="41" t="s">
        <v>7</v>
      </c>
      <c r="B1779" s="42" t="s">
        <v>33</v>
      </c>
      <c r="C1779" s="204"/>
      <c r="D1779" s="205"/>
      <c r="E1779" s="43">
        <v>49507</v>
      </c>
      <c r="F1779" s="43">
        <v>49507</v>
      </c>
      <c r="G1779" s="44">
        <f t="shared" si="135"/>
        <v>100</v>
      </c>
      <c r="H1779" s="198"/>
    </row>
    <row r="1780" spans="1:8" s="19" customFormat="1" ht="13.5" hidden="1" customHeight="1" outlineLevel="2">
      <c r="A1780" s="41" t="s">
        <v>8</v>
      </c>
      <c r="B1780" s="42" t="s">
        <v>34</v>
      </c>
      <c r="C1780" s="204"/>
      <c r="D1780" s="205"/>
      <c r="E1780" s="43">
        <v>0</v>
      </c>
      <c r="F1780" s="43">
        <v>0</v>
      </c>
      <c r="G1780" s="44" t="str">
        <f t="shared" si="135"/>
        <v>-</v>
      </c>
      <c r="H1780" s="198"/>
    </row>
    <row r="1781" spans="1:8" s="19" customFormat="1" ht="13.5" hidden="1" customHeight="1" outlineLevel="2">
      <c r="A1781" s="41" t="s">
        <v>9</v>
      </c>
      <c r="B1781" s="42" t="s">
        <v>35</v>
      </c>
      <c r="C1781" s="204"/>
      <c r="D1781" s="205"/>
      <c r="E1781" s="43">
        <v>0</v>
      </c>
      <c r="F1781" s="43">
        <v>0</v>
      </c>
      <c r="G1781" s="44" t="str">
        <f t="shared" si="135"/>
        <v>-</v>
      </c>
      <c r="H1781" s="198"/>
    </row>
    <row r="1782" spans="1:8" s="19" customFormat="1" ht="13.5" hidden="1" customHeight="1" outlineLevel="2">
      <c r="A1782" s="41" t="s">
        <v>31</v>
      </c>
      <c r="B1782" s="42" t="s">
        <v>36</v>
      </c>
      <c r="C1782" s="204"/>
      <c r="D1782" s="205"/>
      <c r="E1782" s="43">
        <v>0</v>
      </c>
      <c r="F1782" s="43">
        <v>0</v>
      </c>
      <c r="G1782" s="44" t="str">
        <f t="shared" si="135"/>
        <v>-</v>
      </c>
      <c r="H1782" s="198"/>
    </row>
    <row r="1783" spans="1:8" s="134" customFormat="1" ht="13.5" hidden="1" customHeight="1" outlineLevel="2">
      <c r="A1783" s="41" t="s">
        <v>38</v>
      </c>
      <c r="B1783" s="42" t="s">
        <v>37</v>
      </c>
      <c r="C1783" s="204"/>
      <c r="D1783" s="205"/>
      <c r="E1783" s="43">
        <v>0</v>
      </c>
      <c r="F1783" s="43">
        <v>0</v>
      </c>
      <c r="G1783" s="44" t="str">
        <f t="shared" si="135"/>
        <v>-</v>
      </c>
      <c r="H1783" s="198"/>
    </row>
    <row r="1784" spans="1:8" s="143" customFormat="1" ht="3.95" customHeight="1" outlineLevel="1" collapsed="1">
      <c r="A1784" s="45"/>
      <c r="B1784" s="46"/>
      <c r="C1784" s="138"/>
      <c r="D1784" s="136"/>
      <c r="E1784" s="49"/>
      <c r="F1784" s="49"/>
      <c r="G1784" s="50"/>
      <c r="H1784" s="137"/>
    </row>
    <row r="1785" spans="1:8" s="143" customFormat="1" ht="3.95" customHeight="1" outlineLevel="1">
      <c r="A1785" s="148"/>
      <c r="B1785" s="149"/>
      <c r="C1785" s="139"/>
      <c r="D1785" s="140"/>
      <c r="E1785" s="150"/>
      <c r="F1785" s="150"/>
      <c r="G1785" s="151"/>
      <c r="H1785" s="141"/>
    </row>
    <row r="1786" spans="1:8" s="2" customFormat="1" ht="27" customHeight="1" outlineLevel="1">
      <c r="A1786" s="52" t="s">
        <v>77</v>
      </c>
      <c r="B1786" s="53" t="s">
        <v>252</v>
      </c>
      <c r="C1786" s="204">
        <v>801</v>
      </c>
      <c r="D1786" s="205">
        <v>80101</v>
      </c>
      <c r="E1786" s="54">
        <f>SUM(E1787:E1791)</f>
        <v>90000</v>
      </c>
      <c r="F1786" s="54">
        <f>SUM(F1787:F1791)</f>
        <v>89760</v>
      </c>
      <c r="G1786" s="55">
        <f t="shared" si="135"/>
        <v>99.733333333333334</v>
      </c>
      <c r="H1786" s="198" t="s">
        <v>486</v>
      </c>
    </row>
    <row r="1787" spans="1:8" s="19" customFormat="1" ht="13.5" customHeight="1" outlineLevel="1">
      <c r="A1787" s="41" t="s">
        <v>7</v>
      </c>
      <c r="B1787" s="42" t="s">
        <v>33</v>
      </c>
      <c r="C1787" s="204"/>
      <c r="D1787" s="205"/>
      <c r="E1787" s="43">
        <v>90000</v>
      </c>
      <c r="F1787" s="43">
        <v>89760</v>
      </c>
      <c r="G1787" s="44">
        <f t="shared" si="135"/>
        <v>99.733333333333334</v>
      </c>
      <c r="H1787" s="198"/>
    </row>
    <row r="1788" spans="1:8" s="19" customFormat="1" ht="13.5" hidden="1" customHeight="1" outlineLevel="2">
      <c r="A1788" s="41" t="s">
        <v>8</v>
      </c>
      <c r="B1788" s="42" t="s">
        <v>34</v>
      </c>
      <c r="C1788" s="204"/>
      <c r="D1788" s="205"/>
      <c r="E1788" s="43">
        <v>0</v>
      </c>
      <c r="F1788" s="43">
        <v>0</v>
      </c>
      <c r="G1788" s="44" t="str">
        <f t="shared" si="135"/>
        <v>-</v>
      </c>
      <c r="H1788" s="198"/>
    </row>
    <row r="1789" spans="1:8" s="19" customFormat="1" ht="13.5" hidden="1" customHeight="1" outlineLevel="2">
      <c r="A1789" s="41" t="s">
        <v>9</v>
      </c>
      <c r="B1789" s="42" t="s">
        <v>35</v>
      </c>
      <c r="C1789" s="204"/>
      <c r="D1789" s="205"/>
      <c r="E1789" s="43">
        <v>0</v>
      </c>
      <c r="F1789" s="43">
        <v>0</v>
      </c>
      <c r="G1789" s="44" t="str">
        <f t="shared" si="135"/>
        <v>-</v>
      </c>
      <c r="H1789" s="198"/>
    </row>
    <row r="1790" spans="1:8" s="19" customFormat="1" ht="13.5" hidden="1" customHeight="1" outlineLevel="2">
      <c r="A1790" s="41" t="s">
        <v>31</v>
      </c>
      <c r="B1790" s="42" t="s">
        <v>36</v>
      </c>
      <c r="C1790" s="204"/>
      <c r="D1790" s="205"/>
      <c r="E1790" s="43">
        <v>0</v>
      </c>
      <c r="F1790" s="43">
        <v>0</v>
      </c>
      <c r="G1790" s="44" t="str">
        <f t="shared" si="135"/>
        <v>-</v>
      </c>
      <c r="H1790" s="198"/>
    </row>
    <row r="1791" spans="1:8" s="134" customFormat="1" ht="13.5" hidden="1" customHeight="1" outlineLevel="2">
      <c r="A1791" s="41" t="s">
        <v>38</v>
      </c>
      <c r="B1791" s="42" t="s">
        <v>37</v>
      </c>
      <c r="C1791" s="204"/>
      <c r="D1791" s="205"/>
      <c r="E1791" s="43">
        <v>0</v>
      </c>
      <c r="F1791" s="43">
        <v>0</v>
      </c>
      <c r="G1791" s="44" t="str">
        <f t="shared" si="135"/>
        <v>-</v>
      </c>
      <c r="H1791" s="198"/>
    </row>
    <row r="1792" spans="1:8" s="143" customFormat="1" ht="3.95" customHeight="1" outlineLevel="1" collapsed="1">
      <c r="A1792" s="45"/>
      <c r="B1792" s="46"/>
      <c r="C1792" s="138"/>
      <c r="D1792" s="136"/>
      <c r="E1792" s="49"/>
      <c r="F1792" s="49"/>
      <c r="G1792" s="50"/>
      <c r="H1792" s="137"/>
    </row>
    <row r="1793" spans="1:8" s="143" customFormat="1" ht="3.95" customHeight="1" outlineLevel="1">
      <c r="A1793" s="148"/>
      <c r="B1793" s="149"/>
      <c r="C1793" s="139"/>
      <c r="D1793" s="140"/>
      <c r="E1793" s="150"/>
      <c r="F1793" s="150"/>
      <c r="G1793" s="151"/>
      <c r="H1793" s="141"/>
    </row>
    <row r="1794" spans="1:8" s="2" customFormat="1" ht="15" customHeight="1" outlineLevel="1">
      <c r="A1794" s="52" t="s">
        <v>78</v>
      </c>
      <c r="B1794" s="53" t="s">
        <v>253</v>
      </c>
      <c r="C1794" s="204">
        <v>801</v>
      </c>
      <c r="D1794" s="205">
        <v>80101</v>
      </c>
      <c r="E1794" s="54">
        <f>SUM(E1795:E1799)</f>
        <v>200000</v>
      </c>
      <c r="F1794" s="54">
        <f>SUM(F1795:F1799)</f>
        <v>200000</v>
      </c>
      <c r="G1794" s="55">
        <f t="shared" si="135"/>
        <v>100</v>
      </c>
      <c r="H1794" s="202" t="s">
        <v>687</v>
      </c>
    </row>
    <row r="1795" spans="1:8" s="19" customFormat="1" ht="13.5" customHeight="1" outlineLevel="1">
      <c r="A1795" s="41" t="s">
        <v>7</v>
      </c>
      <c r="B1795" s="42" t="s">
        <v>33</v>
      </c>
      <c r="C1795" s="204"/>
      <c r="D1795" s="205"/>
      <c r="E1795" s="43">
        <v>200000</v>
      </c>
      <c r="F1795" s="43">
        <v>200000</v>
      </c>
      <c r="G1795" s="44">
        <f t="shared" si="135"/>
        <v>100</v>
      </c>
      <c r="H1795" s="202"/>
    </row>
    <row r="1796" spans="1:8" s="19" customFormat="1" ht="13.5" hidden="1" customHeight="1" outlineLevel="2">
      <c r="A1796" s="41" t="s">
        <v>8</v>
      </c>
      <c r="B1796" s="42" t="s">
        <v>34</v>
      </c>
      <c r="C1796" s="204"/>
      <c r="D1796" s="205"/>
      <c r="E1796" s="43">
        <v>0</v>
      </c>
      <c r="F1796" s="43">
        <v>0</v>
      </c>
      <c r="G1796" s="44" t="str">
        <f t="shared" si="135"/>
        <v>-</v>
      </c>
      <c r="H1796" s="202"/>
    </row>
    <row r="1797" spans="1:8" s="19" customFormat="1" ht="13.5" hidden="1" customHeight="1" outlineLevel="2">
      <c r="A1797" s="41" t="s">
        <v>9</v>
      </c>
      <c r="B1797" s="42" t="s">
        <v>35</v>
      </c>
      <c r="C1797" s="204"/>
      <c r="D1797" s="205"/>
      <c r="E1797" s="43">
        <v>0</v>
      </c>
      <c r="F1797" s="43">
        <v>0</v>
      </c>
      <c r="G1797" s="44" t="str">
        <f t="shared" si="135"/>
        <v>-</v>
      </c>
      <c r="H1797" s="202"/>
    </row>
    <row r="1798" spans="1:8" s="19" customFormat="1" ht="13.5" hidden="1" customHeight="1" outlineLevel="2">
      <c r="A1798" s="41" t="s">
        <v>31</v>
      </c>
      <c r="B1798" s="42" t="s">
        <v>36</v>
      </c>
      <c r="C1798" s="204"/>
      <c r="D1798" s="205"/>
      <c r="E1798" s="43">
        <v>0</v>
      </c>
      <c r="F1798" s="43">
        <v>0</v>
      </c>
      <c r="G1798" s="44" t="str">
        <f t="shared" si="135"/>
        <v>-</v>
      </c>
      <c r="H1798" s="202"/>
    </row>
    <row r="1799" spans="1:8" s="134" customFormat="1" ht="13.5" hidden="1" customHeight="1" outlineLevel="2">
      <c r="A1799" s="41" t="s">
        <v>38</v>
      </c>
      <c r="B1799" s="42" t="s">
        <v>37</v>
      </c>
      <c r="C1799" s="204"/>
      <c r="D1799" s="205"/>
      <c r="E1799" s="43">
        <v>0</v>
      </c>
      <c r="F1799" s="43">
        <v>0</v>
      </c>
      <c r="G1799" s="44" t="str">
        <f t="shared" si="135"/>
        <v>-</v>
      </c>
      <c r="H1799" s="202"/>
    </row>
    <row r="1800" spans="1:8" s="143" customFormat="1" ht="3.95" customHeight="1" outlineLevel="1" collapsed="1">
      <c r="A1800" s="45"/>
      <c r="B1800" s="46"/>
      <c r="C1800" s="138"/>
      <c r="D1800" s="136"/>
      <c r="E1800" s="49"/>
      <c r="F1800" s="49"/>
      <c r="G1800" s="50"/>
      <c r="H1800" s="203"/>
    </row>
    <row r="1801" spans="1:8" s="143" customFormat="1" ht="3.95" customHeight="1" outlineLevel="1">
      <c r="A1801" s="148"/>
      <c r="B1801" s="149"/>
      <c r="C1801" s="139"/>
      <c r="D1801" s="140"/>
      <c r="E1801" s="150"/>
      <c r="F1801" s="150"/>
      <c r="G1801" s="151"/>
      <c r="H1801" s="168"/>
    </row>
    <row r="1802" spans="1:8" s="2" customFormat="1" ht="27" customHeight="1" outlineLevel="1">
      <c r="A1802" s="52" t="s">
        <v>79</v>
      </c>
      <c r="B1802" s="53" t="s">
        <v>254</v>
      </c>
      <c r="C1802" s="204">
        <v>801</v>
      </c>
      <c r="D1802" s="205">
        <v>80101</v>
      </c>
      <c r="E1802" s="54">
        <f>SUM(E1803:E1807)</f>
        <v>53505</v>
      </c>
      <c r="F1802" s="54">
        <f>SUM(F1803:F1807)</f>
        <v>53505</v>
      </c>
      <c r="G1802" s="55">
        <f t="shared" si="135"/>
        <v>100</v>
      </c>
      <c r="H1802" s="202" t="s">
        <v>688</v>
      </c>
    </row>
    <row r="1803" spans="1:8" s="19" customFormat="1" ht="13.5" customHeight="1" outlineLevel="1">
      <c r="A1803" s="41" t="s">
        <v>7</v>
      </c>
      <c r="B1803" s="42" t="s">
        <v>33</v>
      </c>
      <c r="C1803" s="204"/>
      <c r="D1803" s="205"/>
      <c r="E1803" s="43">
        <v>53505</v>
      </c>
      <c r="F1803" s="43">
        <v>53505</v>
      </c>
      <c r="G1803" s="44">
        <f t="shared" si="135"/>
        <v>100</v>
      </c>
      <c r="H1803" s="202"/>
    </row>
    <row r="1804" spans="1:8" s="19" customFormat="1" ht="13.5" hidden="1" customHeight="1" outlineLevel="2">
      <c r="A1804" s="41" t="s">
        <v>8</v>
      </c>
      <c r="B1804" s="42" t="s">
        <v>34</v>
      </c>
      <c r="C1804" s="204"/>
      <c r="D1804" s="205"/>
      <c r="E1804" s="43">
        <v>0</v>
      </c>
      <c r="F1804" s="43">
        <v>0</v>
      </c>
      <c r="G1804" s="44" t="str">
        <f t="shared" si="135"/>
        <v>-</v>
      </c>
      <c r="H1804" s="202"/>
    </row>
    <row r="1805" spans="1:8" s="19" customFormat="1" ht="13.5" hidden="1" customHeight="1" outlineLevel="2">
      <c r="A1805" s="41" t="s">
        <v>9</v>
      </c>
      <c r="B1805" s="42" t="s">
        <v>35</v>
      </c>
      <c r="C1805" s="204"/>
      <c r="D1805" s="205"/>
      <c r="E1805" s="43">
        <v>0</v>
      </c>
      <c r="F1805" s="43">
        <v>0</v>
      </c>
      <c r="G1805" s="44" t="str">
        <f t="shared" si="135"/>
        <v>-</v>
      </c>
      <c r="H1805" s="202"/>
    </row>
    <row r="1806" spans="1:8" s="19" customFormat="1" ht="13.5" hidden="1" customHeight="1" outlineLevel="2">
      <c r="A1806" s="41" t="s">
        <v>31</v>
      </c>
      <c r="B1806" s="42" t="s">
        <v>36</v>
      </c>
      <c r="C1806" s="204"/>
      <c r="D1806" s="205"/>
      <c r="E1806" s="43">
        <v>0</v>
      </c>
      <c r="F1806" s="43">
        <v>0</v>
      </c>
      <c r="G1806" s="44" t="str">
        <f t="shared" si="135"/>
        <v>-</v>
      </c>
      <c r="H1806" s="202"/>
    </row>
    <row r="1807" spans="1:8" s="134" customFormat="1" ht="13.5" hidden="1" customHeight="1" outlineLevel="2">
      <c r="A1807" s="41" t="s">
        <v>38</v>
      </c>
      <c r="B1807" s="42" t="s">
        <v>37</v>
      </c>
      <c r="C1807" s="204"/>
      <c r="D1807" s="205"/>
      <c r="E1807" s="43">
        <v>0</v>
      </c>
      <c r="F1807" s="43">
        <v>0</v>
      </c>
      <c r="G1807" s="44" t="str">
        <f t="shared" si="135"/>
        <v>-</v>
      </c>
      <c r="H1807" s="202"/>
    </row>
    <row r="1808" spans="1:8" s="143" customFormat="1" ht="3.95" customHeight="1" outlineLevel="1" collapsed="1">
      <c r="A1808" s="45"/>
      <c r="B1808" s="46"/>
      <c r="C1808" s="138"/>
      <c r="D1808" s="136"/>
      <c r="E1808" s="49"/>
      <c r="F1808" s="49"/>
      <c r="G1808" s="50"/>
      <c r="H1808" s="203"/>
    </row>
    <row r="1809" spans="1:8" s="143" customFormat="1" ht="3.95" customHeight="1" outlineLevel="1">
      <c r="A1809" s="148"/>
      <c r="B1809" s="149"/>
      <c r="C1809" s="139"/>
      <c r="D1809" s="140"/>
      <c r="E1809" s="150"/>
      <c r="F1809" s="150"/>
      <c r="G1809" s="151"/>
      <c r="H1809" s="168"/>
    </row>
    <row r="1810" spans="1:8" s="2" customFormat="1" ht="24.75" customHeight="1" outlineLevel="1">
      <c r="A1810" s="52" t="s">
        <v>80</v>
      </c>
      <c r="B1810" s="53" t="s">
        <v>420</v>
      </c>
      <c r="C1810" s="204">
        <v>801</v>
      </c>
      <c r="D1810" s="205">
        <v>80101</v>
      </c>
      <c r="E1810" s="54">
        <f>SUM(E1811:E1815)</f>
        <v>5000</v>
      </c>
      <c r="F1810" s="54">
        <f>SUM(F1811:F1815)</f>
        <v>5000</v>
      </c>
      <c r="G1810" s="55">
        <f t="shared" ref="G1810:G1815" si="136">IF(E1810&gt;0,F1810/E1810*100,"-")</f>
        <v>100</v>
      </c>
      <c r="H1810" s="202" t="s">
        <v>486</v>
      </c>
    </row>
    <row r="1811" spans="1:8" s="19" customFormat="1" ht="13.5" customHeight="1" outlineLevel="1">
      <c r="A1811" s="41" t="s">
        <v>7</v>
      </c>
      <c r="B1811" s="42" t="s">
        <v>33</v>
      </c>
      <c r="C1811" s="204"/>
      <c r="D1811" s="205"/>
      <c r="E1811" s="43">
        <v>5000</v>
      </c>
      <c r="F1811" s="43">
        <v>5000</v>
      </c>
      <c r="G1811" s="44">
        <f t="shared" si="136"/>
        <v>100</v>
      </c>
      <c r="H1811" s="202"/>
    </row>
    <row r="1812" spans="1:8" s="19" customFormat="1" ht="13.5" hidden="1" customHeight="1" outlineLevel="2">
      <c r="A1812" s="41" t="s">
        <v>8</v>
      </c>
      <c r="B1812" s="42" t="s">
        <v>34</v>
      </c>
      <c r="C1812" s="204"/>
      <c r="D1812" s="205"/>
      <c r="E1812" s="43">
        <v>0</v>
      </c>
      <c r="F1812" s="43">
        <v>0</v>
      </c>
      <c r="G1812" s="44" t="str">
        <f t="shared" si="136"/>
        <v>-</v>
      </c>
      <c r="H1812" s="202"/>
    </row>
    <row r="1813" spans="1:8" s="19" customFormat="1" ht="13.5" hidden="1" customHeight="1" outlineLevel="2">
      <c r="A1813" s="41" t="s">
        <v>9</v>
      </c>
      <c r="B1813" s="42" t="s">
        <v>35</v>
      </c>
      <c r="C1813" s="204"/>
      <c r="D1813" s="205"/>
      <c r="E1813" s="43">
        <v>0</v>
      </c>
      <c r="F1813" s="43">
        <v>0</v>
      </c>
      <c r="G1813" s="44" t="str">
        <f t="shared" si="136"/>
        <v>-</v>
      </c>
      <c r="H1813" s="202"/>
    </row>
    <row r="1814" spans="1:8" s="19" customFormat="1" ht="13.5" hidden="1" customHeight="1" outlineLevel="2">
      <c r="A1814" s="41" t="s">
        <v>31</v>
      </c>
      <c r="B1814" s="42" t="s">
        <v>36</v>
      </c>
      <c r="C1814" s="204"/>
      <c r="D1814" s="205"/>
      <c r="E1814" s="43">
        <v>0</v>
      </c>
      <c r="F1814" s="43">
        <v>0</v>
      </c>
      <c r="G1814" s="44" t="str">
        <f t="shared" si="136"/>
        <v>-</v>
      </c>
      <c r="H1814" s="202"/>
    </row>
    <row r="1815" spans="1:8" s="134" customFormat="1" ht="13.5" hidden="1" customHeight="1" outlineLevel="2">
      <c r="A1815" s="41" t="s">
        <v>38</v>
      </c>
      <c r="B1815" s="42" t="s">
        <v>37</v>
      </c>
      <c r="C1815" s="204"/>
      <c r="D1815" s="205"/>
      <c r="E1815" s="43">
        <v>0</v>
      </c>
      <c r="F1815" s="43">
        <v>0</v>
      </c>
      <c r="G1815" s="44" t="str">
        <f t="shared" si="136"/>
        <v>-</v>
      </c>
      <c r="H1815" s="202"/>
    </row>
    <row r="1816" spans="1:8" s="143" customFormat="1" ht="3.95" customHeight="1" outlineLevel="1" collapsed="1">
      <c r="A1816" s="45"/>
      <c r="B1816" s="46"/>
      <c r="C1816" s="138"/>
      <c r="D1816" s="136"/>
      <c r="E1816" s="49"/>
      <c r="F1816" s="49"/>
      <c r="G1816" s="50"/>
      <c r="H1816" s="203"/>
    </row>
    <row r="1817" spans="1:8" s="143" customFormat="1" ht="3.95" customHeight="1" outlineLevel="1">
      <c r="A1817" s="148"/>
      <c r="B1817" s="149"/>
      <c r="C1817" s="139"/>
      <c r="D1817" s="140"/>
      <c r="E1817" s="150"/>
      <c r="F1817" s="150"/>
      <c r="G1817" s="151"/>
      <c r="H1817" s="168"/>
    </row>
    <row r="1818" spans="1:8" s="2" customFormat="1" ht="30.75" customHeight="1" outlineLevel="1">
      <c r="A1818" s="52" t="s">
        <v>85</v>
      </c>
      <c r="B1818" s="53" t="s">
        <v>421</v>
      </c>
      <c r="C1818" s="204">
        <v>801</v>
      </c>
      <c r="D1818" s="205">
        <v>80101</v>
      </c>
      <c r="E1818" s="54">
        <f>SUM(E1819:E1823)</f>
        <v>7200</v>
      </c>
      <c r="F1818" s="54">
        <f>SUM(F1819:F1823)</f>
        <v>7134</v>
      </c>
      <c r="G1818" s="55">
        <f t="shared" ref="G1818:G1823" si="137">IF(E1818&gt;0,F1818/E1818*100,"-")</f>
        <v>99.083333333333329</v>
      </c>
      <c r="H1818" s="202" t="s">
        <v>486</v>
      </c>
    </row>
    <row r="1819" spans="1:8" s="19" customFormat="1" ht="13.5" customHeight="1" outlineLevel="1">
      <c r="A1819" s="41" t="s">
        <v>7</v>
      </c>
      <c r="B1819" s="42" t="s">
        <v>33</v>
      </c>
      <c r="C1819" s="204"/>
      <c r="D1819" s="205"/>
      <c r="E1819" s="43">
        <v>7200</v>
      </c>
      <c r="F1819" s="43">
        <v>7134</v>
      </c>
      <c r="G1819" s="44">
        <f t="shared" si="137"/>
        <v>99.083333333333329</v>
      </c>
      <c r="H1819" s="202"/>
    </row>
    <row r="1820" spans="1:8" s="19" customFormat="1" ht="13.5" hidden="1" customHeight="1" outlineLevel="2">
      <c r="A1820" s="41" t="s">
        <v>8</v>
      </c>
      <c r="B1820" s="42" t="s">
        <v>34</v>
      </c>
      <c r="C1820" s="204"/>
      <c r="D1820" s="205"/>
      <c r="E1820" s="43">
        <v>0</v>
      </c>
      <c r="F1820" s="43">
        <v>0</v>
      </c>
      <c r="G1820" s="44" t="str">
        <f t="shared" si="137"/>
        <v>-</v>
      </c>
      <c r="H1820" s="202"/>
    </row>
    <row r="1821" spans="1:8" s="19" customFormat="1" ht="13.5" hidden="1" customHeight="1" outlineLevel="2">
      <c r="A1821" s="41" t="s">
        <v>9</v>
      </c>
      <c r="B1821" s="42" t="s">
        <v>35</v>
      </c>
      <c r="C1821" s="204"/>
      <c r="D1821" s="205"/>
      <c r="E1821" s="43">
        <v>0</v>
      </c>
      <c r="F1821" s="43">
        <v>0</v>
      </c>
      <c r="G1821" s="44" t="str">
        <f t="shared" si="137"/>
        <v>-</v>
      </c>
      <c r="H1821" s="202"/>
    </row>
    <row r="1822" spans="1:8" s="19" customFormat="1" ht="13.5" hidden="1" customHeight="1" outlineLevel="2">
      <c r="A1822" s="41" t="s">
        <v>31</v>
      </c>
      <c r="B1822" s="42" t="s">
        <v>36</v>
      </c>
      <c r="C1822" s="204"/>
      <c r="D1822" s="205"/>
      <c r="E1822" s="43">
        <v>0</v>
      </c>
      <c r="F1822" s="43">
        <v>0</v>
      </c>
      <c r="G1822" s="44" t="str">
        <f t="shared" si="137"/>
        <v>-</v>
      </c>
      <c r="H1822" s="202"/>
    </row>
    <row r="1823" spans="1:8" s="134" customFormat="1" ht="13.5" hidden="1" customHeight="1" outlineLevel="2">
      <c r="A1823" s="41" t="s">
        <v>38</v>
      </c>
      <c r="B1823" s="42" t="s">
        <v>37</v>
      </c>
      <c r="C1823" s="204"/>
      <c r="D1823" s="205"/>
      <c r="E1823" s="43">
        <v>0</v>
      </c>
      <c r="F1823" s="43">
        <v>0</v>
      </c>
      <c r="G1823" s="44" t="str">
        <f t="shared" si="137"/>
        <v>-</v>
      </c>
      <c r="H1823" s="202"/>
    </row>
    <row r="1824" spans="1:8" s="143" customFormat="1" ht="3.95" customHeight="1" outlineLevel="1" collapsed="1">
      <c r="A1824" s="45"/>
      <c r="B1824" s="46"/>
      <c r="C1824" s="138"/>
      <c r="D1824" s="136"/>
      <c r="E1824" s="49"/>
      <c r="F1824" s="49"/>
      <c r="G1824" s="50"/>
      <c r="H1824" s="203"/>
    </row>
    <row r="1825" spans="1:8" s="143" customFormat="1" ht="3.95" customHeight="1" outlineLevel="1">
      <c r="A1825" s="148"/>
      <c r="B1825" s="149"/>
      <c r="C1825" s="139"/>
      <c r="D1825" s="140"/>
      <c r="E1825" s="150"/>
      <c r="F1825" s="150"/>
      <c r="G1825" s="151"/>
      <c r="H1825" s="168"/>
    </row>
    <row r="1826" spans="1:8" s="2" customFormat="1" ht="25.5" customHeight="1" outlineLevel="1">
      <c r="A1826" s="52" t="s">
        <v>86</v>
      </c>
      <c r="B1826" s="53" t="s">
        <v>422</v>
      </c>
      <c r="C1826" s="204">
        <v>801</v>
      </c>
      <c r="D1826" s="205">
        <v>80102</v>
      </c>
      <c r="E1826" s="54">
        <f>SUM(E1827:E1831)</f>
        <v>100000</v>
      </c>
      <c r="F1826" s="54">
        <f>SUM(F1827:F1831)</f>
        <v>99840</v>
      </c>
      <c r="G1826" s="55">
        <f t="shared" si="135"/>
        <v>99.839999999999989</v>
      </c>
      <c r="H1826" s="202" t="s">
        <v>486</v>
      </c>
    </row>
    <row r="1827" spans="1:8" s="19" customFormat="1" ht="13.5" customHeight="1" outlineLevel="1">
      <c r="A1827" s="41" t="s">
        <v>7</v>
      </c>
      <c r="B1827" s="42" t="s">
        <v>33</v>
      </c>
      <c r="C1827" s="204"/>
      <c r="D1827" s="205"/>
      <c r="E1827" s="43">
        <v>100000</v>
      </c>
      <c r="F1827" s="43">
        <v>99840</v>
      </c>
      <c r="G1827" s="44">
        <f t="shared" si="135"/>
        <v>99.839999999999989</v>
      </c>
      <c r="H1827" s="202"/>
    </row>
    <row r="1828" spans="1:8" s="19" customFormat="1" ht="13.5" hidden="1" customHeight="1" outlineLevel="2">
      <c r="A1828" s="41" t="s">
        <v>8</v>
      </c>
      <c r="B1828" s="42" t="s">
        <v>34</v>
      </c>
      <c r="C1828" s="204"/>
      <c r="D1828" s="205"/>
      <c r="E1828" s="43">
        <v>0</v>
      </c>
      <c r="F1828" s="43">
        <v>0</v>
      </c>
      <c r="G1828" s="44" t="str">
        <f t="shared" si="135"/>
        <v>-</v>
      </c>
      <c r="H1828" s="202"/>
    </row>
    <row r="1829" spans="1:8" s="19" customFormat="1" ht="13.5" hidden="1" customHeight="1" outlineLevel="2">
      <c r="A1829" s="41" t="s">
        <v>9</v>
      </c>
      <c r="B1829" s="42" t="s">
        <v>35</v>
      </c>
      <c r="C1829" s="204"/>
      <c r="D1829" s="205"/>
      <c r="E1829" s="43">
        <v>0</v>
      </c>
      <c r="F1829" s="43">
        <v>0</v>
      </c>
      <c r="G1829" s="44" t="str">
        <f t="shared" si="135"/>
        <v>-</v>
      </c>
      <c r="H1829" s="202"/>
    </row>
    <row r="1830" spans="1:8" s="19" customFormat="1" ht="13.5" hidden="1" customHeight="1" outlineLevel="2">
      <c r="A1830" s="41" t="s">
        <v>31</v>
      </c>
      <c r="B1830" s="42" t="s">
        <v>36</v>
      </c>
      <c r="C1830" s="204"/>
      <c r="D1830" s="205"/>
      <c r="E1830" s="43">
        <v>0</v>
      </c>
      <c r="F1830" s="43">
        <v>0</v>
      </c>
      <c r="G1830" s="44" t="str">
        <f t="shared" si="135"/>
        <v>-</v>
      </c>
      <c r="H1830" s="202"/>
    </row>
    <row r="1831" spans="1:8" s="134" customFormat="1" ht="13.5" hidden="1" customHeight="1" outlineLevel="2">
      <c r="A1831" s="41" t="s">
        <v>38</v>
      </c>
      <c r="B1831" s="42" t="s">
        <v>37</v>
      </c>
      <c r="C1831" s="204"/>
      <c r="D1831" s="205"/>
      <c r="E1831" s="43">
        <v>0</v>
      </c>
      <c r="F1831" s="43">
        <v>0</v>
      </c>
      <c r="G1831" s="44" t="str">
        <f t="shared" si="135"/>
        <v>-</v>
      </c>
      <c r="H1831" s="202"/>
    </row>
    <row r="1832" spans="1:8" s="143" customFormat="1" ht="3.95" customHeight="1" outlineLevel="1" collapsed="1">
      <c r="A1832" s="45"/>
      <c r="B1832" s="46"/>
      <c r="C1832" s="138"/>
      <c r="D1832" s="136"/>
      <c r="E1832" s="49"/>
      <c r="F1832" s="49"/>
      <c r="G1832" s="50"/>
      <c r="H1832" s="203"/>
    </row>
    <row r="1833" spans="1:8" s="143" customFormat="1" ht="3.95" customHeight="1" outlineLevel="1">
      <c r="A1833" s="148"/>
      <c r="B1833" s="149"/>
      <c r="C1833" s="139"/>
      <c r="D1833" s="140"/>
      <c r="E1833" s="150"/>
      <c r="F1833" s="150"/>
      <c r="G1833" s="151"/>
      <c r="H1833" s="141"/>
    </row>
    <row r="1834" spans="1:8" s="2" customFormat="1" ht="15" customHeight="1" outlineLevel="1">
      <c r="A1834" s="52" t="s">
        <v>87</v>
      </c>
      <c r="B1834" s="53" t="s">
        <v>255</v>
      </c>
      <c r="C1834" s="204">
        <v>801</v>
      </c>
      <c r="D1834" s="205">
        <v>80104</v>
      </c>
      <c r="E1834" s="54">
        <f>SUM(E1835:E1839)</f>
        <v>280000</v>
      </c>
      <c r="F1834" s="54">
        <f>SUM(F1835:F1839)</f>
        <v>279996.52</v>
      </c>
      <c r="G1834" s="55">
        <f t="shared" si="135"/>
        <v>99.998757142857158</v>
      </c>
      <c r="H1834" s="202" t="s">
        <v>689</v>
      </c>
    </row>
    <row r="1835" spans="1:8" s="19" customFormat="1" ht="13.5" customHeight="1" outlineLevel="1">
      <c r="A1835" s="41" t="s">
        <v>7</v>
      </c>
      <c r="B1835" s="42" t="s">
        <v>33</v>
      </c>
      <c r="C1835" s="204"/>
      <c r="D1835" s="205"/>
      <c r="E1835" s="43">
        <v>280000</v>
      </c>
      <c r="F1835" s="43">
        <v>279996.52</v>
      </c>
      <c r="G1835" s="44">
        <f t="shared" si="135"/>
        <v>99.998757142857158</v>
      </c>
      <c r="H1835" s="202"/>
    </row>
    <row r="1836" spans="1:8" s="19" customFormat="1" ht="13.5" hidden="1" customHeight="1" outlineLevel="2">
      <c r="A1836" s="41" t="s">
        <v>8</v>
      </c>
      <c r="B1836" s="42" t="s">
        <v>34</v>
      </c>
      <c r="C1836" s="204"/>
      <c r="D1836" s="205"/>
      <c r="E1836" s="43">
        <v>0</v>
      </c>
      <c r="F1836" s="43">
        <v>0</v>
      </c>
      <c r="G1836" s="44" t="str">
        <f t="shared" si="135"/>
        <v>-</v>
      </c>
      <c r="H1836" s="202"/>
    </row>
    <row r="1837" spans="1:8" s="19" customFormat="1" ht="13.5" hidden="1" customHeight="1" outlineLevel="2">
      <c r="A1837" s="41" t="s">
        <v>9</v>
      </c>
      <c r="B1837" s="42" t="s">
        <v>35</v>
      </c>
      <c r="C1837" s="204"/>
      <c r="D1837" s="205"/>
      <c r="E1837" s="43">
        <v>0</v>
      </c>
      <c r="F1837" s="43">
        <v>0</v>
      </c>
      <c r="G1837" s="44" t="str">
        <f t="shared" si="135"/>
        <v>-</v>
      </c>
      <c r="H1837" s="202"/>
    </row>
    <row r="1838" spans="1:8" s="19" customFormat="1" ht="13.5" hidden="1" customHeight="1" outlineLevel="2">
      <c r="A1838" s="41" t="s">
        <v>31</v>
      </c>
      <c r="B1838" s="42" t="s">
        <v>36</v>
      </c>
      <c r="C1838" s="204"/>
      <c r="D1838" s="205"/>
      <c r="E1838" s="43">
        <v>0</v>
      </c>
      <c r="F1838" s="43">
        <v>0</v>
      </c>
      <c r="G1838" s="44" t="str">
        <f t="shared" si="135"/>
        <v>-</v>
      </c>
      <c r="H1838" s="202"/>
    </row>
    <row r="1839" spans="1:8" s="134" customFormat="1" ht="13.5" hidden="1" customHeight="1" outlineLevel="2">
      <c r="A1839" s="41" t="s">
        <v>38</v>
      </c>
      <c r="B1839" s="42" t="s">
        <v>37</v>
      </c>
      <c r="C1839" s="204"/>
      <c r="D1839" s="205"/>
      <c r="E1839" s="43">
        <v>0</v>
      </c>
      <c r="F1839" s="43">
        <v>0</v>
      </c>
      <c r="G1839" s="44" t="str">
        <f t="shared" si="135"/>
        <v>-</v>
      </c>
      <c r="H1839" s="202"/>
    </row>
    <row r="1840" spans="1:8" s="143" customFormat="1" ht="3.95" customHeight="1" outlineLevel="1" collapsed="1">
      <c r="A1840" s="45"/>
      <c r="B1840" s="46"/>
      <c r="C1840" s="138"/>
      <c r="D1840" s="136"/>
      <c r="E1840" s="49"/>
      <c r="F1840" s="49"/>
      <c r="G1840" s="50"/>
      <c r="H1840" s="203"/>
    </row>
    <row r="1841" spans="1:8" s="143" customFormat="1" ht="3.95" customHeight="1" outlineLevel="1">
      <c r="A1841" s="148"/>
      <c r="B1841" s="149"/>
      <c r="C1841" s="139"/>
      <c r="D1841" s="140"/>
      <c r="E1841" s="150"/>
      <c r="F1841" s="150"/>
      <c r="G1841" s="151"/>
      <c r="H1841" s="141"/>
    </row>
    <row r="1842" spans="1:8" s="2" customFormat="1" ht="16.5" customHeight="1" outlineLevel="1">
      <c r="A1842" s="52" t="s">
        <v>88</v>
      </c>
      <c r="B1842" s="53" t="s">
        <v>256</v>
      </c>
      <c r="C1842" s="204">
        <v>801</v>
      </c>
      <c r="D1842" s="205">
        <v>80104</v>
      </c>
      <c r="E1842" s="54">
        <f>SUM(E1843:E1847)</f>
        <v>920000</v>
      </c>
      <c r="F1842" s="54">
        <f>SUM(F1843:F1847)</f>
        <v>920000</v>
      </c>
      <c r="G1842" s="55">
        <f t="shared" si="135"/>
        <v>100</v>
      </c>
      <c r="H1842" s="198" t="s">
        <v>690</v>
      </c>
    </row>
    <row r="1843" spans="1:8" s="19" customFormat="1" ht="13.5" customHeight="1" outlineLevel="1">
      <c r="A1843" s="41" t="s">
        <v>7</v>
      </c>
      <c r="B1843" s="42" t="s">
        <v>33</v>
      </c>
      <c r="C1843" s="204"/>
      <c r="D1843" s="205"/>
      <c r="E1843" s="43">
        <v>920000</v>
      </c>
      <c r="F1843" s="43">
        <v>920000</v>
      </c>
      <c r="G1843" s="44">
        <f t="shared" si="135"/>
        <v>100</v>
      </c>
      <c r="H1843" s="198"/>
    </row>
    <row r="1844" spans="1:8" s="19" customFormat="1" ht="13.5" hidden="1" customHeight="1" outlineLevel="2">
      <c r="A1844" s="41" t="s">
        <v>8</v>
      </c>
      <c r="B1844" s="42" t="s">
        <v>34</v>
      </c>
      <c r="C1844" s="204"/>
      <c r="D1844" s="205"/>
      <c r="E1844" s="43">
        <v>0</v>
      </c>
      <c r="F1844" s="43">
        <v>0</v>
      </c>
      <c r="G1844" s="44" t="str">
        <f t="shared" si="135"/>
        <v>-</v>
      </c>
      <c r="H1844" s="198"/>
    </row>
    <row r="1845" spans="1:8" s="19" customFormat="1" ht="13.5" hidden="1" customHeight="1" outlineLevel="2">
      <c r="A1845" s="41" t="s">
        <v>9</v>
      </c>
      <c r="B1845" s="42" t="s">
        <v>35</v>
      </c>
      <c r="C1845" s="204"/>
      <c r="D1845" s="205"/>
      <c r="E1845" s="43">
        <v>0</v>
      </c>
      <c r="F1845" s="43">
        <v>0</v>
      </c>
      <c r="G1845" s="44" t="str">
        <f t="shared" si="135"/>
        <v>-</v>
      </c>
      <c r="H1845" s="198"/>
    </row>
    <row r="1846" spans="1:8" s="19" customFormat="1" ht="13.5" hidden="1" customHeight="1" outlineLevel="2">
      <c r="A1846" s="41" t="s">
        <v>31</v>
      </c>
      <c r="B1846" s="42" t="s">
        <v>36</v>
      </c>
      <c r="C1846" s="204"/>
      <c r="D1846" s="205"/>
      <c r="E1846" s="43">
        <v>0</v>
      </c>
      <c r="F1846" s="43">
        <v>0</v>
      </c>
      <c r="G1846" s="44" t="str">
        <f>IF(E1846&gt;0,F1846/E1846*100,"-")</f>
        <v>-</v>
      </c>
      <c r="H1846" s="198"/>
    </row>
    <row r="1847" spans="1:8" s="134" customFormat="1" ht="13.5" hidden="1" customHeight="1" outlineLevel="2">
      <c r="A1847" s="41" t="s">
        <v>38</v>
      </c>
      <c r="B1847" s="42" t="s">
        <v>37</v>
      </c>
      <c r="C1847" s="204"/>
      <c r="D1847" s="205"/>
      <c r="E1847" s="43">
        <v>0</v>
      </c>
      <c r="F1847" s="43">
        <v>0</v>
      </c>
      <c r="G1847" s="44" t="str">
        <f>IF(E1847&gt;0,F1847/E1847*100,"-")</f>
        <v>-</v>
      </c>
      <c r="H1847" s="198"/>
    </row>
    <row r="1848" spans="1:8" s="143" customFormat="1" ht="11.25" customHeight="1" outlineLevel="1" collapsed="1">
      <c r="A1848" s="45"/>
      <c r="B1848" s="46"/>
      <c r="C1848" s="138"/>
      <c r="D1848" s="136"/>
      <c r="E1848" s="49"/>
      <c r="F1848" s="49"/>
      <c r="G1848" s="50"/>
      <c r="H1848" s="199"/>
    </row>
    <row r="1849" spans="1:8" s="143" customFormat="1" ht="3.95" customHeight="1" outlineLevel="1">
      <c r="A1849" s="148"/>
      <c r="B1849" s="149"/>
      <c r="C1849" s="139"/>
      <c r="D1849" s="140"/>
      <c r="E1849" s="150"/>
      <c r="F1849" s="150"/>
      <c r="G1849" s="151"/>
      <c r="H1849" s="141"/>
    </row>
    <row r="1850" spans="1:8" s="2" customFormat="1" ht="27" customHeight="1" outlineLevel="1">
      <c r="A1850" s="52" t="s">
        <v>89</v>
      </c>
      <c r="B1850" s="53" t="s">
        <v>423</v>
      </c>
      <c r="C1850" s="204">
        <v>801</v>
      </c>
      <c r="D1850" s="205">
        <v>80104</v>
      </c>
      <c r="E1850" s="54">
        <f>SUM(E1851:E1855)</f>
        <v>30000</v>
      </c>
      <c r="F1850" s="54">
        <f>SUM(F1851:F1855)</f>
        <v>29999.99</v>
      </c>
      <c r="G1850" s="55">
        <f t="shared" ref="G1850:G1855" si="138">IF(E1850&gt;0,F1850/E1850*100,"-")</f>
        <v>99.99996666666668</v>
      </c>
      <c r="H1850" s="198" t="s">
        <v>691</v>
      </c>
    </row>
    <row r="1851" spans="1:8" s="19" customFormat="1" ht="13.5" customHeight="1" outlineLevel="1">
      <c r="A1851" s="41" t="s">
        <v>7</v>
      </c>
      <c r="B1851" s="42" t="s">
        <v>33</v>
      </c>
      <c r="C1851" s="204"/>
      <c r="D1851" s="205"/>
      <c r="E1851" s="43">
        <v>30000</v>
      </c>
      <c r="F1851" s="43">
        <v>29999.99</v>
      </c>
      <c r="G1851" s="44">
        <f t="shared" si="138"/>
        <v>99.99996666666668</v>
      </c>
      <c r="H1851" s="198"/>
    </row>
    <row r="1852" spans="1:8" s="19" customFormat="1" ht="13.5" hidden="1" customHeight="1" outlineLevel="2">
      <c r="A1852" s="41" t="s">
        <v>8</v>
      </c>
      <c r="B1852" s="42" t="s">
        <v>34</v>
      </c>
      <c r="C1852" s="204"/>
      <c r="D1852" s="205"/>
      <c r="E1852" s="43">
        <v>0</v>
      </c>
      <c r="F1852" s="43">
        <v>0</v>
      </c>
      <c r="G1852" s="44" t="str">
        <f t="shared" si="138"/>
        <v>-</v>
      </c>
      <c r="H1852" s="198"/>
    </row>
    <row r="1853" spans="1:8" s="19" customFormat="1" ht="13.5" hidden="1" customHeight="1" outlineLevel="2">
      <c r="A1853" s="41" t="s">
        <v>9</v>
      </c>
      <c r="B1853" s="42" t="s">
        <v>35</v>
      </c>
      <c r="C1853" s="204"/>
      <c r="D1853" s="205"/>
      <c r="E1853" s="43">
        <v>0</v>
      </c>
      <c r="F1853" s="43">
        <v>0</v>
      </c>
      <c r="G1853" s="44" t="str">
        <f t="shared" si="138"/>
        <v>-</v>
      </c>
      <c r="H1853" s="198"/>
    </row>
    <row r="1854" spans="1:8" s="19" customFormat="1" ht="13.5" hidden="1" customHeight="1" outlineLevel="2">
      <c r="A1854" s="41" t="s">
        <v>31</v>
      </c>
      <c r="B1854" s="42" t="s">
        <v>36</v>
      </c>
      <c r="C1854" s="204"/>
      <c r="D1854" s="205"/>
      <c r="E1854" s="43">
        <v>0</v>
      </c>
      <c r="F1854" s="43">
        <v>0</v>
      </c>
      <c r="G1854" s="44" t="str">
        <f t="shared" si="138"/>
        <v>-</v>
      </c>
      <c r="H1854" s="198"/>
    </row>
    <row r="1855" spans="1:8" s="134" customFormat="1" ht="13.5" hidden="1" customHeight="1" outlineLevel="2">
      <c r="A1855" s="41" t="s">
        <v>38</v>
      </c>
      <c r="B1855" s="42" t="s">
        <v>37</v>
      </c>
      <c r="C1855" s="204"/>
      <c r="D1855" s="205"/>
      <c r="E1855" s="43">
        <v>0</v>
      </c>
      <c r="F1855" s="43">
        <v>0</v>
      </c>
      <c r="G1855" s="44" t="str">
        <f t="shared" si="138"/>
        <v>-</v>
      </c>
      <c r="H1855" s="198"/>
    </row>
    <row r="1856" spans="1:8" s="143" customFormat="1" ht="3.95" customHeight="1" outlineLevel="1" collapsed="1">
      <c r="A1856" s="45"/>
      <c r="B1856" s="46"/>
      <c r="C1856" s="138"/>
      <c r="D1856" s="136"/>
      <c r="E1856" s="49"/>
      <c r="F1856" s="49"/>
      <c r="G1856" s="50"/>
      <c r="H1856" s="137"/>
    </row>
    <row r="1857" spans="1:8" s="143" customFormat="1" ht="3.95" customHeight="1" outlineLevel="1">
      <c r="A1857" s="148"/>
      <c r="B1857" s="149"/>
      <c r="C1857" s="139"/>
      <c r="D1857" s="140"/>
      <c r="E1857" s="150"/>
      <c r="F1857" s="150"/>
      <c r="G1857" s="151"/>
      <c r="H1857" s="141"/>
    </row>
    <row r="1858" spans="1:8" s="2" customFormat="1" ht="27" customHeight="1" outlineLevel="1">
      <c r="A1858" s="52" t="s">
        <v>90</v>
      </c>
      <c r="B1858" s="53" t="s">
        <v>424</v>
      </c>
      <c r="C1858" s="204">
        <v>801</v>
      </c>
      <c r="D1858" s="205">
        <v>80104</v>
      </c>
      <c r="E1858" s="54">
        <f>SUM(E1859:E1863)</f>
        <v>30000</v>
      </c>
      <c r="F1858" s="54">
        <f>SUM(F1859:F1863)</f>
        <v>30000</v>
      </c>
      <c r="G1858" s="55">
        <f t="shared" ref="G1858:G1863" si="139">IF(E1858&gt;0,F1858/E1858*100,"-")</f>
        <v>100</v>
      </c>
      <c r="H1858" s="202" t="s">
        <v>692</v>
      </c>
    </row>
    <row r="1859" spans="1:8" s="19" customFormat="1" ht="13.5" customHeight="1" outlineLevel="1">
      <c r="A1859" s="41" t="s">
        <v>7</v>
      </c>
      <c r="B1859" s="42" t="s">
        <v>33</v>
      </c>
      <c r="C1859" s="204"/>
      <c r="D1859" s="205"/>
      <c r="E1859" s="43">
        <v>30000</v>
      </c>
      <c r="F1859" s="43">
        <v>30000</v>
      </c>
      <c r="G1859" s="44">
        <f t="shared" si="139"/>
        <v>100</v>
      </c>
      <c r="H1859" s="202"/>
    </row>
    <row r="1860" spans="1:8" s="19" customFormat="1" ht="13.5" hidden="1" customHeight="1" outlineLevel="2">
      <c r="A1860" s="41" t="s">
        <v>8</v>
      </c>
      <c r="B1860" s="42" t="s">
        <v>34</v>
      </c>
      <c r="C1860" s="204"/>
      <c r="D1860" s="205"/>
      <c r="E1860" s="43">
        <v>0</v>
      </c>
      <c r="F1860" s="43">
        <v>0</v>
      </c>
      <c r="G1860" s="44" t="str">
        <f t="shared" si="139"/>
        <v>-</v>
      </c>
      <c r="H1860" s="202"/>
    </row>
    <row r="1861" spans="1:8" s="19" customFormat="1" ht="13.5" hidden="1" customHeight="1" outlineLevel="2">
      <c r="A1861" s="41" t="s">
        <v>9</v>
      </c>
      <c r="B1861" s="42" t="s">
        <v>35</v>
      </c>
      <c r="C1861" s="204"/>
      <c r="D1861" s="205"/>
      <c r="E1861" s="43">
        <v>0</v>
      </c>
      <c r="F1861" s="43">
        <v>0</v>
      </c>
      <c r="G1861" s="44" t="str">
        <f t="shared" si="139"/>
        <v>-</v>
      </c>
      <c r="H1861" s="202"/>
    </row>
    <row r="1862" spans="1:8" s="19" customFormat="1" ht="13.5" hidden="1" customHeight="1" outlineLevel="2">
      <c r="A1862" s="41" t="s">
        <v>31</v>
      </c>
      <c r="B1862" s="42" t="s">
        <v>36</v>
      </c>
      <c r="C1862" s="204"/>
      <c r="D1862" s="205"/>
      <c r="E1862" s="43">
        <v>0</v>
      </c>
      <c r="F1862" s="43">
        <v>0</v>
      </c>
      <c r="G1862" s="44" t="str">
        <f t="shared" si="139"/>
        <v>-</v>
      </c>
      <c r="H1862" s="202"/>
    </row>
    <row r="1863" spans="1:8" s="134" customFormat="1" ht="13.5" hidden="1" customHeight="1" outlineLevel="2">
      <c r="A1863" s="41" t="s">
        <v>38</v>
      </c>
      <c r="B1863" s="42" t="s">
        <v>37</v>
      </c>
      <c r="C1863" s="204"/>
      <c r="D1863" s="205"/>
      <c r="E1863" s="43">
        <v>0</v>
      </c>
      <c r="F1863" s="43">
        <v>0</v>
      </c>
      <c r="G1863" s="44" t="str">
        <f t="shared" si="139"/>
        <v>-</v>
      </c>
      <c r="H1863" s="202"/>
    </row>
    <row r="1864" spans="1:8" s="143" customFormat="1" ht="3.95" customHeight="1" outlineLevel="1" collapsed="1">
      <c r="A1864" s="45"/>
      <c r="B1864" s="46"/>
      <c r="C1864" s="138"/>
      <c r="D1864" s="136"/>
      <c r="E1864" s="49"/>
      <c r="F1864" s="49"/>
      <c r="G1864" s="50"/>
      <c r="H1864" s="203"/>
    </row>
    <row r="1865" spans="1:8" s="143" customFormat="1" ht="3.95" customHeight="1" outlineLevel="1">
      <c r="A1865" s="148"/>
      <c r="B1865" s="149"/>
      <c r="C1865" s="139"/>
      <c r="D1865" s="140"/>
      <c r="E1865" s="150"/>
      <c r="F1865" s="150"/>
      <c r="G1865" s="151"/>
      <c r="H1865" s="141"/>
    </row>
    <row r="1866" spans="1:8" s="2" customFormat="1" ht="27.75" customHeight="1" outlineLevel="1">
      <c r="A1866" s="52" t="s">
        <v>91</v>
      </c>
      <c r="B1866" s="53" t="s">
        <v>729</v>
      </c>
      <c r="C1866" s="204">
        <v>801</v>
      </c>
      <c r="D1866" s="205">
        <v>80104</v>
      </c>
      <c r="E1866" s="54">
        <f>SUM(E1867:E1871)</f>
        <v>30000</v>
      </c>
      <c r="F1866" s="54">
        <f>SUM(F1867:F1871)</f>
        <v>30000</v>
      </c>
      <c r="G1866" s="55">
        <f t="shared" ref="G1866:G1871" si="140">IF(E1866&gt;0,F1866/E1866*100,"-")</f>
        <v>100</v>
      </c>
      <c r="H1866" s="202" t="s">
        <v>693</v>
      </c>
    </row>
    <row r="1867" spans="1:8" s="19" customFormat="1" ht="13.5" customHeight="1" outlineLevel="1">
      <c r="A1867" s="41" t="s">
        <v>7</v>
      </c>
      <c r="B1867" s="42" t="s">
        <v>33</v>
      </c>
      <c r="C1867" s="204"/>
      <c r="D1867" s="205"/>
      <c r="E1867" s="43">
        <v>30000</v>
      </c>
      <c r="F1867" s="43">
        <v>30000</v>
      </c>
      <c r="G1867" s="44">
        <f t="shared" si="140"/>
        <v>100</v>
      </c>
      <c r="H1867" s="202"/>
    </row>
    <row r="1868" spans="1:8" s="19" customFormat="1" ht="13.5" hidden="1" customHeight="1" outlineLevel="2">
      <c r="A1868" s="41" t="s">
        <v>8</v>
      </c>
      <c r="B1868" s="42" t="s">
        <v>34</v>
      </c>
      <c r="C1868" s="204"/>
      <c r="D1868" s="205"/>
      <c r="E1868" s="43">
        <v>0</v>
      </c>
      <c r="F1868" s="43">
        <v>0</v>
      </c>
      <c r="G1868" s="44" t="str">
        <f t="shared" si="140"/>
        <v>-</v>
      </c>
      <c r="H1868" s="202"/>
    </row>
    <row r="1869" spans="1:8" s="19" customFormat="1" ht="13.5" hidden="1" customHeight="1" outlineLevel="2">
      <c r="A1869" s="41" t="s">
        <v>9</v>
      </c>
      <c r="B1869" s="42" t="s">
        <v>35</v>
      </c>
      <c r="C1869" s="204"/>
      <c r="D1869" s="205"/>
      <c r="E1869" s="43">
        <v>0</v>
      </c>
      <c r="F1869" s="43">
        <v>0</v>
      </c>
      <c r="G1869" s="44" t="str">
        <f t="shared" si="140"/>
        <v>-</v>
      </c>
      <c r="H1869" s="202"/>
    </row>
    <row r="1870" spans="1:8" s="19" customFormat="1" ht="13.5" hidden="1" customHeight="1" outlineLevel="2">
      <c r="A1870" s="41" t="s">
        <v>31</v>
      </c>
      <c r="B1870" s="42" t="s">
        <v>36</v>
      </c>
      <c r="C1870" s="204"/>
      <c r="D1870" s="205"/>
      <c r="E1870" s="43">
        <v>0</v>
      </c>
      <c r="F1870" s="43">
        <v>0</v>
      </c>
      <c r="G1870" s="44" t="str">
        <f t="shared" si="140"/>
        <v>-</v>
      </c>
      <c r="H1870" s="202"/>
    </row>
    <row r="1871" spans="1:8" s="134" customFormat="1" ht="13.5" hidden="1" customHeight="1" outlineLevel="2">
      <c r="A1871" s="41" t="s">
        <v>38</v>
      </c>
      <c r="B1871" s="42" t="s">
        <v>37</v>
      </c>
      <c r="C1871" s="204"/>
      <c r="D1871" s="205"/>
      <c r="E1871" s="43">
        <v>0</v>
      </c>
      <c r="F1871" s="43">
        <v>0</v>
      </c>
      <c r="G1871" s="44" t="str">
        <f t="shared" si="140"/>
        <v>-</v>
      </c>
      <c r="H1871" s="202"/>
    </row>
    <row r="1872" spans="1:8" s="143" customFormat="1" ht="3.95" customHeight="1" outlineLevel="1" collapsed="1">
      <c r="A1872" s="45"/>
      <c r="B1872" s="46"/>
      <c r="C1872" s="138"/>
      <c r="D1872" s="136"/>
      <c r="E1872" s="49"/>
      <c r="F1872" s="49"/>
      <c r="G1872" s="50"/>
      <c r="H1872" s="203"/>
    </row>
    <row r="1873" spans="1:8" s="143" customFormat="1" ht="3.95" customHeight="1" outlineLevel="1">
      <c r="A1873" s="148"/>
      <c r="B1873" s="149"/>
      <c r="C1873" s="139"/>
      <c r="D1873" s="140"/>
      <c r="E1873" s="150"/>
      <c r="F1873" s="150"/>
      <c r="G1873" s="151"/>
      <c r="H1873" s="141"/>
    </row>
    <row r="1874" spans="1:8" s="2" customFormat="1" ht="27" customHeight="1" outlineLevel="1">
      <c r="A1874" s="52" t="s">
        <v>259</v>
      </c>
      <c r="B1874" s="53" t="s">
        <v>425</v>
      </c>
      <c r="C1874" s="204">
        <v>801</v>
      </c>
      <c r="D1874" s="205">
        <v>80104</v>
      </c>
      <c r="E1874" s="54">
        <f>SUM(E1875:E1879)</f>
        <v>14000</v>
      </c>
      <c r="F1874" s="54">
        <f>SUM(F1875:F1879)</f>
        <v>9900</v>
      </c>
      <c r="G1874" s="55">
        <f t="shared" ref="G1874:G1879" si="141">IF(E1874&gt;0,F1874/E1874*100,"-")</f>
        <v>70.714285714285722</v>
      </c>
      <c r="H1874" s="202" t="s">
        <v>486</v>
      </c>
    </row>
    <row r="1875" spans="1:8" s="19" customFormat="1" ht="13.5" customHeight="1" outlineLevel="1">
      <c r="A1875" s="41" t="s">
        <v>7</v>
      </c>
      <c r="B1875" s="42" t="s">
        <v>33</v>
      </c>
      <c r="C1875" s="204"/>
      <c r="D1875" s="205"/>
      <c r="E1875" s="43">
        <v>14000</v>
      </c>
      <c r="F1875" s="43">
        <v>9900</v>
      </c>
      <c r="G1875" s="44">
        <f t="shared" si="141"/>
        <v>70.714285714285722</v>
      </c>
      <c r="H1875" s="202"/>
    </row>
    <row r="1876" spans="1:8" s="19" customFormat="1" ht="13.5" hidden="1" customHeight="1" outlineLevel="2">
      <c r="A1876" s="41" t="s">
        <v>8</v>
      </c>
      <c r="B1876" s="42" t="s">
        <v>34</v>
      </c>
      <c r="C1876" s="204"/>
      <c r="D1876" s="205"/>
      <c r="E1876" s="43">
        <v>0</v>
      </c>
      <c r="F1876" s="43">
        <v>0</v>
      </c>
      <c r="G1876" s="44" t="str">
        <f t="shared" si="141"/>
        <v>-</v>
      </c>
      <c r="H1876" s="202"/>
    </row>
    <row r="1877" spans="1:8" s="19" customFormat="1" ht="13.5" hidden="1" customHeight="1" outlineLevel="2">
      <c r="A1877" s="41" t="s">
        <v>9</v>
      </c>
      <c r="B1877" s="42" t="s">
        <v>35</v>
      </c>
      <c r="C1877" s="204"/>
      <c r="D1877" s="205"/>
      <c r="E1877" s="43">
        <v>0</v>
      </c>
      <c r="F1877" s="43">
        <v>0</v>
      </c>
      <c r="G1877" s="44" t="str">
        <f t="shared" si="141"/>
        <v>-</v>
      </c>
      <c r="H1877" s="202"/>
    </row>
    <row r="1878" spans="1:8" s="19" customFormat="1" ht="13.5" hidden="1" customHeight="1" outlineLevel="2">
      <c r="A1878" s="41" t="s">
        <v>31</v>
      </c>
      <c r="B1878" s="42" t="s">
        <v>36</v>
      </c>
      <c r="C1878" s="204"/>
      <c r="D1878" s="205"/>
      <c r="E1878" s="43">
        <v>0</v>
      </c>
      <c r="F1878" s="43">
        <v>0</v>
      </c>
      <c r="G1878" s="44" t="str">
        <f t="shared" si="141"/>
        <v>-</v>
      </c>
      <c r="H1878" s="202"/>
    </row>
    <row r="1879" spans="1:8" s="134" customFormat="1" ht="13.5" hidden="1" customHeight="1" outlineLevel="2">
      <c r="A1879" s="41" t="s">
        <v>38</v>
      </c>
      <c r="B1879" s="42" t="s">
        <v>37</v>
      </c>
      <c r="C1879" s="204"/>
      <c r="D1879" s="205"/>
      <c r="E1879" s="43">
        <v>0</v>
      </c>
      <c r="F1879" s="43">
        <v>0</v>
      </c>
      <c r="G1879" s="44" t="str">
        <f t="shared" si="141"/>
        <v>-</v>
      </c>
      <c r="H1879" s="202"/>
    </row>
    <row r="1880" spans="1:8" s="143" customFormat="1" ht="3.95" customHeight="1" outlineLevel="1" collapsed="1">
      <c r="A1880" s="45"/>
      <c r="B1880" s="46"/>
      <c r="C1880" s="138"/>
      <c r="D1880" s="136"/>
      <c r="E1880" s="49"/>
      <c r="F1880" s="49"/>
      <c r="G1880" s="50"/>
      <c r="H1880" s="203"/>
    </row>
    <row r="1881" spans="1:8" s="143" customFormat="1" ht="3.95" customHeight="1" outlineLevel="1">
      <c r="A1881" s="148"/>
      <c r="B1881" s="149"/>
      <c r="C1881" s="139"/>
      <c r="D1881" s="140"/>
      <c r="E1881" s="150"/>
      <c r="F1881" s="150"/>
      <c r="G1881" s="151"/>
      <c r="H1881" s="141"/>
    </row>
    <row r="1882" spans="1:8" s="2" customFormat="1" ht="26.25" customHeight="1" outlineLevel="1">
      <c r="A1882" s="52" t="s">
        <v>260</v>
      </c>
      <c r="B1882" s="53" t="s">
        <v>730</v>
      </c>
      <c r="C1882" s="204">
        <v>801</v>
      </c>
      <c r="D1882" s="205">
        <v>80104</v>
      </c>
      <c r="E1882" s="54">
        <f>SUM(E1883:E1887)</f>
        <v>50562</v>
      </c>
      <c r="F1882" s="54">
        <f>SUM(F1883:F1887)</f>
        <v>50562</v>
      </c>
      <c r="G1882" s="55">
        <f t="shared" ref="G1882:G1887" si="142">IF(E1882&gt;0,F1882/E1882*100,"-")</f>
        <v>100</v>
      </c>
      <c r="H1882" s="198" t="s">
        <v>694</v>
      </c>
    </row>
    <row r="1883" spans="1:8" s="19" customFormat="1" ht="13.5" customHeight="1" outlineLevel="1">
      <c r="A1883" s="41" t="s">
        <v>7</v>
      </c>
      <c r="B1883" s="42" t="s">
        <v>33</v>
      </c>
      <c r="C1883" s="204"/>
      <c r="D1883" s="205"/>
      <c r="E1883" s="43">
        <v>50562</v>
      </c>
      <c r="F1883" s="43">
        <v>50562</v>
      </c>
      <c r="G1883" s="44">
        <f t="shared" si="142"/>
        <v>100</v>
      </c>
      <c r="H1883" s="198"/>
    </row>
    <row r="1884" spans="1:8" s="19" customFormat="1" ht="13.5" hidden="1" customHeight="1" outlineLevel="2">
      <c r="A1884" s="41" t="s">
        <v>8</v>
      </c>
      <c r="B1884" s="42" t="s">
        <v>34</v>
      </c>
      <c r="C1884" s="204"/>
      <c r="D1884" s="205"/>
      <c r="E1884" s="43">
        <v>0</v>
      </c>
      <c r="F1884" s="43">
        <v>0</v>
      </c>
      <c r="G1884" s="44" t="str">
        <f t="shared" si="142"/>
        <v>-</v>
      </c>
      <c r="H1884" s="198"/>
    </row>
    <row r="1885" spans="1:8" s="19" customFormat="1" ht="13.5" hidden="1" customHeight="1" outlineLevel="2">
      <c r="A1885" s="41" t="s">
        <v>9</v>
      </c>
      <c r="B1885" s="42" t="s">
        <v>35</v>
      </c>
      <c r="C1885" s="204"/>
      <c r="D1885" s="205"/>
      <c r="E1885" s="43">
        <v>0</v>
      </c>
      <c r="F1885" s="43">
        <v>0</v>
      </c>
      <c r="G1885" s="44" t="str">
        <f t="shared" si="142"/>
        <v>-</v>
      </c>
      <c r="H1885" s="198"/>
    </row>
    <row r="1886" spans="1:8" s="19" customFormat="1" ht="13.5" hidden="1" customHeight="1" outlineLevel="2">
      <c r="A1886" s="41" t="s">
        <v>31</v>
      </c>
      <c r="B1886" s="42" t="s">
        <v>36</v>
      </c>
      <c r="C1886" s="204"/>
      <c r="D1886" s="205"/>
      <c r="E1886" s="43">
        <v>0</v>
      </c>
      <c r="F1886" s="43">
        <v>0</v>
      </c>
      <c r="G1886" s="44" t="str">
        <f t="shared" si="142"/>
        <v>-</v>
      </c>
      <c r="H1886" s="198"/>
    </row>
    <row r="1887" spans="1:8" s="134" customFormat="1" ht="12.75" hidden="1" customHeight="1" outlineLevel="2">
      <c r="A1887" s="41" t="s">
        <v>38</v>
      </c>
      <c r="B1887" s="42" t="s">
        <v>37</v>
      </c>
      <c r="C1887" s="204"/>
      <c r="D1887" s="205"/>
      <c r="E1887" s="43">
        <v>0</v>
      </c>
      <c r="F1887" s="43">
        <v>0</v>
      </c>
      <c r="G1887" s="44" t="str">
        <f t="shared" si="142"/>
        <v>-</v>
      </c>
      <c r="H1887" s="198"/>
    </row>
    <row r="1888" spans="1:8" s="143" customFormat="1" ht="3.95" customHeight="1" outlineLevel="1" collapsed="1">
      <c r="A1888" s="45"/>
      <c r="B1888" s="46"/>
      <c r="C1888" s="138"/>
      <c r="D1888" s="136"/>
      <c r="E1888" s="49"/>
      <c r="F1888" s="49"/>
      <c r="G1888" s="50"/>
      <c r="H1888" s="137"/>
    </row>
    <row r="1889" spans="1:8" s="143" customFormat="1" ht="3.95" customHeight="1" outlineLevel="1">
      <c r="A1889" s="148"/>
      <c r="B1889" s="149"/>
      <c r="C1889" s="139"/>
      <c r="D1889" s="140"/>
      <c r="E1889" s="150"/>
      <c r="F1889" s="150"/>
      <c r="G1889" s="151"/>
      <c r="H1889" s="141"/>
    </row>
    <row r="1890" spans="1:8" s="2" customFormat="1" ht="27.75" customHeight="1" outlineLevel="1">
      <c r="A1890" s="52" t="s">
        <v>366</v>
      </c>
      <c r="B1890" s="53" t="s">
        <v>426</v>
      </c>
      <c r="C1890" s="204">
        <v>801</v>
      </c>
      <c r="D1890" s="205">
        <v>80104</v>
      </c>
      <c r="E1890" s="54">
        <f>SUM(E1891:E1895)</f>
        <v>25589</v>
      </c>
      <c r="F1890" s="54">
        <f>SUM(F1891:F1895)</f>
        <v>25589</v>
      </c>
      <c r="G1890" s="55">
        <f t="shared" ref="G1890:G1895" si="143">IF(E1890&gt;0,F1890/E1890*100,"-")</f>
        <v>100</v>
      </c>
      <c r="H1890" s="198" t="s">
        <v>695</v>
      </c>
    </row>
    <row r="1891" spans="1:8" s="19" customFormat="1" ht="13.5" customHeight="1" outlineLevel="1">
      <c r="A1891" s="41" t="s">
        <v>7</v>
      </c>
      <c r="B1891" s="42" t="s">
        <v>33</v>
      </c>
      <c r="C1891" s="204"/>
      <c r="D1891" s="205"/>
      <c r="E1891" s="43">
        <v>25589</v>
      </c>
      <c r="F1891" s="43">
        <v>25589</v>
      </c>
      <c r="G1891" s="44">
        <f t="shared" si="143"/>
        <v>100</v>
      </c>
      <c r="H1891" s="198"/>
    </row>
    <row r="1892" spans="1:8" s="19" customFormat="1" ht="13.5" hidden="1" customHeight="1" outlineLevel="2">
      <c r="A1892" s="41" t="s">
        <v>8</v>
      </c>
      <c r="B1892" s="42" t="s">
        <v>34</v>
      </c>
      <c r="C1892" s="204"/>
      <c r="D1892" s="205"/>
      <c r="E1892" s="43">
        <v>0</v>
      </c>
      <c r="F1892" s="43">
        <v>0</v>
      </c>
      <c r="G1892" s="44" t="str">
        <f t="shared" si="143"/>
        <v>-</v>
      </c>
      <c r="H1892" s="198"/>
    </row>
    <row r="1893" spans="1:8" s="19" customFormat="1" ht="13.5" hidden="1" customHeight="1" outlineLevel="2">
      <c r="A1893" s="41" t="s">
        <v>9</v>
      </c>
      <c r="B1893" s="42" t="s">
        <v>35</v>
      </c>
      <c r="C1893" s="204"/>
      <c r="D1893" s="205"/>
      <c r="E1893" s="43">
        <v>0</v>
      </c>
      <c r="F1893" s="43">
        <v>0</v>
      </c>
      <c r="G1893" s="44" t="str">
        <f t="shared" si="143"/>
        <v>-</v>
      </c>
      <c r="H1893" s="198"/>
    </row>
    <row r="1894" spans="1:8" s="19" customFormat="1" ht="13.5" hidden="1" customHeight="1" outlineLevel="2">
      <c r="A1894" s="41" t="s">
        <v>31</v>
      </c>
      <c r="B1894" s="42" t="s">
        <v>36</v>
      </c>
      <c r="C1894" s="204"/>
      <c r="D1894" s="205"/>
      <c r="E1894" s="43">
        <v>0</v>
      </c>
      <c r="F1894" s="43">
        <v>0</v>
      </c>
      <c r="G1894" s="44" t="str">
        <f t="shared" si="143"/>
        <v>-</v>
      </c>
      <c r="H1894" s="198"/>
    </row>
    <row r="1895" spans="1:8" s="134" customFormat="1" ht="13.5" hidden="1" customHeight="1" outlineLevel="2">
      <c r="A1895" s="41" t="s">
        <v>38</v>
      </c>
      <c r="B1895" s="42" t="s">
        <v>37</v>
      </c>
      <c r="C1895" s="204"/>
      <c r="D1895" s="205"/>
      <c r="E1895" s="43">
        <v>0</v>
      </c>
      <c r="F1895" s="43">
        <v>0</v>
      </c>
      <c r="G1895" s="44" t="str">
        <f t="shared" si="143"/>
        <v>-</v>
      </c>
      <c r="H1895" s="198"/>
    </row>
    <row r="1896" spans="1:8" s="143" customFormat="1" ht="3.95" customHeight="1" outlineLevel="1" collapsed="1">
      <c r="A1896" s="148"/>
      <c r="B1896" s="149"/>
      <c r="C1896" s="139"/>
      <c r="D1896" s="140"/>
      <c r="E1896" s="150"/>
      <c r="F1896" s="150"/>
      <c r="G1896" s="151"/>
      <c r="H1896" s="141"/>
    </row>
    <row r="1897" spans="1:8" s="2" customFormat="1" ht="27" customHeight="1" outlineLevel="1">
      <c r="A1897" s="52" t="s">
        <v>367</v>
      </c>
      <c r="B1897" s="53" t="s">
        <v>427</v>
      </c>
      <c r="C1897" s="204">
        <v>801</v>
      </c>
      <c r="D1897" s="205">
        <v>80110</v>
      </c>
      <c r="E1897" s="54">
        <f>SUM(E1898:E1902)</f>
        <v>11095</v>
      </c>
      <c r="F1897" s="54">
        <f>SUM(F1898:F1902)</f>
        <v>11094.6</v>
      </c>
      <c r="G1897" s="55">
        <f t="shared" ref="G1897:G1902" si="144">IF(E1897&gt;0,F1897/E1897*100,"-")</f>
        <v>99.996394772420018</v>
      </c>
      <c r="H1897" s="198" t="s">
        <v>696</v>
      </c>
    </row>
    <row r="1898" spans="1:8" s="19" customFormat="1" ht="13.5" customHeight="1" outlineLevel="1">
      <c r="A1898" s="41" t="s">
        <v>7</v>
      </c>
      <c r="B1898" s="42" t="s">
        <v>33</v>
      </c>
      <c r="C1898" s="204"/>
      <c r="D1898" s="205"/>
      <c r="E1898" s="43">
        <v>11095</v>
      </c>
      <c r="F1898" s="43">
        <v>11094.6</v>
      </c>
      <c r="G1898" s="44">
        <f t="shared" si="144"/>
        <v>99.996394772420018</v>
      </c>
      <c r="H1898" s="198"/>
    </row>
    <row r="1899" spans="1:8" s="19" customFormat="1" ht="13.5" hidden="1" customHeight="1" outlineLevel="2">
      <c r="A1899" s="41" t="s">
        <v>8</v>
      </c>
      <c r="B1899" s="42" t="s">
        <v>34</v>
      </c>
      <c r="C1899" s="204"/>
      <c r="D1899" s="205"/>
      <c r="E1899" s="43">
        <v>0</v>
      </c>
      <c r="F1899" s="43">
        <v>0</v>
      </c>
      <c r="G1899" s="44" t="str">
        <f t="shared" si="144"/>
        <v>-</v>
      </c>
      <c r="H1899" s="198"/>
    </row>
    <row r="1900" spans="1:8" s="19" customFormat="1" ht="13.5" hidden="1" customHeight="1" outlineLevel="2">
      <c r="A1900" s="41" t="s">
        <v>9</v>
      </c>
      <c r="B1900" s="42" t="s">
        <v>35</v>
      </c>
      <c r="C1900" s="204"/>
      <c r="D1900" s="205"/>
      <c r="E1900" s="43">
        <v>0</v>
      </c>
      <c r="F1900" s="43">
        <v>0</v>
      </c>
      <c r="G1900" s="44" t="str">
        <f t="shared" si="144"/>
        <v>-</v>
      </c>
      <c r="H1900" s="198"/>
    </row>
    <row r="1901" spans="1:8" s="19" customFormat="1" ht="13.5" hidden="1" customHeight="1" outlineLevel="2">
      <c r="A1901" s="41" t="s">
        <v>31</v>
      </c>
      <c r="B1901" s="42" t="s">
        <v>36</v>
      </c>
      <c r="C1901" s="204"/>
      <c r="D1901" s="205"/>
      <c r="E1901" s="43">
        <v>0</v>
      </c>
      <c r="F1901" s="43">
        <v>0</v>
      </c>
      <c r="G1901" s="44" t="str">
        <f t="shared" si="144"/>
        <v>-</v>
      </c>
      <c r="H1901" s="198"/>
    </row>
    <row r="1902" spans="1:8" s="134" customFormat="1" ht="13.5" hidden="1" customHeight="1" outlineLevel="2">
      <c r="A1902" s="41" t="s">
        <v>38</v>
      </c>
      <c r="B1902" s="42" t="s">
        <v>37</v>
      </c>
      <c r="C1902" s="204"/>
      <c r="D1902" s="205"/>
      <c r="E1902" s="43">
        <v>0</v>
      </c>
      <c r="F1902" s="43">
        <v>0</v>
      </c>
      <c r="G1902" s="44" t="str">
        <f t="shared" si="144"/>
        <v>-</v>
      </c>
      <c r="H1902" s="198"/>
    </row>
    <row r="1903" spans="1:8" s="143" customFormat="1" ht="3.95" customHeight="1" outlineLevel="1" collapsed="1">
      <c r="A1903" s="45"/>
      <c r="B1903" s="46"/>
      <c r="C1903" s="138"/>
      <c r="D1903" s="136"/>
      <c r="E1903" s="49"/>
      <c r="F1903" s="49"/>
      <c r="G1903" s="50"/>
      <c r="H1903" s="137"/>
    </row>
    <row r="1904" spans="1:8" s="143" customFormat="1" ht="3.95" customHeight="1" outlineLevel="1">
      <c r="A1904" s="148"/>
      <c r="B1904" s="149"/>
      <c r="C1904" s="139"/>
      <c r="D1904" s="140"/>
      <c r="E1904" s="150"/>
      <c r="F1904" s="150"/>
      <c r="G1904" s="151"/>
      <c r="H1904" s="141"/>
    </row>
    <row r="1905" spans="1:8" s="2" customFormat="1" ht="18.75" customHeight="1" outlineLevel="1">
      <c r="A1905" s="52" t="s">
        <v>368</v>
      </c>
      <c r="B1905" s="53" t="s">
        <v>257</v>
      </c>
      <c r="C1905" s="204">
        <v>801</v>
      </c>
      <c r="D1905" s="205">
        <v>80110</v>
      </c>
      <c r="E1905" s="54">
        <f>SUM(E1906:E1910)</f>
        <v>700000</v>
      </c>
      <c r="F1905" s="54">
        <f>SUM(F1906:F1910)</f>
        <v>700000</v>
      </c>
      <c r="G1905" s="55">
        <f t="shared" ref="G1905:G1910" si="145">IF(E1905&gt;0,F1905/E1905*100,"-")</f>
        <v>100</v>
      </c>
      <c r="H1905" s="198" t="s">
        <v>697</v>
      </c>
    </row>
    <row r="1906" spans="1:8" s="19" customFormat="1" ht="13.5" customHeight="1" outlineLevel="1">
      <c r="A1906" s="41" t="s">
        <v>7</v>
      </c>
      <c r="B1906" s="42" t="s">
        <v>33</v>
      </c>
      <c r="C1906" s="204"/>
      <c r="D1906" s="205"/>
      <c r="E1906" s="43">
        <v>700000</v>
      </c>
      <c r="F1906" s="43">
        <v>700000</v>
      </c>
      <c r="G1906" s="44">
        <f t="shared" si="145"/>
        <v>100</v>
      </c>
      <c r="H1906" s="198"/>
    </row>
    <row r="1907" spans="1:8" s="19" customFormat="1" ht="13.5" hidden="1" customHeight="1" outlineLevel="2">
      <c r="A1907" s="41" t="s">
        <v>8</v>
      </c>
      <c r="B1907" s="42" t="s">
        <v>34</v>
      </c>
      <c r="C1907" s="204"/>
      <c r="D1907" s="205"/>
      <c r="E1907" s="43">
        <v>0</v>
      </c>
      <c r="F1907" s="43">
        <v>0</v>
      </c>
      <c r="G1907" s="44" t="str">
        <f t="shared" si="145"/>
        <v>-</v>
      </c>
      <c r="H1907" s="198"/>
    </row>
    <row r="1908" spans="1:8" s="19" customFormat="1" ht="13.5" hidden="1" customHeight="1" outlineLevel="2">
      <c r="A1908" s="41" t="s">
        <v>9</v>
      </c>
      <c r="B1908" s="42" t="s">
        <v>35</v>
      </c>
      <c r="C1908" s="204"/>
      <c r="D1908" s="205"/>
      <c r="E1908" s="43">
        <v>0</v>
      </c>
      <c r="F1908" s="43">
        <v>0</v>
      </c>
      <c r="G1908" s="44" t="str">
        <f t="shared" si="145"/>
        <v>-</v>
      </c>
      <c r="H1908" s="198"/>
    </row>
    <row r="1909" spans="1:8" s="19" customFormat="1" ht="13.5" hidden="1" customHeight="1" outlineLevel="2">
      <c r="A1909" s="41" t="s">
        <v>31</v>
      </c>
      <c r="B1909" s="42" t="s">
        <v>36</v>
      </c>
      <c r="C1909" s="204"/>
      <c r="D1909" s="205"/>
      <c r="E1909" s="43">
        <v>0</v>
      </c>
      <c r="F1909" s="43">
        <v>0</v>
      </c>
      <c r="G1909" s="44" t="str">
        <f t="shared" si="145"/>
        <v>-</v>
      </c>
      <c r="H1909" s="198"/>
    </row>
    <row r="1910" spans="1:8" s="134" customFormat="1" ht="13.5" hidden="1" customHeight="1" outlineLevel="2">
      <c r="A1910" s="41" t="s">
        <v>38</v>
      </c>
      <c r="B1910" s="42" t="s">
        <v>37</v>
      </c>
      <c r="C1910" s="204"/>
      <c r="D1910" s="205"/>
      <c r="E1910" s="43">
        <v>0</v>
      </c>
      <c r="F1910" s="43">
        <v>0</v>
      </c>
      <c r="G1910" s="44" t="str">
        <f t="shared" si="145"/>
        <v>-</v>
      </c>
      <c r="H1910" s="198"/>
    </row>
    <row r="1911" spans="1:8" s="143" customFormat="1" ht="3.95" customHeight="1" outlineLevel="1" collapsed="1">
      <c r="A1911" s="45"/>
      <c r="B1911" s="46"/>
      <c r="C1911" s="138"/>
      <c r="D1911" s="136"/>
      <c r="E1911" s="49"/>
      <c r="F1911" s="49"/>
      <c r="G1911" s="50"/>
      <c r="H1911" s="137"/>
    </row>
    <row r="1912" spans="1:8" s="143" customFormat="1" ht="3.95" customHeight="1" outlineLevel="1">
      <c r="A1912" s="148"/>
      <c r="B1912" s="149"/>
      <c r="C1912" s="139"/>
      <c r="D1912" s="140"/>
      <c r="E1912" s="150"/>
      <c r="F1912" s="150"/>
      <c r="G1912" s="151"/>
      <c r="H1912" s="141"/>
    </row>
    <row r="1913" spans="1:8" s="2" customFormat="1" ht="20.25" customHeight="1" outlineLevel="1">
      <c r="A1913" s="52" t="s">
        <v>369</v>
      </c>
      <c r="B1913" s="53" t="s">
        <v>428</v>
      </c>
      <c r="C1913" s="204">
        <v>801</v>
      </c>
      <c r="D1913" s="205">
        <v>80110</v>
      </c>
      <c r="E1913" s="54">
        <f>SUM(E1914:E1918)</f>
        <v>60000</v>
      </c>
      <c r="F1913" s="54">
        <f>SUM(F1914:F1918)</f>
        <v>60000</v>
      </c>
      <c r="G1913" s="55">
        <f t="shared" ref="G1913:G1918" si="146">IF(E1913&gt;0,F1913/E1913*100,"-")</f>
        <v>100</v>
      </c>
      <c r="H1913" s="198" t="s">
        <v>698</v>
      </c>
    </row>
    <row r="1914" spans="1:8" s="19" customFormat="1" ht="13.5" customHeight="1" outlineLevel="1">
      <c r="A1914" s="41" t="s">
        <v>7</v>
      </c>
      <c r="B1914" s="42" t="s">
        <v>33</v>
      </c>
      <c r="C1914" s="204"/>
      <c r="D1914" s="205"/>
      <c r="E1914" s="43">
        <v>60000</v>
      </c>
      <c r="F1914" s="43">
        <v>60000</v>
      </c>
      <c r="G1914" s="44">
        <f t="shared" si="146"/>
        <v>100</v>
      </c>
      <c r="H1914" s="198"/>
    </row>
    <row r="1915" spans="1:8" s="19" customFormat="1" ht="13.5" hidden="1" customHeight="1" outlineLevel="2">
      <c r="A1915" s="41" t="s">
        <v>8</v>
      </c>
      <c r="B1915" s="42" t="s">
        <v>34</v>
      </c>
      <c r="C1915" s="204"/>
      <c r="D1915" s="205"/>
      <c r="E1915" s="43">
        <v>0</v>
      </c>
      <c r="F1915" s="43">
        <v>0</v>
      </c>
      <c r="G1915" s="44" t="str">
        <f t="shared" si="146"/>
        <v>-</v>
      </c>
      <c r="H1915" s="198"/>
    </row>
    <row r="1916" spans="1:8" s="19" customFormat="1" ht="13.5" hidden="1" customHeight="1" outlineLevel="2">
      <c r="A1916" s="41" t="s">
        <v>9</v>
      </c>
      <c r="B1916" s="42" t="s">
        <v>35</v>
      </c>
      <c r="C1916" s="204"/>
      <c r="D1916" s="205"/>
      <c r="E1916" s="43">
        <v>0</v>
      </c>
      <c r="F1916" s="43">
        <v>0</v>
      </c>
      <c r="G1916" s="44" t="str">
        <f t="shared" si="146"/>
        <v>-</v>
      </c>
      <c r="H1916" s="198"/>
    </row>
    <row r="1917" spans="1:8" s="19" customFormat="1" ht="13.5" hidden="1" customHeight="1" outlineLevel="2">
      <c r="A1917" s="41" t="s">
        <v>31</v>
      </c>
      <c r="B1917" s="42" t="s">
        <v>36</v>
      </c>
      <c r="C1917" s="204"/>
      <c r="D1917" s="205"/>
      <c r="E1917" s="43">
        <v>0</v>
      </c>
      <c r="F1917" s="43">
        <v>0</v>
      </c>
      <c r="G1917" s="44" t="str">
        <f t="shared" si="146"/>
        <v>-</v>
      </c>
      <c r="H1917" s="198"/>
    </row>
    <row r="1918" spans="1:8" s="134" customFormat="1" ht="13.5" hidden="1" customHeight="1" outlineLevel="2">
      <c r="A1918" s="41" t="s">
        <v>38</v>
      </c>
      <c r="B1918" s="42" t="s">
        <v>37</v>
      </c>
      <c r="C1918" s="204"/>
      <c r="D1918" s="205"/>
      <c r="E1918" s="43">
        <v>0</v>
      </c>
      <c r="F1918" s="43">
        <v>0</v>
      </c>
      <c r="G1918" s="44" t="str">
        <f t="shared" si="146"/>
        <v>-</v>
      </c>
      <c r="H1918" s="198"/>
    </row>
    <row r="1919" spans="1:8" s="143" customFormat="1" ht="3.95" customHeight="1" outlineLevel="1" collapsed="1">
      <c r="A1919" s="45"/>
      <c r="B1919" s="46"/>
      <c r="C1919" s="138"/>
      <c r="D1919" s="136"/>
      <c r="E1919" s="49"/>
      <c r="F1919" s="49"/>
      <c r="G1919" s="50"/>
      <c r="H1919" s="137"/>
    </row>
    <row r="1920" spans="1:8" s="143" customFormat="1" ht="3.95" customHeight="1" outlineLevel="1">
      <c r="A1920" s="148"/>
      <c r="B1920" s="149"/>
      <c r="C1920" s="139"/>
      <c r="D1920" s="140"/>
      <c r="E1920" s="150"/>
      <c r="F1920" s="150"/>
      <c r="G1920" s="151"/>
      <c r="H1920" s="141"/>
    </row>
    <row r="1921" spans="1:8" s="2" customFormat="1" ht="27" customHeight="1" outlineLevel="1">
      <c r="A1921" s="52" t="s">
        <v>370</v>
      </c>
      <c r="B1921" s="53" t="s">
        <v>429</v>
      </c>
      <c r="C1921" s="204">
        <v>801</v>
      </c>
      <c r="D1921" s="205">
        <v>80130</v>
      </c>
      <c r="E1921" s="54">
        <f>SUM(E1922:E1926)</f>
        <v>263958</v>
      </c>
      <c r="F1921" s="54">
        <f>SUM(F1922:F1926)</f>
        <v>263958</v>
      </c>
      <c r="G1921" s="55">
        <f t="shared" ref="G1921:G1926" si="147">IF(E1921&gt;0,F1921/E1921*100,"-")</f>
        <v>100</v>
      </c>
      <c r="H1921" s="198" t="s">
        <v>699</v>
      </c>
    </row>
    <row r="1922" spans="1:8" s="19" customFormat="1" ht="13.5" customHeight="1" outlineLevel="1">
      <c r="A1922" s="41" t="s">
        <v>7</v>
      </c>
      <c r="B1922" s="42" t="s">
        <v>33</v>
      </c>
      <c r="C1922" s="204"/>
      <c r="D1922" s="205"/>
      <c r="E1922" s="43">
        <v>263958</v>
      </c>
      <c r="F1922" s="43">
        <v>263958</v>
      </c>
      <c r="G1922" s="44">
        <f t="shared" si="147"/>
        <v>100</v>
      </c>
      <c r="H1922" s="198"/>
    </row>
    <row r="1923" spans="1:8" s="19" customFormat="1" ht="13.5" hidden="1" customHeight="1" outlineLevel="2">
      <c r="A1923" s="41" t="s">
        <v>8</v>
      </c>
      <c r="B1923" s="42" t="s">
        <v>34</v>
      </c>
      <c r="C1923" s="204"/>
      <c r="D1923" s="205"/>
      <c r="E1923" s="43">
        <v>0</v>
      </c>
      <c r="F1923" s="43">
        <v>0</v>
      </c>
      <c r="G1923" s="44" t="str">
        <f t="shared" si="147"/>
        <v>-</v>
      </c>
      <c r="H1923" s="198"/>
    </row>
    <row r="1924" spans="1:8" s="19" customFormat="1" ht="13.5" hidden="1" customHeight="1" outlineLevel="2">
      <c r="A1924" s="41" t="s">
        <v>9</v>
      </c>
      <c r="B1924" s="42" t="s">
        <v>35</v>
      </c>
      <c r="C1924" s="204"/>
      <c r="D1924" s="205"/>
      <c r="E1924" s="43">
        <v>0</v>
      </c>
      <c r="F1924" s="43">
        <v>0</v>
      </c>
      <c r="G1924" s="44" t="str">
        <f t="shared" si="147"/>
        <v>-</v>
      </c>
      <c r="H1924" s="198"/>
    </row>
    <row r="1925" spans="1:8" s="19" customFormat="1" ht="13.5" hidden="1" customHeight="1" outlineLevel="2">
      <c r="A1925" s="41" t="s">
        <v>31</v>
      </c>
      <c r="B1925" s="42" t="s">
        <v>36</v>
      </c>
      <c r="C1925" s="204"/>
      <c r="D1925" s="205"/>
      <c r="E1925" s="43">
        <v>0</v>
      </c>
      <c r="F1925" s="43">
        <v>0</v>
      </c>
      <c r="G1925" s="44" t="str">
        <f t="shared" si="147"/>
        <v>-</v>
      </c>
      <c r="H1925" s="198"/>
    </row>
    <row r="1926" spans="1:8" s="134" customFormat="1" ht="13.5" hidden="1" customHeight="1" outlineLevel="2">
      <c r="A1926" s="41" t="s">
        <v>38</v>
      </c>
      <c r="B1926" s="42" t="s">
        <v>37</v>
      </c>
      <c r="C1926" s="204"/>
      <c r="D1926" s="205"/>
      <c r="E1926" s="43">
        <v>0</v>
      </c>
      <c r="F1926" s="43">
        <v>0</v>
      </c>
      <c r="G1926" s="44" t="str">
        <f t="shared" si="147"/>
        <v>-</v>
      </c>
      <c r="H1926" s="198"/>
    </row>
    <row r="1927" spans="1:8" s="143" customFormat="1" ht="3.95" customHeight="1" outlineLevel="1" collapsed="1">
      <c r="A1927" s="45"/>
      <c r="B1927" s="46"/>
      <c r="C1927" s="138"/>
      <c r="D1927" s="136"/>
      <c r="E1927" s="49"/>
      <c r="F1927" s="49"/>
      <c r="G1927" s="50"/>
      <c r="H1927" s="137"/>
    </row>
    <row r="1928" spans="1:8" s="143" customFormat="1" ht="3.95" customHeight="1" outlineLevel="1">
      <c r="A1928" s="148"/>
      <c r="B1928" s="149"/>
      <c r="C1928" s="139"/>
      <c r="D1928" s="140"/>
      <c r="E1928" s="150"/>
      <c r="F1928" s="150"/>
      <c r="G1928" s="151"/>
      <c r="H1928" s="141"/>
    </row>
    <row r="1929" spans="1:8" s="2" customFormat="1" ht="27" customHeight="1" outlineLevel="1">
      <c r="A1929" s="52" t="s">
        <v>371</v>
      </c>
      <c r="B1929" s="53" t="s">
        <v>430</v>
      </c>
      <c r="C1929" s="204">
        <v>801</v>
      </c>
      <c r="D1929" s="205">
        <v>80130</v>
      </c>
      <c r="E1929" s="54">
        <f>SUM(E1930:E1934)</f>
        <v>37089</v>
      </c>
      <c r="F1929" s="54">
        <f>SUM(F1930:F1934)</f>
        <v>37089</v>
      </c>
      <c r="G1929" s="55">
        <f t="shared" ref="G1929:G1934" si="148">IF(E1929&gt;0,F1929/E1929*100,"-")</f>
        <v>100</v>
      </c>
      <c r="H1929" s="198" t="s">
        <v>700</v>
      </c>
    </row>
    <row r="1930" spans="1:8" s="19" customFormat="1" ht="13.5" customHeight="1" outlineLevel="1">
      <c r="A1930" s="41" t="s">
        <v>7</v>
      </c>
      <c r="B1930" s="42" t="s">
        <v>33</v>
      </c>
      <c r="C1930" s="204"/>
      <c r="D1930" s="205"/>
      <c r="E1930" s="43">
        <v>37089</v>
      </c>
      <c r="F1930" s="43">
        <v>37089</v>
      </c>
      <c r="G1930" s="44">
        <f t="shared" si="148"/>
        <v>100</v>
      </c>
      <c r="H1930" s="198"/>
    </row>
    <row r="1931" spans="1:8" s="19" customFormat="1" ht="13.5" hidden="1" customHeight="1" outlineLevel="2">
      <c r="A1931" s="41" t="s">
        <v>8</v>
      </c>
      <c r="B1931" s="42" t="s">
        <v>34</v>
      </c>
      <c r="C1931" s="204"/>
      <c r="D1931" s="205"/>
      <c r="E1931" s="43">
        <v>0</v>
      </c>
      <c r="F1931" s="43">
        <v>0</v>
      </c>
      <c r="G1931" s="44" t="str">
        <f t="shared" si="148"/>
        <v>-</v>
      </c>
      <c r="H1931" s="198"/>
    </row>
    <row r="1932" spans="1:8" s="19" customFormat="1" ht="13.5" hidden="1" customHeight="1" outlineLevel="2">
      <c r="A1932" s="41" t="s">
        <v>9</v>
      </c>
      <c r="B1932" s="42" t="s">
        <v>35</v>
      </c>
      <c r="C1932" s="204"/>
      <c r="D1932" s="205"/>
      <c r="E1932" s="43">
        <v>0</v>
      </c>
      <c r="F1932" s="43">
        <v>0</v>
      </c>
      <c r="G1932" s="44" t="str">
        <f t="shared" si="148"/>
        <v>-</v>
      </c>
      <c r="H1932" s="198"/>
    </row>
    <row r="1933" spans="1:8" s="19" customFormat="1" ht="13.5" hidden="1" customHeight="1" outlineLevel="2">
      <c r="A1933" s="41" t="s">
        <v>31</v>
      </c>
      <c r="B1933" s="42" t="s">
        <v>36</v>
      </c>
      <c r="C1933" s="204"/>
      <c r="D1933" s="205"/>
      <c r="E1933" s="43">
        <v>0</v>
      </c>
      <c r="F1933" s="43">
        <v>0</v>
      </c>
      <c r="G1933" s="44" t="str">
        <f t="shared" si="148"/>
        <v>-</v>
      </c>
      <c r="H1933" s="198"/>
    </row>
    <row r="1934" spans="1:8" s="134" customFormat="1" ht="13.5" hidden="1" customHeight="1" outlineLevel="2">
      <c r="A1934" s="41" t="s">
        <v>38</v>
      </c>
      <c r="B1934" s="42" t="s">
        <v>37</v>
      </c>
      <c r="C1934" s="204"/>
      <c r="D1934" s="205"/>
      <c r="E1934" s="43">
        <v>0</v>
      </c>
      <c r="F1934" s="43">
        <v>0</v>
      </c>
      <c r="G1934" s="44" t="str">
        <f t="shared" si="148"/>
        <v>-</v>
      </c>
      <c r="H1934" s="198"/>
    </row>
    <row r="1935" spans="1:8" s="143" customFormat="1" ht="3.75" customHeight="1" outlineLevel="1" collapsed="1">
      <c r="A1935" s="45"/>
      <c r="B1935" s="46"/>
      <c r="C1935" s="138"/>
      <c r="D1935" s="136"/>
      <c r="E1935" s="49"/>
      <c r="F1935" s="49"/>
      <c r="G1935" s="50"/>
      <c r="H1935" s="137"/>
    </row>
    <row r="1936" spans="1:8" s="143" customFormat="1" ht="3.95" customHeight="1" outlineLevel="1">
      <c r="A1936" s="148"/>
      <c r="B1936" s="149"/>
      <c r="C1936" s="139"/>
      <c r="D1936" s="140"/>
      <c r="E1936" s="150"/>
      <c r="F1936" s="150"/>
      <c r="G1936" s="151"/>
      <c r="H1936" s="141"/>
    </row>
    <row r="1937" spans="1:8" s="2" customFormat="1" ht="27" customHeight="1" outlineLevel="1">
      <c r="A1937" s="52" t="s">
        <v>372</v>
      </c>
      <c r="B1937" s="53" t="s">
        <v>431</v>
      </c>
      <c r="C1937" s="204">
        <v>801</v>
      </c>
      <c r="D1937" s="205">
        <v>80130</v>
      </c>
      <c r="E1937" s="54">
        <f>SUM(E1938:E1942)</f>
        <v>13918</v>
      </c>
      <c r="F1937" s="54">
        <f>SUM(F1938:F1942)</f>
        <v>13918</v>
      </c>
      <c r="G1937" s="55">
        <f t="shared" ref="G1937:G1942" si="149">IF(E1937&gt;0,F1937/E1937*100,"-")</f>
        <v>100</v>
      </c>
      <c r="H1937" s="198" t="s">
        <v>701</v>
      </c>
    </row>
    <row r="1938" spans="1:8" s="19" customFormat="1" ht="13.5" customHeight="1" outlineLevel="1">
      <c r="A1938" s="41" t="s">
        <v>7</v>
      </c>
      <c r="B1938" s="42" t="s">
        <v>33</v>
      </c>
      <c r="C1938" s="204"/>
      <c r="D1938" s="205"/>
      <c r="E1938" s="43">
        <v>13918</v>
      </c>
      <c r="F1938" s="43">
        <v>13918</v>
      </c>
      <c r="G1938" s="44">
        <f t="shared" si="149"/>
        <v>100</v>
      </c>
      <c r="H1938" s="198"/>
    </row>
    <row r="1939" spans="1:8" s="19" customFormat="1" ht="13.5" hidden="1" customHeight="1" outlineLevel="2">
      <c r="A1939" s="41" t="s">
        <v>8</v>
      </c>
      <c r="B1939" s="42" t="s">
        <v>34</v>
      </c>
      <c r="C1939" s="204"/>
      <c r="D1939" s="205"/>
      <c r="E1939" s="43">
        <v>0</v>
      </c>
      <c r="F1939" s="43">
        <v>0</v>
      </c>
      <c r="G1939" s="44" t="str">
        <f t="shared" si="149"/>
        <v>-</v>
      </c>
      <c r="H1939" s="198"/>
    </row>
    <row r="1940" spans="1:8" s="19" customFormat="1" ht="13.5" hidden="1" customHeight="1" outlineLevel="2">
      <c r="A1940" s="41" t="s">
        <v>9</v>
      </c>
      <c r="B1940" s="42" t="s">
        <v>35</v>
      </c>
      <c r="C1940" s="204"/>
      <c r="D1940" s="205"/>
      <c r="E1940" s="43">
        <v>0</v>
      </c>
      <c r="F1940" s="43">
        <v>0</v>
      </c>
      <c r="G1940" s="44" t="str">
        <f t="shared" si="149"/>
        <v>-</v>
      </c>
      <c r="H1940" s="198"/>
    </row>
    <row r="1941" spans="1:8" s="19" customFormat="1" ht="13.5" hidden="1" customHeight="1" outlineLevel="2">
      <c r="A1941" s="41" t="s">
        <v>31</v>
      </c>
      <c r="B1941" s="42" t="s">
        <v>36</v>
      </c>
      <c r="C1941" s="204"/>
      <c r="D1941" s="205"/>
      <c r="E1941" s="43">
        <v>0</v>
      </c>
      <c r="F1941" s="43">
        <v>0</v>
      </c>
      <c r="G1941" s="44" t="str">
        <f t="shared" si="149"/>
        <v>-</v>
      </c>
      <c r="H1941" s="198"/>
    </row>
    <row r="1942" spans="1:8" s="134" customFormat="1" ht="13.5" hidden="1" customHeight="1" outlineLevel="2">
      <c r="A1942" s="41" t="s">
        <v>38</v>
      </c>
      <c r="B1942" s="42" t="s">
        <v>37</v>
      </c>
      <c r="C1942" s="204"/>
      <c r="D1942" s="205"/>
      <c r="E1942" s="43">
        <v>0</v>
      </c>
      <c r="F1942" s="43">
        <v>0</v>
      </c>
      <c r="G1942" s="44" t="str">
        <f t="shared" si="149"/>
        <v>-</v>
      </c>
      <c r="H1942" s="198"/>
    </row>
    <row r="1943" spans="1:8" s="143" customFormat="1" ht="3.95" customHeight="1" outlineLevel="1" collapsed="1">
      <c r="A1943" s="45"/>
      <c r="B1943" s="46"/>
      <c r="C1943" s="138"/>
      <c r="D1943" s="136"/>
      <c r="E1943" s="49"/>
      <c r="F1943" s="49"/>
      <c r="G1943" s="50"/>
      <c r="H1943" s="137"/>
    </row>
    <row r="1944" spans="1:8" s="143" customFormat="1" ht="3.95" customHeight="1" outlineLevel="1">
      <c r="A1944" s="148"/>
      <c r="B1944" s="149"/>
      <c r="C1944" s="139"/>
      <c r="D1944" s="140"/>
      <c r="E1944" s="150"/>
      <c r="F1944" s="150"/>
      <c r="G1944" s="151"/>
      <c r="H1944" s="141"/>
    </row>
    <row r="1945" spans="1:8" s="2" customFormat="1" ht="27" customHeight="1" outlineLevel="1">
      <c r="A1945" s="52" t="s">
        <v>433</v>
      </c>
      <c r="B1945" s="53" t="s">
        <v>432</v>
      </c>
      <c r="C1945" s="204">
        <v>851</v>
      </c>
      <c r="D1945" s="205">
        <v>85154</v>
      </c>
      <c r="E1945" s="54">
        <f>SUM(E1946:E1950)</f>
        <v>25000</v>
      </c>
      <c r="F1945" s="54">
        <f>SUM(F1946:F1950)</f>
        <v>20720.080000000002</v>
      </c>
      <c r="G1945" s="55">
        <f t="shared" ref="G1945:G1950" si="150">IF(E1945&gt;0,F1945/E1945*100,"-")</f>
        <v>82.880320000000012</v>
      </c>
      <c r="H1945" s="198" t="s">
        <v>486</v>
      </c>
    </row>
    <row r="1946" spans="1:8" s="19" customFormat="1" ht="13.5" customHeight="1" outlineLevel="1">
      <c r="A1946" s="41" t="s">
        <v>7</v>
      </c>
      <c r="B1946" s="42" t="s">
        <v>33</v>
      </c>
      <c r="C1946" s="204"/>
      <c r="D1946" s="205"/>
      <c r="E1946" s="43">
        <v>25000</v>
      </c>
      <c r="F1946" s="43">
        <v>20720.080000000002</v>
      </c>
      <c r="G1946" s="44">
        <f t="shared" si="150"/>
        <v>82.880320000000012</v>
      </c>
      <c r="H1946" s="198"/>
    </row>
    <row r="1947" spans="1:8" s="19" customFormat="1" ht="13.5" hidden="1" customHeight="1" outlineLevel="2">
      <c r="A1947" s="41" t="s">
        <v>8</v>
      </c>
      <c r="B1947" s="42" t="s">
        <v>34</v>
      </c>
      <c r="C1947" s="204"/>
      <c r="D1947" s="205"/>
      <c r="E1947" s="43">
        <v>0</v>
      </c>
      <c r="F1947" s="43">
        <v>0</v>
      </c>
      <c r="G1947" s="44" t="str">
        <f t="shared" si="150"/>
        <v>-</v>
      </c>
      <c r="H1947" s="198"/>
    </row>
    <row r="1948" spans="1:8" s="19" customFormat="1" ht="13.5" hidden="1" customHeight="1" outlineLevel="2">
      <c r="A1948" s="41" t="s">
        <v>9</v>
      </c>
      <c r="B1948" s="42" t="s">
        <v>35</v>
      </c>
      <c r="C1948" s="204"/>
      <c r="D1948" s="205"/>
      <c r="E1948" s="43">
        <v>0</v>
      </c>
      <c r="F1948" s="43">
        <v>0</v>
      </c>
      <c r="G1948" s="44" t="str">
        <f t="shared" si="150"/>
        <v>-</v>
      </c>
      <c r="H1948" s="198"/>
    </row>
    <row r="1949" spans="1:8" s="19" customFormat="1" ht="13.5" hidden="1" customHeight="1" outlineLevel="2">
      <c r="A1949" s="41" t="s">
        <v>31</v>
      </c>
      <c r="B1949" s="42" t="s">
        <v>36</v>
      </c>
      <c r="C1949" s="204"/>
      <c r="D1949" s="205"/>
      <c r="E1949" s="43">
        <v>0</v>
      </c>
      <c r="F1949" s="43">
        <v>0</v>
      </c>
      <c r="G1949" s="44" t="str">
        <f t="shared" si="150"/>
        <v>-</v>
      </c>
      <c r="H1949" s="198"/>
    </row>
    <row r="1950" spans="1:8" s="134" customFormat="1" ht="13.5" hidden="1" customHeight="1" outlineLevel="2">
      <c r="A1950" s="41" t="s">
        <v>38</v>
      </c>
      <c r="B1950" s="42" t="s">
        <v>37</v>
      </c>
      <c r="C1950" s="204"/>
      <c r="D1950" s="205"/>
      <c r="E1950" s="43">
        <v>0</v>
      </c>
      <c r="F1950" s="43">
        <v>0</v>
      </c>
      <c r="G1950" s="44" t="str">
        <f t="shared" si="150"/>
        <v>-</v>
      </c>
      <c r="H1950" s="198"/>
    </row>
    <row r="1951" spans="1:8" s="143" customFormat="1" ht="3.95" customHeight="1" outlineLevel="1" collapsed="1">
      <c r="A1951" s="45"/>
      <c r="B1951" s="46"/>
      <c r="C1951" s="138"/>
      <c r="D1951" s="136"/>
      <c r="E1951" s="49"/>
      <c r="F1951" s="49"/>
      <c r="G1951" s="50"/>
      <c r="H1951" s="137"/>
    </row>
    <row r="1952" spans="1:8" s="143" customFormat="1" ht="3.95" customHeight="1" outlineLevel="1">
      <c r="A1952" s="148"/>
      <c r="B1952" s="149"/>
      <c r="C1952" s="139"/>
      <c r="D1952" s="140"/>
      <c r="E1952" s="150"/>
      <c r="F1952" s="150"/>
      <c r="G1952" s="151"/>
      <c r="H1952" s="141"/>
    </row>
    <row r="1953" spans="1:8" s="2" customFormat="1" ht="18" customHeight="1" outlineLevel="1">
      <c r="A1953" s="52" t="s">
        <v>435</v>
      </c>
      <c r="B1953" s="53" t="s">
        <v>434</v>
      </c>
      <c r="C1953" s="204">
        <v>851</v>
      </c>
      <c r="D1953" s="205">
        <v>85154</v>
      </c>
      <c r="E1953" s="54">
        <f>SUM(E1954:E1958)</f>
        <v>20000</v>
      </c>
      <c r="F1953" s="54">
        <f>SUM(F1954:F1958)</f>
        <v>19934.240000000002</v>
      </c>
      <c r="G1953" s="55">
        <f t="shared" ref="G1953:G1958" si="151">IF(E1953&gt;0,F1953/E1953*100,"-")</f>
        <v>99.671199999999999</v>
      </c>
      <c r="H1953" s="198" t="s">
        <v>702</v>
      </c>
    </row>
    <row r="1954" spans="1:8" s="19" customFormat="1" ht="13.5" customHeight="1" outlineLevel="1">
      <c r="A1954" s="41" t="s">
        <v>7</v>
      </c>
      <c r="B1954" s="42" t="s">
        <v>33</v>
      </c>
      <c r="C1954" s="204"/>
      <c r="D1954" s="205"/>
      <c r="E1954" s="43">
        <v>20000</v>
      </c>
      <c r="F1954" s="43">
        <v>19934.240000000002</v>
      </c>
      <c r="G1954" s="44">
        <f t="shared" si="151"/>
        <v>99.671199999999999</v>
      </c>
      <c r="H1954" s="198"/>
    </row>
    <row r="1955" spans="1:8" s="19" customFormat="1" ht="13.5" hidden="1" customHeight="1" outlineLevel="2">
      <c r="A1955" s="41" t="s">
        <v>8</v>
      </c>
      <c r="B1955" s="42" t="s">
        <v>34</v>
      </c>
      <c r="C1955" s="204"/>
      <c r="D1955" s="205"/>
      <c r="E1955" s="43">
        <v>0</v>
      </c>
      <c r="F1955" s="43">
        <v>0</v>
      </c>
      <c r="G1955" s="44" t="str">
        <f t="shared" si="151"/>
        <v>-</v>
      </c>
      <c r="H1955" s="198"/>
    </row>
    <row r="1956" spans="1:8" s="19" customFormat="1" ht="13.5" hidden="1" customHeight="1" outlineLevel="2">
      <c r="A1956" s="41" t="s">
        <v>9</v>
      </c>
      <c r="B1956" s="42" t="s">
        <v>35</v>
      </c>
      <c r="C1956" s="204"/>
      <c r="D1956" s="205"/>
      <c r="E1956" s="43">
        <v>0</v>
      </c>
      <c r="F1956" s="43">
        <v>0</v>
      </c>
      <c r="G1956" s="44" t="str">
        <f t="shared" si="151"/>
        <v>-</v>
      </c>
      <c r="H1956" s="198"/>
    </row>
    <row r="1957" spans="1:8" s="19" customFormat="1" ht="13.5" hidden="1" customHeight="1" outlineLevel="2">
      <c r="A1957" s="41" t="s">
        <v>31</v>
      </c>
      <c r="B1957" s="42" t="s">
        <v>36</v>
      </c>
      <c r="C1957" s="204"/>
      <c r="D1957" s="205"/>
      <c r="E1957" s="43">
        <v>0</v>
      </c>
      <c r="F1957" s="43">
        <v>0</v>
      </c>
      <c r="G1957" s="44" t="str">
        <f t="shared" si="151"/>
        <v>-</v>
      </c>
      <c r="H1957" s="198"/>
    </row>
    <row r="1958" spans="1:8" s="134" customFormat="1" ht="13.5" hidden="1" customHeight="1" outlineLevel="2">
      <c r="A1958" s="41" t="s">
        <v>38</v>
      </c>
      <c r="B1958" s="42" t="s">
        <v>37</v>
      </c>
      <c r="C1958" s="204"/>
      <c r="D1958" s="205"/>
      <c r="E1958" s="43">
        <v>0</v>
      </c>
      <c r="F1958" s="43">
        <v>0</v>
      </c>
      <c r="G1958" s="44" t="str">
        <f t="shared" si="151"/>
        <v>-</v>
      </c>
      <c r="H1958" s="198"/>
    </row>
    <row r="1959" spans="1:8" s="143" customFormat="1" ht="3.95" customHeight="1" outlineLevel="1" collapsed="1">
      <c r="A1959" s="45"/>
      <c r="B1959" s="46"/>
      <c r="C1959" s="138"/>
      <c r="D1959" s="136"/>
      <c r="E1959" s="49"/>
      <c r="F1959" s="49"/>
      <c r="G1959" s="50"/>
      <c r="H1959" s="137"/>
    </row>
    <row r="1960" spans="1:8" s="143" customFormat="1" ht="3.95" customHeight="1" outlineLevel="1">
      <c r="A1960" s="148"/>
      <c r="B1960" s="149"/>
      <c r="C1960" s="139"/>
      <c r="D1960" s="140"/>
      <c r="E1960" s="150"/>
      <c r="F1960" s="150"/>
      <c r="G1960" s="151"/>
      <c r="H1960" s="141"/>
    </row>
    <row r="1961" spans="1:8" s="2" customFormat="1" ht="16.5" customHeight="1" outlineLevel="1">
      <c r="A1961" s="52" t="s">
        <v>436</v>
      </c>
      <c r="B1961" s="53" t="s">
        <v>258</v>
      </c>
      <c r="C1961" s="204">
        <v>853</v>
      </c>
      <c r="D1961" s="205">
        <v>85305</v>
      </c>
      <c r="E1961" s="54">
        <f>SUM(E1962:E1966)</f>
        <v>65354</v>
      </c>
      <c r="F1961" s="54">
        <f>SUM(F1962:F1966)</f>
        <v>65353.59</v>
      </c>
      <c r="G1961" s="55">
        <f t="shared" ref="G1961:G1966" si="152">IF(E1961&gt;0,F1961/E1961*100,"-")</f>
        <v>99.999372647427847</v>
      </c>
      <c r="H1961" s="198" t="s">
        <v>486</v>
      </c>
    </row>
    <row r="1962" spans="1:8" s="19" customFormat="1" ht="13.5" customHeight="1" outlineLevel="1">
      <c r="A1962" s="41" t="s">
        <v>7</v>
      </c>
      <c r="B1962" s="42" t="s">
        <v>33</v>
      </c>
      <c r="C1962" s="204"/>
      <c r="D1962" s="205"/>
      <c r="E1962" s="43">
        <v>65354</v>
      </c>
      <c r="F1962" s="43">
        <v>65353.59</v>
      </c>
      <c r="G1962" s="44">
        <f t="shared" si="152"/>
        <v>99.999372647427847</v>
      </c>
      <c r="H1962" s="198"/>
    </row>
    <row r="1963" spans="1:8" s="19" customFormat="1" ht="13.5" hidden="1" customHeight="1" outlineLevel="2">
      <c r="A1963" s="41" t="s">
        <v>8</v>
      </c>
      <c r="B1963" s="42" t="s">
        <v>34</v>
      </c>
      <c r="C1963" s="204"/>
      <c r="D1963" s="205"/>
      <c r="E1963" s="43">
        <v>0</v>
      </c>
      <c r="F1963" s="43">
        <v>0</v>
      </c>
      <c r="G1963" s="44" t="str">
        <f t="shared" si="152"/>
        <v>-</v>
      </c>
      <c r="H1963" s="198"/>
    </row>
    <row r="1964" spans="1:8" s="19" customFormat="1" ht="13.5" hidden="1" customHeight="1" outlineLevel="2">
      <c r="A1964" s="41" t="s">
        <v>9</v>
      </c>
      <c r="B1964" s="42" t="s">
        <v>35</v>
      </c>
      <c r="C1964" s="204"/>
      <c r="D1964" s="205"/>
      <c r="E1964" s="43">
        <v>0</v>
      </c>
      <c r="F1964" s="43">
        <v>0</v>
      </c>
      <c r="G1964" s="44" t="str">
        <f t="shared" si="152"/>
        <v>-</v>
      </c>
      <c r="H1964" s="198"/>
    </row>
    <row r="1965" spans="1:8" s="19" customFormat="1" ht="13.5" hidden="1" customHeight="1" outlineLevel="2">
      <c r="A1965" s="41" t="s">
        <v>31</v>
      </c>
      <c r="B1965" s="42" t="s">
        <v>36</v>
      </c>
      <c r="C1965" s="204"/>
      <c r="D1965" s="205"/>
      <c r="E1965" s="43">
        <v>0</v>
      </c>
      <c r="F1965" s="43">
        <v>0</v>
      </c>
      <c r="G1965" s="44" t="str">
        <f t="shared" si="152"/>
        <v>-</v>
      </c>
      <c r="H1965" s="198"/>
    </row>
    <row r="1966" spans="1:8" s="134" customFormat="1" ht="13.5" hidden="1" customHeight="1" outlineLevel="2">
      <c r="A1966" s="41" t="s">
        <v>38</v>
      </c>
      <c r="B1966" s="42" t="s">
        <v>37</v>
      </c>
      <c r="C1966" s="204"/>
      <c r="D1966" s="205"/>
      <c r="E1966" s="43">
        <v>0</v>
      </c>
      <c r="F1966" s="43">
        <v>0</v>
      </c>
      <c r="G1966" s="44" t="str">
        <f t="shared" si="152"/>
        <v>-</v>
      </c>
      <c r="H1966" s="198"/>
    </row>
    <row r="1967" spans="1:8" s="143" customFormat="1" ht="3.95" customHeight="1" outlineLevel="1" collapsed="1">
      <c r="A1967" s="45"/>
      <c r="B1967" s="46"/>
      <c r="C1967" s="138"/>
      <c r="D1967" s="136"/>
      <c r="E1967" s="49"/>
      <c r="F1967" s="49"/>
      <c r="G1967" s="50"/>
      <c r="H1967" s="137"/>
    </row>
    <row r="1968" spans="1:8" s="143" customFormat="1" ht="3.95" customHeight="1" outlineLevel="1">
      <c r="A1968" s="148"/>
      <c r="B1968" s="149"/>
      <c r="C1968" s="139"/>
      <c r="D1968" s="140"/>
      <c r="E1968" s="150"/>
      <c r="F1968" s="150"/>
      <c r="G1968" s="151"/>
      <c r="H1968" s="141"/>
    </row>
    <row r="1969" spans="1:8" s="2" customFormat="1" ht="38.25" customHeight="1" outlineLevel="1">
      <c r="A1969" s="52" t="s">
        <v>438</v>
      </c>
      <c r="B1969" s="53" t="s">
        <v>437</v>
      </c>
      <c r="C1969" s="204">
        <v>853</v>
      </c>
      <c r="D1969" s="205">
        <v>85305</v>
      </c>
      <c r="E1969" s="54">
        <f>SUM(E1970:E1974)</f>
        <v>40500</v>
      </c>
      <c r="F1969" s="54">
        <f>SUM(F1970:F1974)</f>
        <v>39275.97</v>
      </c>
      <c r="G1969" s="55">
        <f t="shared" ref="G1969:G1974" si="153">IF(E1969&gt;0,F1969/E1969*100,"-")</f>
        <v>96.97770370370371</v>
      </c>
      <c r="H1969" s="198" t="s">
        <v>486</v>
      </c>
    </row>
    <row r="1970" spans="1:8" s="19" customFormat="1" ht="13.5" customHeight="1" outlineLevel="1">
      <c r="A1970" s="41" t="s">
        <v>7</v>
      </c>
      <c r="B1970" s="42" t="s">
        <v>33</v>
      </c>
      <c r="C1970" s="204"/>
      <c r="D1970" s="205"/>
      <c r="E1970" s="43">
        <v>40500</v>
      </c>
      <c r="F1970" s="43">
        <v>39275.97</v>
      </c>
      <c r="G1970" s="44">
        <f t="shared" si="153"/>
        <v>96.97770370370371</v>
      </c>
      <c r="H1970" s="198"/>
    </row>
    <row r="1971" spans="1:8" s="19" customFormat="1" ht="13.5" hidden="1" customHeight="1" outlineLevel="2">
      <c r="A1971" s="41" t="s">
        <v>8</v>
      </c>
      <c r="B1971" s="42" t="s">
        <v>34</v>
      </c>
      <c r="C1971" s="204"/>
      <c r="D1971" s="205"/>
      <c r="E1971" s="43">
        <v>0</v>
      </c>
      <c r="F1971" s="43">
        <v>0</v>
      </c>
      <c r="G1971" s="44" t="str">
        <f t="shared" si="153"/>
        <v>-</v>
      </c>
      <c r="H1971" s="198"/>
    </row>
    <row r="1972" spans="1:8" s="19" customFormat="1" ht="13.5" hidden="1" customHeight="1" outlineLevel="2">
      <c r="A1972" s="41" t="s">
        <v>9</v>
      </c>
      <c r="B1972" s="42" t="s">
        <v>35</v>
      </c>
      <c r="C1972" s="204"/>
      <c r="D1972" s="205"/>
      <c r="E1972" s="43">
        <v>0</v>
      </c>
      <c r="F1972" s="43">
        <v>0</v>
      </c>
      <c r="G1972" s="44" t="str">
        <f t="shared" si="153"/>
        <v>-</v>
      </c>
      <c r="H1972" s="198"/>
    </row>
    <row r="1973" spans="1:8" s="19" customFormat="1" ht="13.5" hidden="1" customHeight="1" outlineLevel="2">
      <c r="A1973" s="41" t="s">
        <v>31</v>
      </c>
      <c r="B1973" s="42" t="s">
        <v>36</v>
      </c>
      <c r="C1973" s="204"/>
      <c r="D1973" s="205"/>
      <c r="E1973" s="43">
        <v>0</v>
      </c>
      <c r="F1973" s="43">
        <v>0</v>
      </c>
      <c r="G1973" s="44" t="str">
        <f t="shared" si="153"/>
        <v>-</v>
      </c>
      <c r="H1973" s="198"/>
    </row>
    <row r="1974" spans="1:8" s="134" customFormat="1" ht="13.5" hidden="1" customHeight="1" outlineLevel="2">
      <c r="A1974" s="41" t="s">
        <v>38</v>
      </c>
      <c r="B1974" s="42" t="s">
        <v>37</v>
      </c>
      <c r="C1974" s="204"/>
      <c r="D1974" s="205"/>
      <c r="E1974" s="43">
        <v>0</v>
      </c>
      <c r="F1974" s="43">
        <v>0</v>
      </c>
      <c r="G1974" s="44" t="str">
        <f t="shared" si="153"/>
        <v>-</v>
      </c>
      <c r="H1974" s="198"/>
    </row>
    <row r="1975" spans="1:8" s="143" customFormat="1" ht="3.95" customHeight="1" outlineLevel="1" collapsed="1">
      <c r="A1975" s="45"/>
      <c r="B1975" s="46"/>
      <c r="C1975" s="138"/>
      <c r="D1975" s="136"/>
      <c r="E1975" s="49"/>
      <c r="F1975" s="49"/>
      <c r="G1975" s="50"/>
      <c r="H1975" s="137"/>
    </row>
    <row r="1976" spans="1:8" s="143" customFormat="1" ht="3.95" customHeight="1" outlineLevel="1">
      <c r="A1976" s="148"/>
      <c r="B1976" s="149"/>
      <c r="C1976" s="139"/>
      <c r="D1976" s="140"/>
      <c r="E1976" s="150"/>
      <c r="F1976" s="150"/>
      <c r="G1976" s="151"/>
      <c r="H1976" s="141"/>
    </row>
    <row r="1977" spans="1:8" s="2" customFormat="1" ht="27" customHeight="1" outlineLevel="1">
      <c r="A1977" s="52" t="s">
        <v>440</v>
      </c>
      <c r="B1977" s="53" t="s">
        <v>439</v>
      </c>
      <c r="C1977" s="204">
        <v>853</v>
      </c>
      <c r="D1977" s="205">
        <v>85305</v>
      </c>
      <c r="E1977" s="54">
        <f>SUM(E1978:E1982)</f>
        <v>14000</v>
      </c>
      <c r="F1977" s="54">
        <f>SUM(F1978:F1982)</f>
        <v>4326.3999999999996</v>
      </c>
      <c r="G1977" s="55">
        <f t="shared" ref="G1977:G1982" si="154">IF(E1977&gt;0,F1977/E1977*100,"-")</f>
        <v>30.902857142857144</v>
      </c>
      <c r="H1977" s="198" t="s">
        <v>486</v>
      </c>
    </row>
    <row r="1978" spans="1:8" s="19" customFormat="1" ht="13.5" customHeight="1" outlineLevel="1">
      <c r="A1978" s="41" t="s">
        <v>7</v>
      </c>
      <c r="B1978" s="42" t="s">
        <v>33</v>
      </c>
      <c r="C1978" s="204"/>
      <c r="D1978" s="205"/>
      <c r="E1978" s="43">
        <v>14000</v>
      </c>
      <c r="F1978" s="43">
        <v>4326.3999999999996</v>
      </c>
      <c r="G1978" s="44">
        <f t="shared" si="154"/>
        <v>30.902857142857144</v>
      </c>
      <c r="H1978" s="198"/>
    </row>
    <row r="1979" spans="1:8" s="19" customFormat="1" ht="13.5" hidden="1" customHeight="1" outlineLevel="2">
      <c r="A1979" s="41" t="s">
        <v>8</v>
      </c>
      <c r="B1979" s="42" t="s">
        <v>34</v>
      </c>
      <c r="C1979" s="204"/>
      <c r="D1979" s="205"/>
      <c r="E1979" s="43">
        <v>0</v>
      </c>
      <c r="F1979" s="43">
        <v>0</v>
      </c>
      <c r="G1979" s="44" t="str">
        <f t="shared" si="154"/>
        <v>-</v>
      </c>
      <c r="H1979" s="198"/>
    </row>
    <row r="1980" spans="1:8" s="19" customFormat="1" ht="13.5" hidden="1" customHeight="1" outlineLevel="2">
      <c r="A1980" s="41" t="s">
        <v>9</v>
      </c>
      <c r="B1980" s="42" t="s">
        <v>35</v>
      </c>
      <c r="C1980" s="204"/>
      <c r="D1980" s="205"/>
      <c r="E1980" s="43">
        <v>0</v>
      </c>
      <c r="F1980" s="43">
        <v>0</v>
      </c>
      <c r="G1980" s="44" t="str">
        <f t="shared" si="154"/>
        <v>-</v>
      </c>
      <c r="H1980" s="198"/>
    </row>
    <row r="1981" spans="1:8" s="19" customFormat="1" ht="13.5" hidden="1" customHeight="1" outlineLevel="2">
      <c r="A1981" s="41" t="s">
        <v>31</v>
      </c>
      <c r="B1981" s="42" t="s">
        <v>36</v>
      </c>
      <c r="C1981" s="204"/>
      <c r="D1981" s="205"/>
      <c r="E1981" s="43">
        <v>0</v>
      </c>
      <c r="F1981" s="43">
        <v>0</v>
      </c>
      <c r="G1981" s="44" t="str">
        <f t="shared" si="154"/>
        <v>-</v>
      </c>
      <c r="H1981" s="198"/>
    </row>
    <row r="1982" spans="1:8" s="134" customFormat="1" ht="13.5" hidden="1" customHeight="1" outlineLevel="2">
      <c r="A1982" s="41" t="s">
        <v>38</v>
      </c>
      <c r="B1982" s="42" t="s">
        <v>37</v>
      </c>
      <c r="C1982" s="204"/>
      <c r="D1982" s="205"/>
      <c r="E1982" s="43">
        <v>0</v>
      </c>
      <c r="F1982" s="43">
        <v>0</v>
      </c>
      <c r="G1982" s="44" t="str">
        <f t="shared" si="154"/>
        <v>-</v>
      </c>
      <c r="H1982" s="198"/>
    </row>
    <row r="1983" spans="1:8" s="143" customFormat="1" ht="3.95" customHeight="1" outlineLevel="1" collapsed="1">
      <c r="A1983" s="45"/>
      <c r="B1983" s="46"/>
      <c r="C1983" s="138"/>
      <c r="D1983" s="136"/>
      <c r="E1983" s="49"/>
      <c r="F1983" s="49"/>
      <c r="G1983" s="50"/>
      <c r="H1983" s="137"/>
    </row>
    <row r="1984" spans="1:8" s="143" customFormat="1" ht="3.95" customHeight="1" outlineLevel="1">
      <c r="A1984" s="148"/>
      <c r="B1984" s="149"/>
      <c r="C1984" s="139"/>
      <c r="D1984" s="140"/>
      <c r="E1984" s="150"/>
      <c r="F1984" s="150"/>
      <c r="G1984" s="151"/>
      <c r="H1984" s="141"/>
    </row>
    <row r="1985" spans="1:8" s="2" customFormat="1" ht="16.5" customHeight="1" outlineLevel="1">
      <c r="A1985" s="52" t="s">
        <v>442</v>
      </c>
      <c r="B1985" s="53" t="s">
        <v>441</v>
      </c>
      <c r="C1985" s="204">
        <v>853</v>
      </c>
      <c r="D1985" s="205">
        <v>85305</v>
      </c>
      <c r="E1985" s="54">
        <f>SUM(E1986:E1990)</f>
        <v>11599</v>
      </c>
      <c r="F1985" s="54">
        <f>SUM(F1986:F1990)</f>
        <v>11599</v>
      </c>
      <c r="G1985" s="55">
        <f t="shared" ref="G1985:G1990" si="155">IF(E1985&gt;0,F1985/E1985*100,"-")</f>
        <v>100</v>
      </c>
      <c r="H1985" s="198" t="s">
        <v>486</v>
      </c>
    </row>
    <row r="1986" spans="1:8" s="19" customFormat="1" ht="13.5" customHeight="1" outlineLevel="1">
      <c r="A1986" s="41" t="s">
        <v>7</v>
      </c>
      <c r="B1986" s="42" t="s">
        <v>33</v>
      </c>
      <c r="C1986" s="204"/>
      <c r="D1986" s="205"/>
      <c r="E1986" s="43">
        <v>11599</v>
      </c>
      <c r="F1986" s="43">
        <v>11599</v>
      </c>
      <c r="G1986" s="44">
        <f t="shared" si="155"/>
        <v>100</v>
      </c>
      <c r="H1986" s="198"/>
    </row>
    <row r="1987" spans="1:8" s="19" customFormat="1" ht="13.5" hidden="1" customHeight="1" outlineLevel="2">
      <c r="A1987" s="41" t="s">
        <v>8</v>
      </c>
      <c r="B1987" s="42" t="s">
        <v>34</v>
      </c>
      <c r="C1987" s="204"/>
      <c r="D1987" s="205"/>
      <c r="E1987" s="43">
        <v>0</v>
      </c>
      <c r="F1987" s="43">
        <v>0</v>
      </c>
      <c r="G1987" s="44" t="str">
        <f t="shared" si="155"/>
        <v>-</v>
      </c>
      <c r="H1987" s="198"/>
    </row>
    <row r="1988" spans="1:8" s="19" customFormat="1" ht="13.5" hidden="1" customHeight="1" outlineLevel="2">
      <c r="A1988" s="41" t="s">
        <v>9</v>
      </c>
      <c r="B1988" s="42" t="s">
        <v>35</v>
      </c>
      <c r="C1988" s="204"/>
      <c r="D1988" s="205"/>
      <c r="E1988" s="43">
        <v>0</v>
      </c>
      <c r="F1988" s="43">
        <v>0</v>
      </c>
      <c r="G1988" s="44" t="str">
        <f t="shared" si="155"/>
        <v>-</v>
      </c>
      <c r="H1988" s="198"/>
    </row>
    <row r="1989" spans="1:8" s="19" customFormat="1" ht="13.5" hidden="1" customHeight="1" outlineLevel="2">
      <c r="A1989" s="41" t="s">
        <v>31</v>
      </c>
      <c r="B1989" s="42" t="s">
        <v>36</v>
      </c>
      <c r="C1989" s="204"/>
      <c r="D1989" s="205"/>
      <c r="E1989" s="43">
        <v>0</v>
      </c>
      <c r="F1989" s="43">
        <v>0</v>
      </c>
      <c r="G1989" s="44" t="str">
        <f t="shared" si="155"/>
        <v>-</v>
      </c>
      <c r="H1989" s="198"/>
    </row>
    <row r="1990" spans="1:8" s="134" customFormat="1" ht="13.5" hidden="1" customHeight="1" outlineLevel="2">
      <c r="A1990" s="41" t="s">
        <v>38</v>
      </c>
      <c r="B1990" s="42" t="s">
        <v>37</v>
      </c>
      <c r="C1990" s="204"/>
      <c r="D1990" s="205"/>
      <c r="E1990" s="43">
        <v>0</v>
      </c>
      <c r="F1990" s="43">
        <v>0</v>
      </c>
      <c r="G1990" s="44" t="str">
        <f t="shared" si="155"/>
        <v>-</v>
      </c>
      <c r="H1990" s="198"/>
    </row>
    <row r="1991" spans="1:8" s="143" customFormat="1" ht="3.95" customHeight="1" outlineLevel="1" collapsed="1">
      <c r="A1991" s="45"/>
      <c r="B1991" s="46"/>
      <c r="C1991" s="138"/>
      <c r="D1991" s="136"/>
      <c r="E1991" s="49"/>
      <c r="F1991" s="49"/>
      <c r="G1991" s="50"/>
      <c r="H1991" s="137"/>
    </row>
    <row r="1992" spans="1:8" s="143" customFormat="1" ht="3.95" customHeight="1" outlineLevel="1">
      <c r="A1992" s="148"/>
      <c r="B1992" s="149"/>
      <c r="C1992" s="139"/>
      <c r="D1992" s="140"/>
      <c r="E1992" s="150"/>
      <c r="F1992" s="150"/>
      <c r="G1992" s="151"/>
      <c r="H1992" s="141"/>
    </row>
    <row r="1993" spans="1:8" s="2" customFormat="1" ht="27" customHeight="1" outlineLevel="1">
      <c r="A1993" s="52" t="s">
        <v>443</v>
      </c>
      <c r="B1993" s="53" t="s">
        <v>731</v>
      </c>
      <c r="C1993" s="204">
        <v>854</v>
      </c>
      <c r="D1993" s="205">
        <v>85406</v>
      </c>
      <c r="E1993" s="54">
        <f>SUM(E1994:E1998)</f>
        <v>45000</v>
      </c>
      <c r="F1993" s="54">
        <f>SUM(F1994:F1998)</f>
        <v>44935.18</v>
      </c>
      <c r="G1993" s="55">
        <f t="shared" ref="G1993:G1998" si="156">IF(E1993&gt;0,F1993/E1993*100,"-")</f>
        <v>99.855955555555553</v>
      </c>
      <c r="H1993" s="198" t="s">
        <v>486</v>
      </c>
    </row>
    <row r="1994" spans="1:8" s="19" customFormat="1" ht="13.5" customHeight="1" outlineLevel="1">
      <c r="A1994" s="41" t="s">
        <v>7</v>
      </c>
      <c r="B1994" s="42" t="s">
        <v>33</v>
      </c>
      <c r="C1994" s="204"/>
      <c r="D1994" s="205"/>
      <c r="E1994" s="43">
        <v>45000</v>
      </c>
      <c r="F1994" s="43">
        <v>44935.18</v>
      </c>
      <c r="G1994" s="44">
        <f t="shared" si="156"/>
        <v>99.855955555555553</v>
      </c>
      <c r="H1994" s="198"/>
    </row>
    <row r="1995" spans="1:8" s="19" customFormat="1" ht="13.5" hidden="1" customHeight="1" outlineLevel="2">
      <c r="A1995" s="41" t="s">
        <v>8</v>
      </c>
      <c r="B1995" s="42" t="s">
        <v>34</v>
      </c>
      <c r="C1995" s="204"/>
      <c r="D1995" s="205"/>
      <c r="E1995" s="43">
        <v>0</v>
      </c>
      <c r="F1995" s="43">
        <v>0</v>
      </c>
      <c r="G1995" s="44" t="str">
        <f t="shared" si="156"/>
        <v>-</v>
      </c>
      <c r="H1995" s="198"/>
    </row>
    <row r="1996" spans="1:8" s="19" customFormat="1" ht="13.5" hidden="1" customHeight="1" outlineLevel="2">
      <c r="A1996" s="41" t="s">
        <v>9</v>
      </c>
      <c r="B1996" s="42" t="s">
        <v>35</v>
      </c>
      <c r="C1996" s="204"/>
      <c r="D1996" s="205"/>
      <c r="E1996" s="43">
        <v>0</v>
      </c>
      <c r="F1996" s="43">
        <v>0</v>
      </c>
      <c r="G1996" s="44" t="str">
        <f t="shared" si="156"/>
        <v>-</v>
      </c>
      <c r="H1996" s="198"/>
    </row>
    <row r="1997" spans="1:8" s="19" customFormat="1" ht="13.5" hidden="1" customHeight="1" outlineLevel="2">
      <c r="A1997" s="41" t="s">
        <v>31</v>
      </c>
      <c r="B1997" s="42" t="s">
        <v>36</v>
      </c>
      <c r="C1997" s="204"/>
      <c r="D1997" s="205"/>
      <c r="E1997" s="43">
        <v>0</v>
      </c>
      <c r="F1997" s="43">
        <v>0</v>
      </c>
      <c r="G1997" s="44" t="str">
        <f t="shared" si="156"/>
        <v>-</v>
      </c>
      <c r="H1997" s="198"/>
    </row>
    <row r="1998" spans="1:8" s="134" customFormat="1" ht="13.5" hidden="1" customHeight="1" outlineLevel="2">
      <c r="A1998" s="41" t="s">
        <v>38</v>
      </c>
      <c r="B1998" s="42" t="s">
        <v>37</v>
      </c>
      <c r="C1998" s="204"/>
      <c r="D1998" s="205"/>
      <c r="E1998" s="43">
        <v>0</v>
      </c>
      <c r="F1998" s="43">
        <v>0</v>
      </c>
      <c r="G1998" s="44" t="str">
        <f t="shared" si="156"/>
        <v>-</v>
      </c>
      <c r="H1998" s="198"/>
    </row>
    <row r="1999" spans="1:8" s="143" customFormat="1" ht="3.95" customHeight="1" outlineLevel="1" collapsed="1">
      <c r="A1999" s="45"/>
      <c r="B1999" s="46"/>
      <c r="C1999" s="138"/>
      <c r="D1999" s="136"/>
      <c r="E1999" s="49"/>
      <c r="F1999" s="49"/>
      <c r="G1999" s="50"/>
      <c r="H1999" s="199"/>
    </row>
    <row r="2000" spans="1:8" s="18" customFormat="1" ht="18" customHeight="1" outlineLevel="1">
      <c r="A2000" s="14">
        <v>2</v>
      </c>
      <c r="B2000" s="15" t="s">
        <v>197</v>
      </c>
      <c r="C2000" s="14"/>
      <c r="D2000" s="14"/>
      <c r="E2000" s="16">
        <f>E2002+E2010+E2018+E2026+E2034+E2042+E2050+E2058+E2066+E2074+E2082+E2090+E2098+E2106+E2114+E2122+E2130+E2138+E2146+E2154+E2162+E2170+E2178+E2186+E2194+E2202+E2210+E2218+E2226+E2234+E2242+E2250+E2258+E2266+E2274+E2282+E2290+E2298+E2306+E2314+E2322</f>
        <v>1211317</v>
      </c>
      <c r="F2000" s="16">
        <f>F2002+F2010+F2018+F2026+F2034+F2042+F2050+F2058+F2066+F2074+F2082+F2090+F2098+F2106+F2114+F2122+F2130+F2138+F2146+F2154+F2162+F2170+F2178+F2186+F2194+F2202+F2210+F2218+F2226+F2234+F2242+F2250+F2258+F2266+F2274+F2282+F2290+F2298+F2306+F2314+F2322</f>
        <v>1100985.6299999999</v>
      </c>
      <c r="G2000" s="17">
        <f>IF(E2000&gt;0,F2000/E2000*100,"-")</f>
        <v>90.891618791777859</v>
      </c>
      <c r="H2000" s="137"/>
    </row>
    <row r="2001" spans="1:8" s="18" customFormat="1" ht="3.95" customHeight="1" outlineLevel="1">
      <c r="A2001" s="144"/>
      <c r="B2001" s="145"/>
      <c r="C2001" s="144"/>
      <c r="D2001" s="144"/>
      <c r="E2001" s="146"/>
      <c r="F2001" s="146"/>
      <c r="G2001" s="147"/>
      <c r="H2001" s="145"/>
    </row>
    <row r="2002" spans="1:8" s="2" customFormat="1" ht="27" customHeight="1" outlineLevel="1">
      <c r="A2002" s="52" t="s">
        <v>93</v>
      </c>
      <c r="B2002" s="53" t="s">
        <v>261</v>
      </c>
      <c r="C2002" s="204">
        <v>801</v>
      </c>
      <c r="D2002" s="205">
        <v>80101</v>
      </c>
      <c r="E2002" s="54">
        <f>SUM(E2003:E2007)</f>
        <v>7000</v>
      </c>
      <c r="F2002" s="54">
        <f>SUM(F2003:F2007)</f>
        <v>6985.74</v>
      </c>
      <c r="G2002" s="55">
        <f t="shared" ref="G2002:G2007" si="157">IF(E2002&gt;0,F2002/E2002*100,"-")</f>
        <v>99.796285714285716</v>
      </c>
      <c r="H2002" s="198" t="s">
        <v>486</v>
      </c>
    </row>
    <row r="2003" spans="1:8" s="19" customFormat="1" ht="13.5" customHeight="1" outlineLevel="1">
      <c r="A2003" s="41" t="s">
        <v>7</v>
      </c>
      <c r="B2003" s="42" t="s">
        <v>33</v>
      </c>
      <c r="C2003" s="204"/>
      <c r="D2003" s="205"/>
      <c r="E2003" s="43">
        <v>7000</v>
      </c>
      <c r="F2003" s="43">
        <v>6985.74</v>
      </c>
      <c r="G2003" s="44">
        <f t="shared" si="157"/>
        <v>99.796285714285716</v>
      </c>
      <c r="H2003" s="198"/>
    </row>
    <row r="2004" spans="1:8" s="19" customFormat="1" ht="13.5" hidden="1" customHeight="1" outlineLevel="2">
      <c r="A2004" s="41" t="s">
        <v>8</v>
      </c>
      <c r="B2004" s="42" t="s">
        <v>34</v>
      </c>
      <c r="C2004" s="204"/>
      <c r="D2004" s="205"/>
      <c r="E2004" s="43">
        <v>0</v>
      </c>
      <c r="F2004" s="43">
        <v>0</v>
      </c>
      <c r="G2004" s="44" t="str">
        <f t="shared" si="157"/>
        <v>-</v>
      </c>
      <c r="H2004" s="198"/>
    </row>
    <row r="2005" spans="1:8" s="19" customFormat="1" ht="13.5" hidden="1" customHeight="1" outlineLevel="2">
      <c r="A2005" s="41" t="s">
        <v>9</v>
      </c>
      <c r="B2005" s="42" t="s">
        <v>35</v>
      </c>
      <c r="C2005" s="204"/>
      <c r="D2005" s="205"/>
      <c r="E2005" s="43">
        <v>0</v>
      </c>
      <c r="F2005" s="43">
        <v>0</v>
      </c>
      <c r="G2005" s="44" t="str">
        <f t="shared" si="157"/>
        <v>-</v>
      </c>
      <c r="H2005" s="198"/>
    </row>
    <row r="2006" spans="1:8" s="19" customFormat="1" ht="13.5" hidden="1" customHeight="1" outlineLevel="2">
      <c r="A2006" s="41" t="s">
        <v>31</v>
      </c>
      <c r="B2006" s="42" t="s">
        <v>36</v>
      </c>
      <c r="C2006" s="204"/>
      <c r="D2006" s="205"/>
      <c r="E2006" s="43">
        <v>0</v>
      </c>
      <c r="F2006" s="43">
        <v>0</v>
      </c>
      <c r="G2006" s="44" t="str">
        <f t="shared" si="157"/>
        <v>-</v>
      </c>
      <c r="H2006" s="198"/>
    </row>
    <row r="2007" spans="1:8" s="134" customFormat="1" ht="13.5" hidden="1" customHeight="1" outlineLevel="2">
      <c r="A2007" s="41" t="s">
        <v>38</v>
      </c>
      <c r="B2007" s="42" t="s">
        <v>37</v>
      </c>
      <c r="C2007" s="204"/>
      <c r="D2007" s="205"/>
      <c r="E2007" s="43">
        <v>0</v>
      </c>
      <c r="F2007" s="43">
        <v>0</v>
      </c>
      <c r="G2007" s="44" t="str">
        <f t="shared" si="157"/>
        <v>-</v>
      </c>
      <c r="H2007" s="198"/>
    </row>
    <row r="2008" spans="1:8" s="143" customFormat="1" ht="3.95" customHeight="1" outlineLevel="1" collapsed="1">
      <c r="A2008" s="45"/>
      <c r="B2008" s="46"/>
      <c r="C2008" s="138"/>
      <c r="D2008" s="136"/>
      <c r="E2008" s="49"/>
      <c r="F2008" s="49"/>
      <c r="G2008" s="50"/>
      <c r="H2008" s="137"/>
    </row>
    <row r="2009" spans="1:8" s="143" customFormat="1" ht="3.95" customHeight="1" outlineLevel="1">
      <c r="A2009" s="148"/>
      <c r="B2009" s="149"/>
      <c r="C2009" s="139"/>
      <c r="D2009" s="140"/>
      <c r="E2009" s="150"/>
      <c r="F2009" s="150"/>
      <c r="G2009" s="151"/>
      <c r="H2009" s="141"/>
    </row>
    <row r="2010" spans="1:8" s="2" customFormat="1" ht="27" customHeight="1" outlineLevel="1">
      <c r="A2010" s="52" t="s">
        <v>94</v>
      </c>
      <c r="B2010" s="53" t="s">
        <v>262</v>
      </c>
      <c r="C2010" s="204">
        <v>801</v>
      </c>
      <c r="D2010" s="205">
        <v>80101</v>
      </c>
      <c r="E2010" s="54">
        <f>SUM(E2011:E2015)</f>
        <v>6000</v>
      </c>
      <c r="F2010" s="54">
        <f>SUM(F2011:F2015)</f>
        <v>6000</v>
      </c>
      <c r="G2010" s="55">
        <f t="shared" ref="G2010:G2015" si="158">IF(E2010&gt;0,F2010/E2010*100,"-")</f>
        <v>100</v>
      </c>
      <c r="H2010" s="198" t="s">
        <v>486</v>
      </c>
    </row>
    <row r="2011" spans="1:8" s="19" customFormat="1" ht="13.5" customHeight="1" outlineLevel="1">
      <c r="A2011" s="41" t="s">
        <v>7</v>
      </c>
      <c r="B2011" s="42" t="s">
        <v>33</v>
      </c>
      <c r="C2011" s="204"/>
      <c r="D2011" s="205"/>
      <c r="E2011" s="43">
        <v>6000</v>
      </c>
      <c r="F2011" s="43">
        <v>6000</v>
      </c>
      <c r="G2011" s="44">
        <f t="shared" si="158"/>
        <v>100</v>
      </c>
      <c r="H2011" s="198"/>
    </row>
    <row r="2012" spans="1:8" s="19" customFormat="1" ht="13.5" hidden="1" customHeight="1" outlineLevel="2">
      <c r="A2012" s="41" t="s">
        <v>8</v>
      </c>
      <c r="B2012" s="42" t="s">
        <v>34</v>
      </c>
      <c r="C2012" s="204"/>
      <c r="D2012" s="205"/>
      <c r="E2012" s="43">
        <v>0</v>
      </c>
      <c r="F2012" s="43">
        <v>0</v>
      </c>
      <c r="G2012" s="44" t="str">
        <f t="shared" si="158"/>
        <v>-</v>
      </c>
      <c r="H2012" s="198"/>
    </row>
    <row r="2013" spans="1:8" s="19" customFormat="1" ht="13.5" hidden="1" customHeight="1" outlineLevel="2">
      <c r="A2013" s="41" t="s">
        <v>9</v>
      </c>
      <c r="B2013" s="42" t="s">
        <v>35</v>
      </c>
      <c r="C2013" s="204"/>
      <c r="D2013" s="205"/>
      <c r="E2013" s="43">
        <v>0</v>
      </c>
      <c r="F2013" s="43">
        <v>0</v>
      </c>
      <c r="G2013" s="44" t="str">
        <f t="shared" si="158"/>
        <v>-</v>
      </c>
      <c r="H2013" s="198"/>
    </row>
    <row r="2014" spans="1:8" s="19" customFormat="1" ht="13.5" hidden="1" customHeight="1" outlineLevel="2">
      <c r="A2014" s="41" t="s">
        <v>31</v>
      </c>
      <c r="B2014" s="42" t="s">
        <v>36</v>
      </c>
      <c r="C2014" s="204"/>
      <c r="D2014" s="205"/>
      <c r="E2014" s="43">
        <v>0</v>
      </c>
      <c r="F2014" s="43">
        <v>0</v>
      </c>
      <c r="G2014" s="44" t="str">
        <f t="shared" si="158"/>
        <v>-</v>
      </c>
      <c r="H2014" s="198"/>
    </row>
    <row r="2015" spans="1:8" s="134" customFormat="1" ht="13.5" hidden="1" customHeight="1" outlineLevel="2">
      <c r="A2015" s="41" t="s">
        <v>38</v>
      </c>
      <c r="B2015" s="42" t="s">
        <v>37</v>
      </c>
      <c r="C2015" s="204"/>
      <c r="D2015" s="205"/>
      <c r="E2015" s="43">
        <v>0</v>
      </c>
      <c r="F2015" s="43">
        <v>0</v>
      </c>
      <c r="G2015" s="44" t="str">
        <f t="shared" si="158"/>
        <v>-</v>
      </c>
      <c r="H2015" s="198"/>
    </row>
    <row r="2016" spans="1:8" s="143" customFormat="1" ht="3.95" customHeight="1" outlineLevel="1" collapsed="1">
      <c r="A2016" s="45"/>
      <c r="B2016" s="46"/>
      <c r="C2016" s="138"/>
      <c r="D2016" s="136"/>
      <c r="E2016" s="49"/>
      <c r="F2016" s="49"/>
      <c r="G2016" s="50"/>
      <c r="H2016" s="137"/>
    </row>
    <row r="2017" spans="1:8" s="143" customFormat="1" ht="3.95" customHeight="1" outlineLevel="1">
      <c r="A2017" s="148"/>
      <c r="B2017" s="149"/>
      <c r="C2017" s="139"/>
      <c r="D2017" s="140"/>
      <c r="E2017" s="150"/>
      <c r="F2017" s="150"/>
      <c r="G2017" s="151"/>
      <c r="H2017" s="141"/>
    </row>
    <row r="2018" spans="1:8" s="2" customFormat="1" ht="15" customHeight="1" outlineLevel="1">
      <c r="A2018" s="52" t="s">
        <v>96</v>
      </c>
      <c r="B2018" s="53" t="s">
        <v>263</v>
      </c>
      <c r="C2018" s="204">
        <v>801</v>
      </c>
      <c r="D2018" s="205">
        <v>80101</v>
      </c>
      <c r="E2018" s="54">
        <f>SUM(E2019:E2023)</f>
        <v>5000</v>
      </c>
      <c r="F2018" s="54">
        <f>SUM(F2019:F2023)</f>
        <v>4920</v>
      </c>
      <c r="G2018" s="55">
        <f t="shared" ref="G2018:G2023" si="159">IF(E2018&gt;0,F2018/E2018*100,"-")</f>
        <v>98.4</v>
      </c>
      <c r="H2018" s="198" t="s">
        <v>486</v>
      </c>
    </row>
    <row r="2019" spans="1:8" s="19" customFormat="1" ht="13.5" customHeight="1" outlineLevel="1">
      <c r="A2019" s="41" t="s">
        <v>7</v>
      </c>
      <c r="B2019" s="42" t="s">
        <v>33</v>
      </c>
      <c r="C2019" s="204"/>
      <c r="D2019" s="205"/>
      <c r="E2019" s="43">
        <v>5000</v>
      </c>
      <c r="F2019" s="43">
        <v>4920</v>
      </c>
      <c r="G2019" s="44">
        <f t="shared" si="159"/>
        <v>98.4</v>
      </c>
      <c r="H2019" s="198"/>
    </row>
    <row r="2020" spans="1:8" s="19" customFormat="1" ht="13.5" hidden="1" customHeight="1" outlineLevel="2">
      <c r="A2020" s="41" t="s">
        <v>8</v>
      </c>
      <c r="B2020" s="42" t="s">
        <v>34</v>
      </c>
      <c r="C2020" s="204"/>
      <c r="D2020" s="205"/>
      <c r="E2020" s="43">
        <v>0</v>
      </c>
      <c r="F2020" s="43">
        <v>0</v>
      </c>
      <c r="G2020" s="44" t="str">
        <f t="shared" si="159"/>
        <v>-</v>
      </c>
      <c r="H2020" s="198"/>
    </row>
    <row r="2021" spans="1:8" s="19" customFormat="1" ht="13.5" hidden="1" customHeight="1" outlineLevel="2">
      <c r="A2021" s="41" t="s">
        <v>9</v>
      </c>
      <c r="B2021" s="42" t="s">
        <v>35</v>
      </c>
      <c r="C2021" s="204"/>
      <c r="D2021" s="205"/>
      <c r="E2021" s="43">
        <v>0</v>
      </c>
      <c r="F2021" s="43">
        <v>0</v>
      </c>
      <c r="G2021" s="44" t="str">
        <f t="shared" si="159"/>
        <v>-</v>
      </c>
      <c r="H2021" s="198"/>
    </row>
    <row r="2022" spans="1:8" s="19" customFormat="1" ht="13.5" hidden="1" customHeight="1" outlineLevel="2">
      <c r="A2022" s="41" t="s">
        <v>31</v>
      </c>
      <c r="B2022" s="42" t="s">
        <v>36</v>
      </c>
      <c r="C2022" s="204"/>
      <c r="D2022" s="205"/>
      <c r="E2022" s="43">
        <v>0</v>
      </c>
      <c r="F2022" s="43">
        <v>0</v>
      </c>
      <c r="G2022" s="44" t="str">
        <f t="shared" si="159"/>
        <v>-</v>
      </c>
      <c r="H2022" s="198"/>
    </row>
    <row r="2023" spans="1:8" s="134" customFormat="1" ht="13.5" hidden="1" customHeight="1" outlineLevel="2">
      <c r="A2023" s="41" t="s">
        <v>38</v>
      </c>
      <c r="B2023" s="42" t="s">
        <v>37</v>
      </c>
      <c r="C2023" s="204"/>
      <c r="D2023" s="205"/>
      <c r="E2023" s="43">
        <v>0</v>
      </c>
      <c r="F2023" s="43">
        <v>0</v>
      </c>
      <c r="G2023" s="44" t="str">
        <f t="shared" si="159"/>
        <v>-</v>
      </c>
      <c r="H2023" s="198"/>
    </row>
    <row r="2024" spans="1:8" s="143" customFormat="1" ht="3.95" customHeight="1" outlineLevel="1" collapsed="1">
      <c r="A2024" s="45"/>
      <c r="B2024" s="46"/>
      <c r="C2024" s="138"/>
      <c r="D2024" s="136"/>
      <c r="E2024" s="49"/>
      <c r="F2024" s="49"/>
      <c r="G2024" s="50"/>
      <c r="H2024" s="137"/>
    </row>
    <row r="2025" spans="1:8" s="143" customFormat="1" ht="3.95" customHeight="1" outlineLevel="1">
      <c r="A2025" s="148"/>
      <c r="B2025" s="149"/>
      <c r="C2025" s="139"/>
      <c r="D2025" s="140"/>
      <c r="E2025" s="150"/>
      <c r="F2025" s="150"/>
      <c r="G2025" s="151"/>
      <c r="H2025" s="141"/>
    </row>
    <row r="2026" spans="1:8" s="2" customFormat="1" ht="27" customHeight="1" outlineLevel="1">
      <c r="A2026" s="52" t="s">
        <v>97</v>
      </c>
      <c r="B2026" s="53" t="s">
        <v>264</v>
      </c>
      <c r="C2026" s="204">
        <v>801</v>
      </c>
      <c r="D2026" s="205">
        <v>80101</v>
      </c>
      <c r="E2026" s="54">
        <f>SUM(E2027:E2031)</f>
        <v>7208</v>
      </c>
      <c r="F2026" s="54">
        <f>SUM(F2027:F2031)</f>
        <v>7207.8</v>
      </c>
      <c r="G2026" s="55">
        <f>IF(E2026&gt;0,F2026/E2026*100,"-")</f>
        <v>99.997225305216432</v>
      </c>
      <c r="H2026" s="198" t="s">
        <v>486</v>
      </c>
    </row>
    <row r="2027" spans="1:8" s="19" customFormat="1" ht="13.5" customHeight="1" outlineLevel="1">
      <c r="A2027" s="41" t="s">
        <v>7</v>
      </c>
      <c r="B2027" s="42" t="s">
        <v>33</v>
      </c>
      <c r="C2027" s="204"/>
      <c r="D2027" s="205"/>
      <c r="E2027" s="43">
        <v>7208</v>
      </c>
      <c r="F2027" s="43">
        <v>7207.8</v>
      </c>
      <c r="G2027" s="44">
        <f>IF(E2027&gt;0,F2027/E2027*100,"-")</f>
        <v>99.997225305216432</v>
      </c>
      <c r="H2027" s="198"/>
    </row>
    <row r="2028" spans="1:8" s="19" customFormat="1" ht="13.5" hidden="1" customHeight="1" outlineLevel="2">
      <c r="A2028" s="41" t="s">
        <v>8</v>
      </c>
      <c r="B2028" s="42" t="s">
        <v>34</v>
      </c>
      <c r="C2028" s="204"/>
      <c r="D2028" s="205"/>
      <c r="E2028" s="43">
        <v>0</v>
      </c>
      <c r="F2028" s="43">
        <v>0</v>
      </c>
      <c r="G2028" s="44" t="str">
        <f t="shared" ref="G2028:G2119" si="160">IF(E2028&gt;0,F2028/E2028*100,"-")</f>
        <v>-</v>
      </c>
      <c r="H2028" s="198"/>
    </row>
    <row r="2029" spans="1:8" s="19" customFormat="1" ht="13.5" hidden="1" customHeight="1" outlineLevel="2">
      <c r="A2029" s="41" t="s">
        <v>9</v>
      </c>
      <c r="B2029" s="42" t="s">
        <v>35</v>
      </c>
      <c r="C2029" s="204"/>
      <c r="D2029" s="205"/>
      <c r="E2029" s="43">
        <v>0</v>
      </c>
      <c r="F2029" s="43">
        <v>0</v>
      </c>
      <c r="G2029" s="44" t="str">
        <f t="shared" si="160"/>
        <v>-</v>
      </c>
      <c r="H2029" s="198"/>
    </row>
    <row r="2030" spans="1:8" s="19" customFormat="1" ht="13.5" hidden="1" customHeight="1" outlineLevel="2">
      <c r="A2030" s="41" t="s">
        <v>31</v>
      </c>
      <c r="B2030" s="42" t="s">
        <v>36</v>
      </c>
      <c r="C2030" s="204"/>
      <c r="D2030" s="205"/>
      <c r="E2030" s="43">
        <v>0</v>
      </c>
      <c r="F2030" s="43">
        <v>0</v>
      </c>
      <c r="G2030" s="44" t="str">
        <f t="shared" si="160"/>
        <v>-</v>
      </c>
      <c r="H2030" s="198"/>
    </row>
    <row r="2031" spans="1:8" s="134" customFormat="1" ht="13.5" hidden="1" customHeight="1" outlineLevel="2">
      <c r="A2031" s="41" t="s">
        <v>38</v>
      </c>
      <c r="B2031" s="42" t="s">
        <v>37</v>
      </c>
      <c r="C2031" s="204"/>
      <c r="D2031" s="205"/>
      <c r="E2031" s="43">
        <v>0</v>
      </c>
      <c r="F2031" s="43">
        <v>0</v>
      </c>
      <c r="G2031" s="44" t="str">
        <f t="shared" si="160"/>
        <v>-</v>
      </c>
      <c r="H2031" s="198"/>
    </row>
    <row r="2032" spans="1:8" s="143" customFormat="1" ht="3.95" customHeight="1" outlineLevel="1" collapsed="1">
      <c r="A2032" s="45"/>
      <c r="B2032" s="46"/>
      <c r="C2032" s="138"/>
      <c r="D2032" s="136"/>
      <c r="E2032" s="49"/>
      <c r="F2032" s="49"/>
      <c r="G2032" s="50"/>
      <c r="H2032" s="137"/>
    </row>
    <row r="2033" spans="1:8" s="143" customFormat="1" ht="3.95" customHeight="1" outlineLevel="1">
      <c r="A2033" s="148"/>
      <c r="B2033" s="149"/>
      <c r="C2033" s="139"/>
      <c r="D2033" s="140"/>
      <c r="E2033" s="150"/>
      <c r="F2033" s="150"/>
      <c r="G2033" s="151"/>
      <c r="H2033" s="141"/>
    </row>
    <row r="2034" spans="1:8" s="2" customFormat="1" ht="27" customHeight="1" outlineLevel="1">
      <c r="A2034" s="52" t="s">
        <v>98</v>
      </c>
      <c r="B2034" s="53" t="s">
        <v>265</v>
      </c>
      <c r="C2034" s="204">
        <v>801</v>
      </c>
      <c r="D2034" s="205">
        <v>80101</v>
      </c>
      <c r="E2034" s="54">
        <f>SUM(E2035:E2039)</f>
        <v>8057</v>
      </c>
      <c r="F2034" s="54">
        <f>SUM(F2035:F2039)</f>
        <v>8056.5</v>
      </c>
      <c r="G2034" s="55">
        <f t="shared" si="160"/>
        <v>99.993794216209508</v>
      </c>
      <c r="H2034" s="198" t="s">
        <v>486</v>
      </c>
    </row>
    <row r="2035" spans="1:8" s="19" customFormat="1" ht="13.5" customHeight="1" outlineLevel="1">
      <c r="A2035" s="41" t="s">
        <v>7</v>
      </c>
      <c r="B2035" s="42" t="s">
        <v>33</v>
      </c>
      <c r="C2035" s="204"/>
      <c r="D2035" s="205"/>
      <c r="E2035" s="43">
        <v>8057</v>
      </c>
      <c r="F2035" s="43">
        <v>8056.5</v>
      </c>
      <c r="G2035" s="44">
        <f t="shared" si="160"/>
        <v>99.993794216209508</v>
      </c>
      <c r="H2035" s="198"/>
    </row>
    <row r="2036" spans="1:8" s="19" customFormat="1" ht="13.5" hidden="1" customHeight="1" outlineLevel="2">
      <c r="A2036" s="41" t="s">
        <v>8</v>
      </c>
      <c r="B2036" s="42" t="s">
        <v>34</v>
      </c>
      <c r="C2036" s="204"/>
      <c r="D2036" s="205"/>
      <c r="E2036" s="43">
        <v>0</v>
      </c>
      <c r="F2036" s="43">
        <v>0</v>
      </c>
      <c r="G2036" s="44" t="str">
        <f t="shared" si="160"/>
        <v>-</v>
      </c>
      <c r="H2036" s="198"/>
    </row>
    <row r="2037" spans="1:8" s="19" customFormat="1" ht="13.5" hidden="1" customHeight="1" outlineLevel="2">
      <c r="A2037" s="41" t="s">
        <v>9</v>
      </c>
      <c r="B2037" s="42" t="s">
        <v>35</v>
      </c>
      <c r="C2037" s="204"/>
      <c r="D2037" s="205"/>
      <c r="E2037" s="43">
        <v>0</v>
      </c>
      <c r="F2037" s="43">
        <v>0</v>
      </c>
      <c r="G2037" s="44" t="str">
        <f t="shared" si="160"/>
        <v>-</v>
      </c>
      <c r="H2037" s="198"/>
    </row>
    <row r="2038" spans="1:8" s="19" customFormat="1" ht="13.5" hidden="1" customHeight="1" outlineLevel="2">
      <c r="A2038" s="41" t="s">
        <v>31</v>
      </c>
      <c r="B2038" s="42" t="s">
        <v>36</v>
      </c>
      <c r="C2038" s="204"/>
      <c r="D2038" s="205"/>
      <c r="E2038" s="43">
        <v>0</v>
      </c>
      <c r="F2038" s="43">
        <v>0</v>
      </c>
      <c r="G2038" s="44" t="str">
        <f t="shared" si="160"/>
        <v>-</v>
      </c>
      <c r="H2038" s="198"/>
    </row>
    <row r="2039" spans="1:8" s="134" customFormat="1" ht="13.5" hidden="1" customHeight="1" outlineLevel="2">
      <c r="A2039" s="41" t="s">
        <v>38</v>
      </c>
      <c r="B2039" s="42" t="s">
        <v>37</v>
      </c>
      <c r="C2039" s="204"/>
      <c r="D2039" s="205"/>
      <c r="E2039" s="43">
        <v>0</v>
      </c>
      <c r="F2039" s="43">
        <v>0</v>
      </c>
      <c r="G2039" s="44" t="str">
        <f t="shared" si="160"/>
        <v>-</v>
      </c>
      <c r="H2039" s="198"/>
    </row>
    <row r="2040" spans="1:8" s="143" customFormat="1" ht="3.95" customHeight="1" outlineLevel="1" collapsed="1">
      <c r="A2040" s="45"/>
      <c r="B2040" s="46"/>
      <c r="C2040" s="138"/>
      <c r="D2040" s="136"/>
      <c r="E2040" s="49"/>
      <c r="F2040" s="49"/>
      <c r="G2040" s="50"/>
      <c r="H2040" s="137"/>
    </row>
    <row r="2041" spans="1:8" s="143" customFormat="1" ht="3.95" customHeight="1" outlineLevel="1">
      <c r="A2041" s="148"/>
      <c r="B2041" s="149"/>
      <c r="C2041" s="139"/>
      <c r="D2041" s="140"/>
      <c r="E2041" s="150"/>
      <c r="F2041" s="150"/>
      <c r="G2041" s="151"/>
      <c r="H2041" s="141"/>
    </row>
    <row r="2042" spans="1:8" s="2" customFormat="1" ht="15" customHeight="1" outlineLevel="1">
      <c r="A2042" s="52" t="s">
        <v>99</v>
      </c>
      <c r="B2042" s="53" t="s">
        <v>266</v>
      </c>
      <c r="C2042" s="204">
        <v>801</v>
      </c>
      <c r="D2042" s="205">
        <v>80101</v>
      </c>
      <c r="E2042" s="54">
        <f>SUM(E2043:E2047)</f>
        <v>7319</v>
      </c>
      <c r="F2042" s="54">
        <f>SUM(F2043:F2047)</f>
        <v>7318.5</v>
      </c>
      <c r="G2042" s="55">
        <f t="shared" si="160"/>
        <v>99.993168465637382</v>
      </c>
      <c r="H2042" s="198" t="s">
        <v>486</v>
      </c>
    </row>
    <row r="2043" spans="1:8" s="19" customFormat="1" ht="13.5" customHeight="1" outlineLevel="1">
      <c r="A2043" s="41" t="s">
        <v>7</v>
      </c>
      <c r="B2043" s="42" t="s">
        <v>33</v>
      </c>
      <c r="C2043" s="204"/>
      <c r="D2043" s="205"/>
      <c r="E2043" s="43">
        <v>7319</v>
      </c>
      <c r="F2043" s="43">
        <v>7318.5</v>
      </c>
      <c r="G2043" s="44">
        <f t="shared" si="160"/>
        <v>99.993168465637382</v>
      </c>
      <c r="H2043" s="198"/>
    </row>
    <row r="2044" spans="1:8" s="19" customFormat="1" ht="13.5" hidden="1" customHeight="1" outlineLevel="2">
      <c r="A2044" s="41" t="s">
        <v>8</v>
      </c>
      <c r="B2044" s="42" t="s">
        <v>34</v>
      </c>
      <c r="C2044" s="204"/>
      <c r="D2044" s="205"/>
      <c r="E2044" s="43">
        <v>0</v>
      </c>
      <c r="F2044" s="43">
        <v>0</v>
      </c>
      <c r="G2044" s="44" t="str">
        <f t="shared" si="160"/>
        <v>-</v>
      </c>
      <c r="H2044" s="198"/>
    </row>
    <row r="2045" spans="1:8" s="19" customFormat="1" ht="13.5" hidden="1" customHeight="1" outlineLevel="2">
      <c r="A2045" s="41" t="s">
        <v>9</v>
      </c>
      <c r="B2045" s="42" t="s">
        <v>35</v>
      </c>
      <c r="C2045" s="204"/>
      <c r="D2045" s="205"/>
      <c r="E2045" s="43">
        <v>0</v>
      </c>
      <c r="F2045" s="43">
        <v>0</v>
      </c>
      <c r="G2045" s="44" t="str">
        <f t="shared" si="160"/>
        <v>-</v>
      </c>
      <c r="H2045" s="198"/>
    </row>
    <row r="2046" spans="1:8" s="19" customFormat="1" ht="13.5" hidden="1" customHeight="1" outlineLevel="2">
      <c r="A2046" s="41" t="s">
        <v>31</v>
      </c>
      <c r="B2046" s="42" t="s">
        <v>36</v>
      </c>
      <c r="C2046" s="204"/>
      <c r="D2046" s="205"/>
      <c r="E2046" s="43">
        <v>0</v>
      </c>
      <c r="F2046" s="43">
        <v>0</v>
      </c>
      <c r="G2046" s="44" t="str">
        <f t="shared" si="160"/>
        <v>-</v>
      </c>
      <c r="H2046" s="198"/>
    </row>
    <row r="2047" spans="1:8" s="134" customFormat="1" ht="13.5" hidden="1" customHeight="1" outlineLevel="2">
      <c r="A2047" s="41" t="s">
        <v>38</v>
      </c>
      <c r="B2047" s="42" t="s">
        <v>37</v>
      </c>
      <c r="C2047" s="204"/>
      <c r="D2047" s="205"/>
      <c r="E2047" s="43">
        <v>0</v>
      </c>
      <c r="F2047" s="43">
        <v>0</v>
      </c>
      <c r="G2047" s="44" t="str">
        <f t="shared" si="160"/>
        <v>-</v>
      </c>
      <c r="H2047" s="198"/>
    </row>
    <row r="2048" spans="1:8" s="143" customFormat="1" ht="3.95" customHeight="1" outlineLevel="1" collapsed="1">
      <c r="A2048" s="45"/>
      <c r="B2048" s="46"/>
      <c r="C2048" s="138"/>
      <c r="D2048" s="136"/>
      <c r="E2048" s="49"/>
      <c r="F2048" s="49"/>
      <c r="G2048" s="50"/>
      <c r="H2048" s="137"/>
    </row>
    <row r="2049" spans="1:8" s="143" customFormat="1" ht="3.95" customHeight="1" outlineLevel="1">
      <c r="A2049" s="148"/>
      <c r="B2049" s="149"/>
      <c r="C2049" s="139"/>
      <c r="D2049" s="140"/>
      <c r="E2049" s="150"/>
      <c r="F2049" s="150"/>
      <c r="G2049" s="151"/>
      <c r="H2049" s="141"/>
    </row>
    <row r="2050" spans="1:8" s="2" customFormat="1" ht="27" customHeight="1" outlineLevel="1">
      <c r="A2050" s="52" t="s">
        <v>100</v>
      </c>
      <c r="B2050" s="53" t="s">
        <v>267</v>
      </c>
      <c r="C2050" s="204">
        <v>801</v>
      </c>
      <c r="D2050" s="205">
        <v>80101</v>
      </c>
      <c r="E2050" s="54">
        <f>SUM(E2051:E2055)</f>
        <v>7221</v>
      </c>
      <c r="F2050" s="54">
        <f>SUM(F2051:F2055)</f>
        <v>7220.1</v>
      </c>
      <c r="G2050" s="55">
        <f t="shared" si="160"/>
        <v>99.987536352305781</v>
      </c>
      <c r="H2050" s="198" t="s">
        <v>486</v>
      </c>
    </row>
    <row r="2051" spans="1:8" s="19" customFormat="1" ht="13.5" customHeight="1" outlineLevel="1">
      <c r="A2051" s="41" t="s">
        <v>7</v>
      </c>
      <c r="B2051" s="42" t="s">
        <v>33</v>
      </c>
      <c r="C2051" s="204"/>
      <c r="D2051" s="205"/>
      <c r="E2051" s="43">
        <v>7221</v>
      </c>
      <c r="F2051" s="43">
        <v>7220.1</v>
      </c>
      <c r="G2051" s="44">
        <f t="shared" si="160"/>
        <v>99.987536352305781</v>
      </c>
      <c r="H2051" s="198"/>
    </row>
    <row r="2052" spans="1:8" s="19" customFormat="1" ht="13.5" hidden="1" customHeight="1" outlineLevel="2">
      <c r="A2052" s="41" t="s">
        <v>8</v>
      </c>
      <c r="B2052" s="42" t="s">
        <v>34</v>
      </c>
      <c r="C2052" s="204"/>
      <c r="D2052" s="205"/>
      <c r="E2052" s="43">
        <v>0</v>
      </c>
      <c r="F2052" s="43">
        <v>0</v>
      </c>
      <c r="G2052" s="44" t="str">
        <f t="shared" si="160"/>
        <v>-</v>
      </c>
      <c r="H2052" s="198"/>
    </row>
    <row r="2053" spans="1:8" s="19" customFormat="1" ht="13.5" hidden="1" customHeight="1" outlineLevel="2">
      <c r="A2053" s="41" t="s">
        <v>9</v>
      </c>
      <c r="B2053" s="42" t="s">
        <v>35</v>
      </c>
      <c r="C2053" s="204"/>
      <c r="D2053" s="205"/>
      <c r="E2053" s="43">
        <v>0</v>
      </c>
      <c r="F2053" s="43">
        <v>0</v>
      </c>
      <c r="G2053" s="44" t="str">
        <f t="shared" si="160"/>
        <v>-</v>
      </c>
      <c r="H2053" s="198"/>
    </row>
    <row r="2054" spans="1:8" s="19" customFormat="1" ht="13.5" hidden="1" customHeight="1" outlineLevel="2">
      <c r="A2054" s="41" t="s">
        <v>31</v>
      </c>
      <c r="B2054" s="42" t="s">
        <v>36</v>
      </c>
      <c r="C2054" s="204"/>
      <c r="D2054" s="205"/>
      <c r="E2054" s="43">
        <v>0</v>
      </c>
      <c r="F2054" s="43">
        <v>0</v>
      </c>
      <c r="G2054" s="44" t="str">
        <f t="shared" si="160"/>
        <v>-</v>
      </c>
      <c r="H2054" s="198"/>
    </row>
    <row r="2055" spans="1:8" s="134" customFormat="1" ht="13.5" hidden="1" customHeight="1" outlineLevel="2">
      <c r="A2055" s="41" t="s">
        <v>38</v>
      </c>
      <c r="B2055" s="42" t="s">
        <v>37</v>
      </c>
      <c r="C2055" s="204"/>
      <c r="D2055" s="205"/>
      <c r="E2055" s="43">
        <v>0</v>
      </c>
      <c r="F2055" s="43">
        <v>0</v>
      </c>
      <c r="G2055" s="44" t="str">
        <f t="shared" si="160"/>
        <v>-</v>
      </c>
      <c r="H2055" s="198"/>
    </row>
    <row r="2056" spans="1:8" s="143" customFormat="1" ht="3.95" customHeight="1" outlineLevel="1" collapsed="1">
      <c r="A2056" s="45"/>
      <c r="B2056" s="46"/>
      <c r="C2056" s="138"/>
      <c r="D2056" s="136"/>
      <c r="E2056" s="49"/>
      <c r="F2056" s="49"/>
      <c r="G2056" s="50"/>
      <c r="H2056" s="137"/>
    </row>
    <row r="2057" spans="1:8" s="143" customFormat="1" ht="3.95" customHeight="1" outlineLevel="1">
      <c r="A2057" s="148"/>
      <c r="B2057" s="149"/>
      <c r="C2057" s="139"/>
      <c r="D2057" s="140"/>
      <c r="E2057" s="150"/>
      <c r="F2057" s="150"/>
      <c r="G2057" s="151"/>
      <c r="H2057" s="141"/>
    </row>
    <row r="2058" spans="1:8" s="2" customFormat="1" ht="27" customHeight="1" outlineLevel="1">
      <c r="A2058" s="52" t="s">
        <v>101</v>
      </c>
      <c r="B2058" s="53" t="s">
        <v>268</v>
      </c>
      <c r="C2058" s="204">
        <v>801</v>
      </c>
      <c r="D2058" s="205">
        <v>80102</v>
      </c>
      <c r="E2058" s="54">
        <f>SUM(E2059:E2063)</f>
        <v>10000</v>
      </c>
      <c r="F2058" s="54">
        <f>SUM(F2059:F2063)</f>
        <v>8942.1</v>
      </c>
      <c r="G2058" s="55">
        <f t="shared" si="160"/>
        <v>89.421000000000006</v>
      </c>
      <c r="H2058" s="198" t="s">
        <v>486</v>
      </c>
    </row>
    <row r="2059" spans="1:8" s="19" customFormat="1" ht="13.5" customHeight="1" outlineLevel="1">
      <c r="A2059" s="41" t="s">
        <v>7</v>
      </c>
      <c r="B2059" s="42" t="s">
        <v>33</v>
      </c>
      <c r="C2059" s="204"/>
      <c r="D2059" s="205"/>
      <c r="E2059" s="43">
        <v>10000</v>
      </c>
      <c r="F2059" s="43">
        <v>8942.1</v>
      </c>
      <c r="G2059" s="44">
        <f t="shared" si="160"/>
        <v>89.421000000000006</v>
      </c>
      <c r="H2059" s="198"/>
    </row>
    <row r="2060" spans="1:8" s="19" customFormat="1" ht="13.5" hidden="1" customHeight="1" outlineLevel="2">
      <c r="A2060" s="41" t="s">
        <v>8</v>
      </c>
      <c r="B2060" s="42" t="s">
        <v>34</v>
      </c>
      <c r="C2060" s="204"/>
      <c r="D2060" s="205"/>
      <c r="E2060" s="43">
        <v>0</v>
      </c>
      <c r="F2060" s="43">
        <v>0</v>
      </c>
      <c r="G2060" s="44" t="str">
        <f t="shared" si="160"/>
        <v>-</v>
      </c>
      <c r="H2060" s="198"/>
    </row>
    <row r="2061" spans="1:8" s="19" customFormat="1" ht="13.5" hidden="1" customHeight="1" outlineLevel="2">
      <c r="A2061" s="41" t="s">
        <v>9</v>
      </c>
      <c r="B2061" s="42" t="s">
        <v>35</v>
      </c>
      <c r="C2061" s="204"/>
      <c r="D2061" s="205"/>
      <c r="E2061" s="43">
        <v>0</v>
      </c>
      <c r="F2061" s="43">
        <v>0</v>
      </c>
      <c r="G2061" s="44" t="str">
        <f t="shared" si="160"/>
        <v>-</v>
      </c>
      <c r="H2061" s="198"/>
    </row>
    <row r="2062" spans="1:8" s="19" customFormat="1" ht="13.5" hidden="1" customHeight="1" outlineLevel="2">
      <c r="A2062" s="41" t="s">
        <v>31</v>
      </c>
      <c r="B2062" s="42" t="s">
        <v>36</v>
      </c>
      <c r="C2062" s="204"/>
      <c r="D2062" s="205"/>
      <c r="E2062" s="43">
        <v>0</v>
      </c>
      <c r="F2062" s="43">
        <v>0</v>
      </c>
      <c r="G2062" s="44" t="str">
        <f t="shared" si="160"/>
        <v>-</v>
      </c>
      <c r="H2062" s="198"/>
    </row>
    <row r="2063" spans="1:8" s="134" customFormat="1" ht="13.5" hidden="1" customHeight="1" outlineLevel="2">
      <c r="A2063" s="41" t="s">
        <v>38</v>
      </c>
      <c r="B2063" s="42" t="s">
        <v>37</v>
      </c>
      <c r="C2063" s="204"/>
      <c r="D2063" s="205"/>
      <c r="E2063" s="43">
        <v>0</v>
      </c>
      <c r="F2063" s="43">
        <v>0</v>
      </c>
      <c r="G2063" s="44" t="str">
        <f t="shared" si="160"/>
        <v>-</v>
      </c>
      <c r="H2063" s="198"/>
    </row>
    <row r="2064" spans="1:8" s="143" customFormat="1" ht="3.95" customHeight="1" outlineLevel="1" collapsed="1">
      <c r="A2064" s="45"/>
      <c r="B2064" s="46"/>
      <c r="C2064" s="138"/>
      <c r="D2064" s="136"/>
      <c r="E2064" s="49"/>
      <c r="F2064" s="49"/>
      <c r="G2064" s="50"/>
      <c r="H2064" s="137"/>
    </row>
    <row r="2065" spans="1:8" s="143" customFormat="1" ht="3.95" customHeight="1" outlineLevel="1">
      <c r="A2065" s="148"/>
      <c r="B2065" s="149"/>
      <c r="C2065" s="139"/>
      <c r="D2065" s="140"/>
      <c r="E2065" s="150"/>
      <c r="F2065" s="150"/>
      <c r="G2065" s="151"/>
      <c r="H2065" s="141"/>
    </row>
    <row r="2066" spans="1:8" s="2" customFormat="1" ht="27" customHeight="1" outlineLevel="1">
      <c r="A2066" s="52" t="s">
        <v>102</v>
      </c>
      <c r="B2066" s="53" t="s">
        <v>269</v>
      </c>
      <c r="C2066" s="204">
        <v>801</v>
      </c>
      <c r="D2066" s="205">
        <v>80104</v>
      </c>
      <c r="E2066" s="54">
        <f>SUM(E2067:E2071)</f>
        <v>5000</v>
      </c>
      <c r="F2066" s="54">
        <f>SUM(F2067:F2071)</f>
        <v>5000</v>
      </c>
      <c r="G2066" s="55">
        <f t="shared" si="160"/>
        <v>100</v>
      </c>
      <c r="H2066" s="198" t="s">
        <v>486</v>
      </c>
    </row>
    <row r="2067" spans="1:8" s="19" customFormat="1" ht="13.5" customHeight="1" outlineLevel="1">
      <c r="A2067" s="41" t="s">
        <v>7</v>
      </c>
      <c r="B2067" s="42" t="s">
        <v>33</v>
      </c>
      <c r="C2067" s="204"/>
      <c r="D2067" s="205"/>
      <c r="E2067" s="43">
        <v>5000</v>
      </c>
      <c r="F2067" s="43">
        <v>5000</v>
      </c>
      <c r="G2067" s="44">
        <f t="shared" si="160"/>
        <v>100</v>
      </c>
      <c r="H2067" s="198"/>
    </row>
    <row r="2068" spans="1:8" s="19" customFormat="1" ht="13.5" hidden="1" customHeight="1" outlineLevel="2">
      <c r="A2068" s="41" t="s">
        <v>8</v>
      </c>
      <c r="B2068" s="42" t="s">
        <v>34</v>
      </c>
      <c r="C2068" s="204"/>
      <c r="D2068" s="205"/>
      <c r="E2068" s="43">
        <v>0</v>
      </c>
      <c r="F2068" s="43">
        <v>0</v>
      </c>
      <c r="G2068" s="44" t="str">
        <f t="shared" si="160"/>
        <v>-</v>
      </c>
      <c r="H2068" s="198"/>
    </row>
    <row r="2069" spans="1:8" s="19" customFormat="1" ht="13.5" hidden="1" customHeight="1" outlineLevel="2">
      <c r="A2069" s="41" t="s">
        <v>9</v>
      </c>
      <c r="B2069" s="42" t="s">
        <v>35</v>
      </c>
      <c r="C2069" s="204"/>
      <c r="D2069" s="205"/>
      <c r="E2069" s="43">
        <v>0</v>
      </c>
      <c r="F2069" s="43">
        <v>0</v>
      </c>
      <c r="G2069" s="44" t="str">
        <f t="shared" si="160"/>
        <v>-</v>
      </c>
      <c r="H2069" s="198"/>
    </row>
    <row r="2070" spans="1:8" s="19" customFormat="1" ht="13.5" hidden="1" customHeight="1" outlineLevel="2">
      <c r="A2070" s="41" t="s">
        <v>31</v>
      </c>
      <c r="B2070" s="42" t="s">
        <v>36</v>
      </c>
      <c r="C2070" s="204"/>
      <c r="D2070" s="205"/>
      <c r="E2070" s="43">
        <v>0</v>
      </c>
      <c r="F2070" s="43">
        <v>0</v>
      </c>
      <c r="G2070" s="44" t="str">
        <f t="shared" si="160"/>
        <v>-</v>
      </c>
      <c r="H2070" s="198"/>
    </row>
    <row r="2071" spans="1:8" s="134" customFormat="1" ht="13.5" hidden="1" customHeight="1" outlineLevel="2">
      <c r="A2071" s="41" t="s">
        <v>38</v>
      </c>
      <c r="B2071" s="42" t="s">
        <v>37</v>
      </c>
      <c r="C2071" s="204"/>
      <c r="D2071" s="205"/>
      <c r="E2071" s="43">
        <v>0</v>
      </c>
      <c r="F2071" s="43">
        <v>0</v>
      </c>
      <c r="G2071" s="44" t="str">
        <f t="shared" si="160"/>
        <v>-</v>
      </c>
      <c r="H2071" s="198"/>
    </row>
    <row r="2072" spans="1:8" s="143" customFormat="1" ht="3.75" customHeight="1" outlineLevel="1" collapsed="1">
      <c r="A2072" s="45"/>
      <c r="B2072" s="46"/>
      <c r="C2072" s="138"/>
      <c r="D2072" s="136"/>
      <c r="E2072" s="49"/>
      <c r="F2072" s="49"/>
      <c r="G2072" s="50"/>
      <c r="H2072" s="137"/>
    </row>
    <row r="2073" spans="1:8" s="143" customFormat="1" ht="3.95" customHeight="1" outlineLevel="1">
      <c r="A2073" s="148"/>
      <c r="B2073" s="149"/>
      <c r="C2073" s="139"/>
      <c r="D2073" s="140"/>
      <c r="E2073" s="150"/>
      <c r="F2073" s="150"/>
      <c r="G2073" s="151"/>
      <c r="H2073" s="141"/>
    </row>
    <row r="2074" spans="1:8" s="2" customFormat="1" ht="27" customHeight="1" outlineLevel="1">
      <c r="A2074" s="52" t="s">
        <v>103</v>
      </c>
      <c r="B2074" s="53" t="s">
        <v>444</v>
      </c>
      <c r="C2074" s="204">
        <v>801</v>
      </c>
      <c r="D2074" s="205">
        <v>80104</v>
      </c>
      <c r="E2074" s="54">
        <f>SUM(E2075:E2079)</f>
        <v>212850</v>
      </c>
      <c r="F2074" s="54">
        <f>SUM(F2075:F2079)</f>
        <v>212850</v>
      </c>
      <c r="G2074" s="55">
        <f t="shared" ref="G2074:G2079" si="161">IF(E2074&gt;0,F2074/E2074*100,"-")</f>
        <v>100</v>
      </c>
      <c r="H2074" s="198" t="s">
        <v>703</v>
      </c>
    </row>
    <row r="2075" spans="1:8" s="19" customFormat="1" ht="13.5" customHeight="1" outlineLevel="1">
      <c r="A2075" s="41" t="s">
        <v>7</v>
      </c>
      <c r="B2075" s="42" t="s">
        <v>33</v>
      </c>
      <c r="C2075" s="204"/>
      <c r="D2075" s="205"/>
      <c r="E2075" s="43">
        <v>212850</v>
      </c>
      <c r="F2075" s="43">
        <v>212850</v>
      </c>
      <c r="G2075" s="44">
        <f t="shared" si="161"/>
        <v>100</v>
      </c>
      <c r="H2075" s="198"/>
    </row>
    <row r="2076" spans="1:8" s="19" customFormat="1" ht="13.5" hidden="1" customHeight="1" outlineLevel="2">
      <c r="A2076" s="41" t="s">
        <v>8</v>
      </c>
      <c r="B2076" s="42" t="s">
        <v>34</v>
      </c>
      <c r="C2076" s="204"/>
      <c r="D2076" s="205"/>
      <c r="E2076" s="43">
        <v>0</v>
      </c>
      <c r="F2076" s="43">
        <v>0</v>
      </c>
      <c r="G2076" s="44" t="str">
        <f t="shared" si="161"/>
        <v>-</v>
      </c>
      <c r="H2076" s="198"/>
    </row>
    <row r="2077" spans="1:8" s="19" customFormat="1" ht="13.5" hidden="1" customHeight="1" outlineLevel="2">
      <c r="A2077" s="41" t="s">
        <v>9</v>
      </c>
      <c r="B2077" s="42" t="s">
        <v>35</v>
      </c>
      <c r="C2077" s="204"/>
      <c r="D2077" s="205"/>
      <c r="E2077" s="43">
        <v>0</v>
      </c>
      <c r="F2077" s="43">
        <v>0</v>
      </c>
      <c r="G2077" s="44" t="str">
        <f t="shared" si="161"/>
        <v>-</v>
      </c>
      <c r="H2077" s="198"/>
    </row>
    <row r="2078" spans="1:8" s="19" customFormat="1" ht="13.5" hidden="1" customHeight="1" outlineLevel="2">
      <c r="A2078" s="41" t="s">
        <v>31</v>
      </c>
      <c r="B2078" s="42" t="s">
        <v>36</v>
      </c>
      <c r="C2078" s="204"/>
      <c r="D2078" s="205"/>
      <c r="E2078" s="43">
        <v>0</v>
      </c>
      <c r="F2078" s="43">
        <v>0</v>
      </c>
      <c r="G2078" s="44" t="str">
        <f t="shared" si="161"/>
        <v>-</v>
      </c>
      <c r="H2078" s="198"/>
    </row>
    <row r="2079" spans="1:8" s="134" customFormat="1" ht="13.5" hidden="1" customHeight="1" outlineLevel="2">
      <c r="A2079" s="41" t="s">
        <v>38</v>
      </c>
      <c r="B2079" s="42" t="s">
        <v>37</v>
      </c>
      <c r="C2079" s="204"/>
      <c r="D2079" s="205"/>
      <c r="E2079" s="43">
        <v>0</v>
      </c>
      <c r="F2079" s="43">
        <v>0</v>
      </c>
      <c r="G2079" s="44" t="str">
        <f t="shared" si="161"/>
        <v>-</v>
      </c>
      <c r="H2079" s="198"/>
    </row>
    <row r="2080" spans="1:8" s="143" customFormat="1" ht="11.25" customHeight="1" outlineLevel="1" collapsed="1">
      <c r="A2080" s="45"/>
      <c r="B2080" s="46"/>
      <c r="C2080" s="138"/>
      <c r="D2080" s="136"/>
      <c r="E2080" s="49"/>
      <c r="F2080" s="49"/>
      <c r="G2080" s="50"/>
      <c r="H2080" s="199"/>
    </row>
    <row r="2081" spans="1:8" s="143" customFormat="1" ht="3.95" customHeight="1" outlineLevel="1">
      <c r="A2081" s="148"/>
      <c r="B2081" s="149"/>
      <c r="C2081" s="139"/>
      <c r="D2081" s="140"/>
      <c r="E2081" s="150"/>
      <c r="F2081" s="150"/>
      <c r="G2081" s="151"/>
      <c r="H2081" s="141"/>
    </row>
    <row r="2082" spans="1:8" s="2" customFormat="1" ht="27" customHeight="1" outlineLevel="1">
      <c r="A2082" s="52" t="s">
        <v>104</v>
      </c>
      <c r="B2082" s="53" t="s">
        <v>270</v>
      </c>
      <c r="C2082" s="204">
        <v>801</v>
      </c>
      <c r="D2082" s="205">
        <v>80110</v>
      </c>
      <c r="E2082" s="54">
        <f>SUM(E2083:E2087)</f>
        <v>15000</v>
      </c>
      <c r="F2082" s="54">
        <f>SUM(F2083:F2087)</f>
        <v>15000</v>
      </c>
      <c r="G2082" s="55">
        <f t="shared" si="160"/>
        <v>100</v>
      </c>
      <c r="H2082" s="198" t="s">
        <v>486</v>
      </c>
    </row>
    <row r="2083" spans="1:8" s="19" customFormat="1" ht="13.5" customHeight="1" outlineLevel="1">
      <c r="A2083" s="41" t="s">
        <v>7</v>
      </c>
      <c r="B2083" s="42" t="s">
        <v>33</v>
      </c>
      <c r="C2083" s="204"/>
      <c r="D2083" s="205"/>
      <c r="E2083" s="43">
        <v>15000</v>
      </c>
      <c r="F2083" s="43">
        <v>15000</v>
      </c>
      <c r="G2083" s="44">
        <f t="shared" si="160"/>
        <v>100</v>
      </c>
      <c r="H2083" s="198"/>
    </row>
    <row r="2084" spans="1:8" s="19" customFormat="1" ht="13.5" hidden="1" customHeight="1" outlineLevel="2">
      <c r="A2084" s="41" t="s">
        <v>8</v>
      </c>
      <c r="B2084" s="42" t="s">
        <v>34</v>
      </c>
      <c r="C2084" s="204"/>
      <c r="D2084" s="205"/>
      <c r="E2084" s="43">
        <v>0</v>
      </c>
      <c r="F2084" s="43">
        <v>0</v>
      </c>
      <c r="G2084" s="44" t="str">
        <f t="shared" si="160"/>
        <v>-</v>
      </c>
      <c r="H2084" s="198"/>
    </row>
    <row r="2085" spans="1:8" s="19" customFormat="1" ht="13.5" hidden="1" customHeight="1" outlineLevel="2">
      <c r="A2085" s="41" t="s">
        <v>9</v>
      </c>
      <c r="B2085" s="42" t="s">
        <v>35</v>
      </c>
      <c r="C2085" s="204"/>
      <c r="D2085" s="205"/>
      <c r="E2085" s="43">
        <v>0</v>
      </c>
      <c r="F2085" s="43">
        <v>0</v>
      </c>
      <c r="G2085" s="44" t="str">
        <f t="shared" si="160"/>
        <v>-</v>
      </c>
      <c r="H2085" s="198"/>
    </row>
    <row r="2086" spans="1:8" s="19" customFormat="1" ht="13.5" hidden="1" customHeight="1" outlineLevel="2">
      <c r="A2086" s="41" t="s">
        <v>31</v>
      </c>
      <c r="B2086" s="42" t="s">
        <v>36</v>
      </c>
      <c r="C2086" s="204"/>
      <c r="D2086" s="205"/>
      <c r="E2086" s="43">
        <v>0</v>
      </c>
      <c r="F2086" s="43">
        <v>0</v>
      </c>
      <c r="G2086" s="44" t="str">
        <f t="shared" si="160"/>
        <v>-</v>
      </c>
      <c r="H2086" s="198"/>
    </row>
    <row r="2087" spans="1:8" s="134" customFormat="1" ht="13.5" hidden="1" customHeight="1" outlineLevel="2">
      <c r="A2087" s="41" t="s">
        <v>38</v>
      </c>
      <c r="B2087" s="42" t="s">
        <v>37</v>
      </c>
      <c r="C2087" s="204"/>
      <c r="D2087" s="205"/>
      <c r="E2087" s="43">
        <v>0</v>
      </c>
      <c r="F2087" s="43">
        <v>0</v>
      </c>
      <c r="G2087" s="44" t="str">
        <f t="shared" si="160"/>
        <v>-</v>
      </c>
      <c r="H2087" s="198"/>
    </row>
    <row r="2088" spans="1:8" s="143" customFormat="1" ht="3.95" customHeight="1" outlineLevel="1" collapsed="1">
      <c r="A2088" s="45"/>
      <c r="B2088" s="46"/>
      <c r="C2088" s="138"/>
      <c r="D2088" s="136"/>
      <c r="E2088" s="49"/>
      <c r="F2088" s="49"/>
      <c r="G2088" s="50"/>
      <c r="H2088" s="137"/>
    </row>
    <row r="2089" spans="1:8" s="143" customFormat="1" ht="3.95" customHeight="1" outlineLevel="1">
      <c r="A2089" s="148"/>
      <c r="B2089" s="149"/>
      <c r="C2089" s="139"/>
      <c r="D2089" s="140"/>
      <c r="E2089" s="150"/>
      <c r="F2089" s="150"/>
      <c r="G2089" s="151"/>
      <c r="H2089" s="141"/>
    </row>
    <row r="2090" spans="1:8" s="2" customFormat="1" ht="16.5" customHeight="1" outlineLevel="1">
      <c r="A2090" s="52" t="s">
        <v>105</v>
      </c>
      <c r="B2090" s="53" t="s">
        <v>445</v>
      </c>
      <c r="C2090" s="204">
        <v>801</v>
      </c>
      <c r="D2090" s="205">
        <v>80110</v>
      </c>
      <c r="E2090" s="54">
        <f>SUM(E2091:E2095)</f>
        <v>4000</v>
      </c>
      <c r="F2090" s="54">
        <f>SUM(F2091:F2095)</f>
        <v>4000</v>
      </c>
      <c r="G2090" s="55">
        <f t="shared" si="160"/>
        <v>100</v>
      </c>
      <c r="H2090" s="198" t="s">
        <v>486</v>
      </c>
    </row>
    <row r="2091" spans="1:8" s="19" customFormat="1" ht="13.5" customHeight="1" outlineLevel="1">
      <c r="A2091" s="41" t="s">
        <v>7</v>
      </c>
      <c r="B2091" s="42" t="s">
        <v>33</v>
      </c>
      <c r="C2091" s="204"/>
      <c r="D2091" s="205"/>
      <c r="E2091" s="43">
        <v>4000</v>
      </c>
      <c r="F2091" s="43">
        <v>4000</v>
      </c>
      <c r="G2091" s="44">
        <f t="shared" si="160"/>
        <v>100</v>
      </c>
      <c r="H2091" s="198"/>
    </row>
    <row r="2092" spans="1:8" s="19" customFormat="1" ht="13.5" hidden="1" customHeight="1" outlineLevel="2">
      <c r="A2092" s="41" t="s">
        <v>8</v>
      </c>
      <c r="B2092" s="42" t="s">
        <v>34</v>
      </c>
      <c r="C2092" s="204"/>
      <c r="D2092" s="205"/>
      <c r="E2092" s="43">
        <v>0</v>
      </c>
      <c r="F2092" s="43">
        <v>0</v>
      </c>
      <c r="G2092" s="44" t="str">
        <f t="shared" si="160"/>
        <v>-</v>
      </c>
      <c r="H2092" s="198"/>
    </row>
    <row r="2093" spans="1:8" s="19" customFormat="1" ht="13.5" hidden="1" customHeight="1" outlineLevel="2">
      <c r="A2093" s="41" t="s">
        <v>9</v>
      </c>
      <c r="B2093" s="42" t="s">
        <v>35</v>
      </c>
      <c r="C2093" s="204"/>
      <c r="D2093" s="205"/>
      <c r="E2093" s="43">
        <v>0</v>
      </c>
      <c r="F2093" s="43">
        <v>0</v>
      </c>
      <c r="G2093" s="44" t="str">
        <f t="shared" si="160"/>
        <v>-</v>
      </c>
      <c r="H2093" s="198"/>
    </row>
    <row r="2094" spans="1:8" s="19" customFormat="1" ht="13.5" hidden="1" customHeight="1" outlineLevel="2">
      <c r="A2094" s="41" t="s">
        <v>31</v>
      </c>
      <c r="B2094" s="42" t="s">
        <v>36</v>
      </c>
      <c r="C2094" s="204"/>
      <c r="D2094" s="205"/>
      <c r="E2094" s="43">
        <v>0</v>
      </c>
      <c r="F2094" s="43">
        <v>0</v>
      </c>
      <c r="G2094" s="44" t="str">
        <f t="shared" si="160"/>
        <v>-</v>
      </c>
      <c r="H2094" s="198"/>
    </row>
    <row r="2095" spans="1:8" s="134" customFormat="1" ht="13.5" hidden="1" customHeight="1" outlineLevel="2">
      <c r="A2095" s="41" t="s">
        <v>38</v>
      </c>
      <c r="B2095" s="42" t="s">
        <v>37</v>
      </c>
      <c r="C2095" s="204"/>
      <c r="D2095" s="205"/>
      <c r="E2095" s="43">
        <v>0</v>
      </c>
      <c r="F2095" s="43">
        <v>0</v>
      </c>
      <c r="G2095" s="44" t="str">
        <f t="shared" si="160"/>
        <v>-</v>
      </c>
      <c r="H2095" s="198"/>
    </row>
    <row r="2096" spans="1:8" s="143" customFormat="1" ht="3.95" customHeight="1" outlineLevel="1" collapsed="1">
      <c r="A2096" s="45"/>
      <c r="B2096" s="46"/>
      <c r="C2096" s="138"/>
      <c r="D2096" s="136"/>
      <c r="E2096" s="49"/>
      <c r="F2096" s="49"/>
      <c r="G2096" s="50"/>
      <c r="H2096" s="137"/>
    </row>
    <row r="2097" spans="1:8" s="143" customFormat="1" ht="3.95" customHeight="1" outlineLevel="1">
      <c r="A2097" s="148"/>
      <c r="B2097" s="149"/>
      <c r="C2097" s="139"/>
      <c r="D2097" s="140"/>
      <c r="E2097" s="150"/>
      <c r="F2097" s="150"/>
      <c r="G2097" s="151"/>
      <c r="H2097" s="141"/>
    </row>
    <row r="2098" spans="1:8" s="2" customFormat="1" ht="15" customHeight="1" outlineLevel="1">
      <c r="A2098" s="52" t="s">
        <v>290</v>
      </c>
      <c r="B2098" s="53" t="s">
        <v>271</v>
      </c>
      <c r="C2098" s="204">
        <v>801</v>
      </c>
      <c r="D2098" s="205">
        <v>80120</v>
      </c>
      <c r="E2098" s="54">
        <f>SUM(E2099:E2103)</f>
        <v>4000</v>
      </c>
      <c r="F2098" s="54">
        <f>SUM(F2099:F2103)</f>
        <v>3936</v>
      </c>
      <c r="G2098" s="55">
        <f t="shared" si="160"/>
        <v>98.4</v>
      </c>
      <c r="H2098" s="198" t="s">
        <v>486</v>
      </c>
    </row>
    <row r="2099" spans="1:8" s="19" customFormat="1" ht="13.5" customHeight="1" outlineLevel="1">
      <c r="A2099" s="41" t="s">
        <v>7</v>
      </c>
      <c r="B2099" s="42" t="s">
        <v>33</v>
      </c>
      <c r="C2099" s="204"/>
      <c r="D2099" s="205"/>
      <c r="E2099" s="43">
        <v>4000</v>
      </c>
      <c r="F2099" s="43">
        <v>3936</v>
      </c>
      <c r="G2099" s="44">
        <f t="shared" si="160"/>
        <v>98.4</v>
      </c>
      <c r="H2099" s="198"/>
    </row>
    <row r="2100" spans="1:8" s="19" customFormat="1" ht="13.5" hidden="1" customHeight="1" outlineLevel="2">
      <c r="A2100" s="41" t="s">
        <v>8</v>
      </c>
      <c r="B2100" s="42" t="s">
        <v>34</v>
      </c>
      <c r="C2100" s="204"/>
      <c r="D2100" s="205"/>
      <c r="E2100" s="43">
        <v>0</v>
      </c>
      <c r="F2100" s="43">
        <v>0</v>
      </c>
      <c r="G2100" s="44" t="str">
        <f t="shared" si="160"/>
        <v>-</v>
      </c>
      <c r="H2100" s="198"/>
    </row>
    <row r="2101" spans="1:8" s="19" customFormat="1" ht="13.5" hidden="1" customHeight="1" outlineLevel="2">
      <c r="A2101" s="41" t="s">
        <v>9</v>
      </c>
      <c r="B2101" s="42" t="s">
        <v>35</v>
      </c>
      <c r="C2101" s="204"/>
      <c r="D2101" s="205"/>
      <c r="E2101" s="43">
        <v>0</v>
      </c>
      <c r="F2101" s="43">
        <v>0</v>
      </c>
      <c r="G2101" s="44" t="str">
        <f t="shared" si="160"/>
        <v>-</v>
      </c>
      <c r="H2101" s="198"/>
    </row>
    <row r="2102" spans="1:8" s="19" customFormat="1" ht="13.5" hidden="1" customHeight="1" outlineLevel="2">
      <c r="A2102" s="41" t="s">
        <v>31</v>
      </c>
      <c r="B2102" s="42" t="s">
        <v>36</v>
      </c>
      <c r="C2102" s="204"/>
      <c r="D2102" s="205"/>
      <c r="E2102" s="43">
        <v>0</v>
      </c>
      <c r="F2102" s="43">
        <v>0</v>
      </c>
      <c r="G2102" s="44" t="str">
        <f t="shared" si="160"/>
        <v>-</v>
      </c>
      <c r="H2102" s="198"/>
    </row>
    <row r="2103" spans="1:8" s="134" customFormat="1" ht="13.5" hidden="1" customHeight="1" outlineLevel="2">
      <c r="A2103" s="41" t="s">
        <v>38</v>
      </c>
      <c r="B2103" s="42" t="s">
        <v>37</v>
      </c>
      <c r="C2103" s="204"/>
      <c r="D2103" s="205"/>
      <c r="E2103" s="43">
        <v>0</v>
      </c>
      <c r="F2103" s="43">
        <v>0</v>
      </c>
      <c r="G2103" s="44" t="str">
        <f t="shared" si="160"/>
        <v>-</v>
      </c>
      <c r="H2103" s="198"/>
    </row>
    <row r="2104" spans="1:8" s="143" customFormat="1" ht="3.95" customHeight="1" outlineLevel="1" collapsed="1">
      <c r="A2104" s="45"/>
      <c r="B2104" s="46"/>
      <c r="C2104" s="138"/>
      <c r="D2104" s="136"/>
      <c r="E2104" s="49"/>
      <c r="F2104" s="49"/>
      <c r="G2104" s="50"/>
      <c r="H2104" s="137"/>
    </row>
    <row r="2105" spans="1:8" s="143" customFormat="1" ht="3.95" customHeight="1" outlineLevel="1">
      <c r="A2105" s="148"/>
      <c r="B2105" s="149"/>
      <c r="C2105" s="139"/>
      <c r="D2105" s="140"/>
      <c r="E2105" s="150"/>
      <c r="F2105" s="150"/>
      <c r="G2105" s="151"/>
      <c r="H2105" s="141"/>
    </row>
    <row r="2106" spans="1:8" s="2" customFormat="1" ht="27" customHeight="1" outlineLevel="1">
      <c r="A2106" s="52" t="s">
        <v>291</v>
      </c>
      <c r="B2106" s="53" t="s">
        <v>272</v>
      </c>
      <c r="C2106" s="204">
        <v>801</v>
      </c>
      <c r="D2106" s="205">
        <v>80120</v>
      </c>
      <c r="E2106" s="54">
        <f>SUM(E2107:E2111)</f>
        <v>7200</v>
      </c>
      <c r="F2106" s="54">
        <f>SUM(F2107:F2111)</f>
        <v>7198</v>
      </c>
      <c r="G2106" s="55">
        <f t="shared" si="160"/>
        <v>99.972222222222214</v>
      </c>
      <c r="H2106" s="198" t="s">
        <v>486</v>
      </c>
    </row>
    <row r="2107" spans="1:8" s="19" customFormat="1" ht="13.5" customHeight="1" outlineLevel="1">
      <c r="A2107" s="41" t="s">
        <v>7</v>
      </c>
      <c r="B2107" s="42" t="s">
        <v>33</v>
      </c>
      <c r="C2107" s="204"/>
      <c r="D2107" s="205"/>
      <c r="E2107" s="43">
        <v>7200</v>
      </c>
      <c r="F2107" s="43">
        <v>7198</v>
      </c>
      <c r="G2107" s="44">
        <f t="shared" si="160"/>
        <v>99.972222222222214</v>
      </c>
      <c r="H2107" s="198"/>
    </row>
    <row r="2108" spans="1:8" s="19" customFormat="1" ht="13.5" hidden="1" customHeight="1" outlineLevel="2">
      <c r="A2108" s="41" t="s">
        <v>8</v>
      </c>
      <c r="B2108" s="42" t="s">
        <v>34</v>
      </c>
      <c r="C2108" s="204"/>
      <c r="D2108" s="205"/>
      <c r="E2108" s="43">
        <v>0</v>
      </c>
      <c r="F2108" s="43">
        <v>0</v>
      </c>
      <c r="G2108" s="44" t="str">
        <f t="shared" si="160"/>
        <v>-</v>
      </c>
      <c r="H2108" s="198"/>
    </row>
    <row r="2109" spans="1:8" s="19" customFormat="1" ht="13.5" hidden="1" customHeight="1" outlineLevel="2">
      <c r="A2109" s="41" t="s">
        <v>9</v>
      </c>
      <c r="B2109" s="42" t="s">
        <v>35</v>
      </c>
      <c r="C2109" s="204"/>
      <c r="D2109" s="205"/>
      <c r="E2109" s="43">
        <v>0</v>
      </c>
      <c r="F2109" s="43">
        <v>0</v>
      </c>
      <c r="G2109" s="44" t="str">
        <f t="shared" si="160"/>
        <v>-</v>
      </c>
      <c r="H2109" s="198"/>
    </row>
    <row r="2110" spans="1:8" s="19" customFormat="1" ht="13.5" hidden="1" customHeight="1" outlineLevel="2">
      <c r="A2110" s="41" t="s">
        <v>31</v>
      </c>
      <c r="B2110" s="42" t="s">
        <v>36</v>
      </c>
      <c r="C2110" s="204"/>
      <c r="D2110" s="205"/>
      <c r="E2110" s="43">
        <v>0</v>
      </c>
      <c r="F2110" s="43">
        <v>0</v>
      </c>
      <c r="G2110" s="44" t="str">
        <f t="shared" si="160"/>
        <v>-</v>
      </c>
      <c r="H2110" s="198"/>
    </row>
    <row r="2111" spans="1:8" s="134" customFormat="1" ht="13.5" hidden="1" customHeight="1" outlineLevel="2">
      <c r="A2111" s="41" t="s">
        <v>38</v>
      </c>
      <c r="B2111" s="42" t="s">
        <v>37</v>
      </c>
      <c r="C2111" s="204"/>
      <c r="D2111" s="205"/>
      <c r="E2111" s="43">
        <v>0</v>
      </c>
      <c r="F2111" s="43">
        <v>0</v>
      </c>
      <c r="G2111" s="44" t="str">
        <f t="shared" si="160"/>
        <v>-</v>
      </c>
      <c r="H2111" s="198"/>
    </row>
    <row r="2112" spans="1:8" s="143" customFormat="1" ht="3.95" customHeight="1" outlineLevel="1" collapsed="1">
      <c r="A2112" s="45"/>
      <c r="B2112" s="46"/>
      <c r="C2112" s="138"/>
      <c r="D2112" s="136"/>
      <c r="E2112" s="49"/>
      <c r="F2112" s="49"/>
      <c r="G2112" s="50"/>
      <c r="H2112" s="137"/>
    </row>
    <row r="2113" spans="1:8" s="143" customFormat="1" ht="3.95" customHeight="1" outlineLevel="1">
      <c r="A2113" s="148"/>
      <c r="B2113" s="149"/>
      <c r="C2113" s="139"/>
      <c r="D2113" s="140"/>
      <c r="E2113" s="150"/>
      <c r="F2113" s="150"/>
      <c r="G2113" s="151"/>
      <c r="H2113" s="141"/>
    </row>
    <row r="2114" spans="1:8" s="2" customFormat="1" ht="16.5" customHeight="1" outlineLevel="1">
      <c r="A2114" s="52" t="s">
        <v>292</v>
      </c>
      <c r="B2114" s="53" t="s">
        <v>273</v>
      </c>
      <c r="C2114" s="204">
        <v>801</v>
      </c>
      <c r="D2114" s="205">
        <v>80130</v>
      </c>
      <c r="E2114" s="54">
        <f>SUM(E2115:E2119)</f>
        <v>4500</v>
      </c>
      <c r="F2114" s="54">
        <f>SUM(F2115:F2119)</f>
        <v>4341.8999999999996</v>
      </c>
      <c r="G2114" s="55">
        <f t="shared" si="160"/>
        <v>96.48666666666665</v>
      </c>
      <c r="H2114" s="198" t="s">
        <v>486</v>
      </c>
    </row>
    <row r="2115" spans="1:8" s="19" customFormat="1" ht="13.5" customHeight="1" outlineLevel="1">
      <c r="A2115" s="41" t="s">
        <v>7</v>
      </c>
      <c r="B2115" s="42" t="s">
        <v>33</v>
      </c>
      <c r="C2115" s="204"/>
      <c r="D2115" s="205"/>
      <c r="E2115" s="43">
        <v>4500</v>
      </c>
      <c r="F2115" s="43">
        <v>4341.8999999999996</v>
      </c>
      <c r="G2115" s="44">
        <f t="shared" si="160"/>
        <v>96.48666666666665</v>
      </c>
      <c r="H2115" s="198"/>
    </row>
    <row r="2116" spans="1:8" s="19" customFormat="1" ht="13.5" hidden="1" customHeight="1" outlineLevel="2">
      <c r="A2116" s="41" t="s">
        <v>8</v>
      </c>
      <c r="B2116" s="42" t="s">
        <v>34</v>
      </c>
      <c r="C2116" s="204"/>
      <c r="D2116" s="205"/>
      <c r="E2116" s="43">
        <v>0</v>
      </c>
      <c r="F2116" s="43">
        <v>0</v>
      </c>
      <c r="G2116" s="44" t="str">
        <f t="shared" si="160"/>
        <v>-</v>
      </c>
      <c r="H2116" s="198"/>
    </row>
    <row r="2117" spans="1:8" s="19" customFormat="1" ht="13.5" hidden="1" customHeight="1" outlineLevel="2">
      <c r="A2117" s="41" t="s">
        <v>9</v>
      </c>
      <c r="B2117" s="42" t="s">
        <v>35</v>
      </c>
      <c r="C2117" s="204"/>
      <c r="D2117" s="205"/>
      <c r="E2117" s="43">
        <v>0</v>
      </c>
      <c r="F2117" s="43">
        <v>0</v>
      </c>
      <c r="G2117" s="44" t="str">
        <f t="shared" si="160"/>
        <v>-</v>
      </c>
      <c r="H2117" s="198"/>
    </row>
    <row r="2118" spans="1:8" s="19" customFormat="1" ht="13.5" hidden="1" customHeight="1" outlineLevel="2">
      <c r="A2118" s="41" t="s">
        <v>31</v>
      </c>
      <c r="B2118" s="42" t="s">
        <v>36</v>
      </c>
      <c r="C2118" s="204"/>
      <c r="D2118" s="205"/>
      <c r="E2118" s="43">
        <v>0</v>
      </c>
      <c r="F2118" s="43">
        <v>0</v>
      </c>
      <c r="G2118" s="44" t="str">
        <f t="shared" si="160"/>
        <v>-</v>
      </c>
      <c r="H2118" s="198"/>
    </row>
    <row r="2119" spans="1:8" s="134" customFormat="1" ht="13.5" hidden="1" customHeight="1" outlineLevel="2">
      <c r="A2119" s="41" t="s">
        <v>38</v>
      </c>
      <c r="B2119" s="42" t="s">
        <v>37</v>
      </c>
      <c r="C2119" s="204"/>
      <c r="D2119" s="205"/>
      <c r="E2119" s="43">
        <v>0</v>
      </c>
      <c r="F2119" s="43">
        <v>0</v>
      </c>
      <c r="G2119" s="44" t="str">
        <f t="shared" si="160"/>
        <v>-</v>
      </c>
      <c r="H2119" s="198"/>
    </row>
    <row r="2120" spans="1:8" s="143" customFormat="1" ht="3.95" customHeight="1" outlineLevel="1" collapsed="1">
      <c r="A2120" s="45"/>
      <c r="B2120" s="46"/>
      <c r="C2120" s="138"/>
      <c r="D2120" s="136"/>
      <c r="E2120" s="49"/>
      <c r="F2120" s="49"/>
      <c r="G2120" s="50"/>
      <c r="H2120" s="137"/>
    </row>
    <row r="2121" spans="1:8" s="143" customFormat="1" ht="3.95" customHeight="1" outlineLevel="1">
      <c r="A2121" s="148"/>
      <c r="B2121" s="149"/>
      <c r="C2121" s="139"/>
      <c r="D2121" s="140"/>
      <c r="E2121" s="150"/>
      <c r="F2121" s="150"/>
      <c r="G2121" s="151"/>
      <c r="H2121" s="141"/>
    </row>
    <row r="2122" spans="1:8" s="2" customFormat="1" ht="27" customHeight="1" outlineLevel="1">
      <c r="A2122" s="52" t="s">
        <v>293</v>
      </c>
      <c r="B2122" s="53" t="s">
        <v>274</v>
      </c>
      <c r="C2122" s="204">
        <v>801</v>
      </c>
      <c r="D2122" s="205">
        <v>80130</v>
      </c>
      <c r="E2122" s="54">
        <f>SUM(E2123:E2127)</f>
        <v>96205</v>
      </c>
      <c r="F2122" s="54">
        <f>SUM(F2123:F2127)</f>
        <v>96204.99</v>
      </c>
      <c r="G2122" s="55">
        <f t="shared" ref="G2122:G2221" si="162">IF(E2122&gt;0,F2122/E2122*100,"-")</f>
        <v>99.999989605529862</v>
      </c>
      <c r="H2122" s="198" t="s">
        <v>486</v>
      </c>
    </row>
    <row r="2123" spans="1:8" s="19" customFormat="1" ht="13.5" customHeight="1" outlineLevel="1">
      <c r="A2123" s="41" t="s">
        <v>7</v>
      </c>
      <c r="B2123" s="42" t="s">
        <v>33</v>
      </c>
      <c r="C2123" s="204"/>
      <c r="D2123" s="205"/>
      <c r="E2123" s="43">
        <v>96205</v>
      </c>
      <c r="F2123" s="43">
        <v>96204.99</v>
      </c>
      <c r="G2123" s="44">
        <f t="shared" si="162"/>
        <v>99.999989605529862</v>
      </c>
      <c r="H2123" s="198"/>
    </row>
    <row r="2124" spans="1:8" s="19" customFormat="1" ht="13.5" hidden="1" customHeight="1" outlineLevel="2">
      <c r="A2124" s="41" t="s">
        <v>8</v>
      </c>
      <c r="B2124" s="42" t="s">
        <v>34</v>
      </c>
      <c r="C2124" s="204"/>
      <c r="D2124" s="205"/>
      <c r="E2124" s="43">
        <v>0</v>
      </c>
      <c r="F2124" s="43">
        <v>0</v>
      </c>
      <c r="G2124" s="44" t="str">
        <f t="shared" si="162"/>
        <v>-</v>
      </c>
      <c r="H2124" s="198"/>
    </row>
    <row r="2125" spans="1:8" s="19" customFormat="1" ht="13.5" hidden="1" customHeight="1" outlineLevel="2">
      <c r="A2125" s="41" t="s">
        <v>9</v>
      </c>
      <c r="B2125" s="42" t="s">
        <v>35</v>
      </c>
      <c r="C2125" s="204"/>
      <c r="D2125" s="205"/>
      <c r="E2125" s="43">
        <v>0</v>
      </c>
      <c r="F2125" s="43">
        <v>0</v>
      </c>
      <c r="G2125" s="44" t="str">
        <f t="shared" si="162"/>
        <v>-</v>
      </c>
      <c r="H2125" s="198"/>
    </row>
    <row r="2126" spans="1:8" s="19" customFormat="1" ht="13.5" hidden="1" customHeight="1" outlineLevel="2">
      <c r="A2126" s="41" t="s">
        <v>31</v>
      </c>
      <c r="B2126" s="42" t="s">
        <v>36</v>
      </c>
      <c r="C2126" s="204"/>
      <c r="D2126" s="205"/>
      <c r="E2126" s="43">
        <v>0</v>
      </c>
      <c r="F2126" s="43">
        <v>0</v>
      </c>
      <c r="G2126" s="44" t="str">
        <f t="shared" si="162"/>
        <v>-</v>
      </c>
      <c r="H2126" s="198"/>
    </row>
    <row r="2127" spans="1:8" s="134" customFormat="1" ht="13.5" hidden="1" customHeight="1" outlineLevel="2">
      <c r="A2127" s="41" t="s">
        <v>38</v>
      </c>
      <c r="B2127" s="42" t="s">
        <v>37</v>
      </c>
      <c r="C2127" s="204"/>
      <c r="D2127" s="205"/>
      <c r="E2127" s="43">
        <v>0</v>
      </c>
      <c r="F2127" s="43">
        <v>0</v>
      </c>
      <c r="G2127" s="44" t="str">
        <f t="shared" si="162"/>
        <v>-</v>
      </c>
      <c r="H2127" s="198"/>
    </row>
    <row r="2128" spans="1:8" s="143" customFormat="1" ht="3.95" customHeight="1" outlineLevel="1" collapsed="1">
      <c r="A2128" s="45"/>
      <c r="B2128" s="46"/>
      <c r="C2128" s="138"/>
      <c r="D2128" s="136"/>
      <c r="E2128" s="49"/>
      <c r="F2128" s="49"/>
      <c r="G2128" s="50"/>
      <c r="H2128" s="137"/>
    </row>
    <row r="2129" spans="1:8" s="143" customFormat="1" ht="3.95" customHeight="1" outlineLevel="1">
      <c r="A2129" s="148"/>
      <c r="B2129" s="149"/>
      <c r="C2129" s="139"/>
      <c r="D2129" s="140"/>
      <c r="E2129" s="150"/>
      <c r="F2129" s="150"/>
      <c r="G2129" s="151"/>
      <c r="H2129" s="141"/>
    </row>
    <row r="2130" spans="1:8" s="2" customFormat="1" ht="16.5" customHeight="1" outlineLevel="1">
      <c r="A2130" s="52" t="s">
        <v>294</v>
      </c>
      <c r="B2130" s="53" t="s">
        <v>446</v>
      </c>
      <c r="C2130" s="204">
        <v>801</v>
      </c>
      <c r="D2130" s="205">
        <v>80130</v>
      </c>
      <c r="E2130" s="54">
        <f>SUM(E2131:E2135)</f>
        <v>13000</v>
      </c>
      <c r="F2130" s="54">
        <f>SUM(F2131:F2135)</f>
        <v>13000</v>
      </c>
      <c r="G2130" s="55">
        <f t="shared" ref="G2130:G2135" si="163">IF(E2130&gt;0,F2130/E2130*100,"-")</f>
        <v>100</v>
      </c>
      <c r="H2130" s="198" t="s">
        <v>486</v>
      </c>
    </row>
    <row r="2131" spans="1:8" s="19" customFormat="1" ht="13.5" customHeight="1" outlineLevel="1">
      <c r="A2131" s="41" t="s">
        <v>7</v>
      </c>
      <c r="B2131" s="42" t="s">
        <v>33</v>
      </c>
      <c r="C2131" s="204"/>
      <c r="D2131" s="205"/>
      <c r="E2131" s="43">
        <v>13000</v>
      </c>
      <c r="F2131" s="43">
        <v>13000</v>
      </c>
      <c r="G2131" s="44">
        <f t="shared" si="163"/>
        <v>100</v>
      </c>
      <c r="H2131" s="198"/>
    </row>
    <row r="2132" spans="1:8" s="19" customFormat="1" ht="13.5" hidden="1" customHeight="1" outlineLevel="2">
      <c r="A2132" s="41" t="s">
        <v>8</v>
      </c>
      <c r="B2132" s="42" t="s">
        <v>34</v>
      </c>
      <c r="C2132" s="204"/>
      <c r="D2132" s="205"/>
      <c r="E2132" s="43">
        <v>0</v>
      </c>
      <c r="F2132" s="43">
        <v>0</v>
      </c>
      <c r="G2132" s="44" t="str">
        <f t="shared" si="163"/>
        <v>-</v>
      </c>
      <c r="H2132" s="198"/>
    </row>
    <row r="2133" spans="1:8" s="19" customFormat="1" ht="13.5" hidden="1" customHeight="1" outlineLevel="2">
      <c r="A2133" s="41" t="s">
        <v>9</v>
      </c>
      <c r="B2133" s="42" t="s">
        <v>35</v>
      </c>
      <c r="C2133" s="204"/>
      <c r="D2133" s="205"/>
      <c r="E2133" s="43">
        <v>0</v>
      </c>
      <c r="F2133" s="43">
        <v>0</v>
      </c>
      <c r="G2133" s="44" t="str">
        <f t="shared" si="163"/>
        <v>-</v>
      </c>
      <c r="H2133" s="198"/>
    </row>
    <row r="2134" spans="1:8" s="19" customFormat="1" ht="13.5" hidden="1" customHeight="1" outlineLevel="2">
      <c r="A2134" s="41" t="s">
        <v>31</v>
      </c>
      <c r="B2134" s="42" t="s">
        <v>36</v>
      </c>
      <c r="C2134" s="204"/>
      <c r="D2134" s="205"/>
      <c r="E2134" s="43">
        <v>0</v>
      </c>
      <c r="F2134" s="43">
        <v>0</v>
      </c>
      <c r="G2134" s="44" t="str">
        <f t="shared" si="163"/>
        <v>-</v>
      </c>
      <c r="H2134" s="198"/>
    </row>
    <row r="2135" spans="1:8" s="134" customFormat="1" ht="13.5" hidden="1" customHeight="1" outlineLevel="2">
      <c r="A2135" s="41" t="s">
        <v>38</v>
      </c>
      <c r="B2135" s="42" t="s">
        <v>37</v>
      </c>
      <c r="C2135" s="204"/>
      <c r="D2135" s="205"/>
      <c r="E2135" s="43">
        <v>0</v>
      </c>
      <c r="F2135" s="43">
        <v>0</v>
      </c>
      <c r="G2135" s="44" t="str">
        <f t="shared" si="163"/>
        <v>-</v>
      </c>
      <c r="H2135" s="198"/>
    </row>
    <row r="2136" spans="1:8" s="143" customFormat="1" ht="3.95" customHeight="1" outlineLevel="1" collapsed="1">
      <c r="A2136" s="45"/>
      <c r="B2136" s="46"/>
      <c r="C2136" s="138"/>
      <c r="D2136" s="136"/>
      <c r="E2136" s="49"/>
      <c r="F2136" s="49"/>
      <c r="G2136" s="50"/>
      <c r="H2136" s="137"/>
    </row>
    <row r="2137" spans="1:8" s="143" customFormat="1" ht="3.95" customHeight="1" outlineLevel="1">
      <c r="A2137" s="148"/>
      <c r="B2137" s="149"/>
      <c r="C2137" s="139"/>
      <c r="D2137" s="140"/>
      <c r="E2137" s="150"/>
      <c r="F2137" s="150"/>
      <c r="G2137" s="151"/>
      <c r="H2137" s="141"/>
    </row>
    <row r="2138" spans="1:8" s="2" customFormat="1" ht="27" customHeight="1" outlineLevel="1">
      <c r="A2138" s="52" t="s">
        <v>295</v>
      </c>
      <c r="B2138" s="53" t="s">
        <v>275</v>
      </c>
      <c r="C2138" s="204">
        <v>801</v>
      </c>
      <c r="D2138" s="205">
        <v>80148</v>
      </c>
      <c r="E2138" s="54">
        <f>SUM(E2139:E2143)</f>
        <v>15000</v>
      </c>
      <c r="F2138" s="54">
        <f>SUM(F2139:F2143)</f>
        <v>14999.85</v>
      </c>
      <c r="G2138" s="55">
        <f t="shared" si="162"/>
        <v>99.999000000000009</v>
      </c>
      <c r="H2138" s="198" t="s">
        <v>486</v>
      </c>
    </row>
    <row r="2139" spans="1:8" s="19" customFormat="1" ht="13.5" customHeight="1" outlineLevel="1">
      <c r="A2139" s="41" t="s">
        <v>7</v>
      </c>
      <c r="B2139" s="42" t="s">
        <v>33</v>
      </c>
      <c r="C2139" s="204"/>
      <c r="D2139" s="205"/>
      <c r="E2139" s="43">
        <v>15000</v>
      </c>
      <c r="F2139" s="43">
        <v>14999.85</v>
      </c>
      <c r="G2139" s="44">
        <f t="shared" si="162"/>
        <v>99.999000000000009</v>
      </c>
      <c r="H2139" s="198"/>
    </row>
    <row r="2140" spans="1:8" s="19" customFormat="1" ht="13.5" hidden="1" customHeight="1" outlineLevel="2">
      <c r="A2140" s="41" t="s">
        <v>8</v>
      </c>
      <c r="B2140" s="42" t="s">
        <v>34</v>
      </c>
      <c r="C2140" s="204"/>
      <c r="D2140" s="205"/>
      <c r="E2140" s="43">
        <v>0</v>
      </c>
      <c r="F2140" s="43">
        <v>0</v>
      </c>
      <c r="G2140" s="44" t="str">
        <f t="shared" si="162"/>
        <v>-</v>
      </c>
      <c r="H2140" s="198"/>
    </row>
    <row r="2141" spans="1:8" s="19" customFormat="1" ht="13.5" hidden="1" customHeight="1" outlineLevel="2">
      <c r="A2141" s="41" t="s">
        <v>9</v>
      </c>
      <c r="B2141" s="42" t="s">
        <v>35</v>
      </c>
      <c r="C2141" s="204"/>
      <c r="D2141" s="205"/>
      <c r="E2141" s="43">
        <v>0</v>
      </c>
      <c r="F2141" s="43">
        <v>0</v>
      </c>
      <c r="G2141" s="44" t="str">
        <f t="shared" si="162"/>
        <v>-</v>
      </c>
      <c r="H2141" s="198"/>
    </row>
    <row r="2142" spans="1:8" s="19" customFormat="1" ht="13.5" hidden="1" customHeight="1" outlineLevel="2">
      <c r="A2142" s="41" t="s">
        <v>31</v>
      </c>
      <c r="B2142" s="42" t="s">
        <v>36</v>
      </c>
      <c r="C2142" s="204"/>
      <c r="D2142" s="205"/>
      <c r="E2142" s="43">
        <v>0</v>
      </c>
      <c r="F2142" s="43">
        <v>0</v>
      </c>
      <c r="G2142" s="44" t="str">
        <f t="shared" si="162"/>
        <v>-</v>
      </c>
      <c r="H2142" s="198"/>
    </row>
    <row r="2143" spans="1:8" s="134" customFormat="1" ht="13.5" hidden="1" customHeight="1" outlineLevel="2">
      <c r="A2143" s="41" t="s">
        <v>38</v>
      </c>
      <c r="B2143" s="42" t="s">
        <v>37</v>
      </c>
      <c r="C2143" s="204"/>
      <c r="D2143" s="205"/>
      <c r="E2143" s="43">
        <v>0</v>
      </c>
      <c r="F2143" s="43">
        <v>0</v>
      </c>
      <c r="G2143" s="44" t="str">
        <f t="shared" si="162"/>
        <v>-</v>
      </c>
      <c r="H2143" s="198"/>
    </row>
    <row r="2144" spans="1:8" s="143" customFormat="1" ht="3.95" customHeight="1" outlineLevel="1" collapsed="1">
      <c r="A2144" s="45"/>
      <c r="B2144" s="46"/>
      <c r="C2144" s="138"/>
      <c r="D2144" s="136"/>
      <c r="E2144" s="49"/>
      <c r="F2144" s="49"/>
      <c r="G2144" s="50"/>
      <c r="H2144" s="137"/>
    </row>
    <row r="2145" spans="1:8" s="143" customFormat="1" ht="3.95" customHeight="1" outlineLevel="1">
      <c r="A2145" s="148"/>
      <c r="B2145" s="149"/>
      <c r="C2145" s="139"/>
      <c r="D2145" s="140"/>
      <c r="E2145" s="150"/>
      <c r="F2145" s="150"/>
      <c r="G2145" s="151"/>
      <c r="H2145" s="141"/>
    </row>
    <row r="2146" spans="1:8" s="2" customFormat="1" ht="27" customHeight="1" outlineLevel="1">
      <c r="A2146" s="52" t="s">
        <v>296</v>
      </c>
      <c r="B2146" s="53" t="s">
        <v>276</v>
      </c>
      <c r="C2146" s="204">
        <v>801</v>
      </c>
      <c r="D2146" s="205">
        <v>80148</v>
      </c>
      <c r="E2146" s="54">
        <f>SUM(E2147:E2151)</f>
        <v>6000</v>
      </c>
      <c r="F2146" s="54">
        <f>SUM(F2147:F2151)</f>
        <v>5965.5</v>
      </c>
      <c r="G2146" s="55">
        <f t="shared" si="162"/>
        <v>99.424999999999997</v>
      </c>
      <c r="H2146" s="198" t="s">
        <v>704</v>
      </c>
    </row>
    <row r="2147" spans="1:8" s="19" customFormat="1" ht="13.5" customHeight="1" outlineLevel="1">
      <c r="A2147" s="41" t="s">
        <v>7</v>
      </c>
      <c r="B2147" s="42" t="s">
        <v>33</v>
      </c>
      <c r="C2147" s="204"/>
      <c r="D2147" s="205"/>
      <c r="E2147" s="43">
        <v>6000</v>
      </c>
      <c r="F2147" s="43">
        <v>5965.5</v>
      </c>
      <c r="G2147" s="44">
        <f t="shared" si="162"/>
        <v>99.424999999999997</v>
      </c>
      <c r="H2147" s="198"/>
    </row>
    <row r="2148" spans="1:8" s="19" customFormat="1" ht="13.5" hidden="1" customHeight="1" outlineLevel="2">
      <c r="A2148" s="41" t="s">
        <v>8</v>
      </c>
      <c r="B2148" s="42" t="s">
        <v>34</v>
      </c>
      <c r="C2148" s="204"/>
      <c r="D2148" s="205"/>
      <c r="E2148" s="43">
        <v>0</v>
      </c>
      <c r="F2148" s="43">
        <v>0</v>
      </c>
      <c r="G2148" s="44" t="str">
        <f t="shared" si="162"/>
        <v>-</v>
      </c>
      <c r="H2148" s="198"/>
    </row>
    <row r="2149" spans="1:8" s="19" customFormat="1" ht="13.5" hidden="1" customHeight="1" outlineLevel="2">
      <c r="A2149" s="41" t="s">
        <v>9</v>
      </c>
      <c r="B2149" s="42" t="s">
        <v>35</v>
      </c>
      <c r="C2149" s="204"/>
      <c r="D2149" s="205"/>
      <c r="E2149" s="43">
        <v>0</v>
      </c>
      <c r="F2149" s="43">
        <v>0</v>
      </c>
      <c r="G2149" s="44" t="str">
        <f t="shared" si="162"/>
        <v>-</v>
      </c>
      <c r="H2149" s="198"/>
    </row>
    <row r="2150" spans="1:8" s="19" customFormat="1" ht="13.5" hidden="1" customHeight="1" outlineLevel="2">
      <c r="A2150" s="41" t="s">
        <v>31</v>
      </c>
      <c r="B2150" s="42" t="s">
        <v>36</v>
      </c>
      <c r="C2150" s="204"/>
      <c r="D2150" s="205"/>
      <c r="E2150" s="43">
        <v>0</v>
      </c>
      <c r="F2150" s="43">
        <v>0</v>
      </c>
      <c r="G2150" s="44" t="str">
        <f t="shared" si="162"/>
        <v>-</v>
      </c>
      <c r="H2150" s="198"/>
    </row>
    <row r="2151" spans="1:8" s="134" customFormat="1" ht="13.5" hidden="1" customHeight="1" outlineLevel="2">
      <c r="A2151" s="41" t="s">
        <v>38</v>
      </c>
      <c r="B2151" s="42" t="s">
        <v>37</v>
      </c>
      <c r="C2151" s="204"/>
      <c r="D2151" s="205"/>
      <c r="E2151" s="43">
        <v>0</v>
      </c>
      <c r="F2151" s="43">
        <v>0</v>
      </c>
      <c r="G2151" s="44" t="str">
        <f t="shared" si="162"/>
        <v>-</v>
      </c>
      <c r="H2151" s="198"/>
    </row>
    <row r="2152" spans="1:8" s="143" customFormat="1" ht="3.95" customHeight="1" outlineLevel="1" collapsed="1">
      <c r="A2152" s="45"/>
      <c r="B2152" s="46"/>
      <c r="C2152" s="138"/>
      <c r="D2152" s="136"/>
      <c r="E2152" s="49"/>
      <c r="F2152" s="49"/>
      <c r="G2152" s="50"/>
      <c r="H2152" s="137"/>
    </row>
    <row r="2153" spans="1:8" s="143" customFormat="1" ht="3.95" customHeight="1" outlineLevel="1">
      <c r="A2153" s="148"/>
      <c r="B2153" s="149"/>
      <c r="C2153" s="139"/>
      <c r="D2153" s="140"/>
      <c r="E2153" s="150"/>
      <c r="F2153" s="150"/>
      <c r="G2153" s="151"/>
      <c r="H2153" s="141"/>
    </row>
    <row r="2154" spans="1:8" s="2" customFormat="1" ht="15" customHeight="1" outlineLevel="1">
      <c r="A2154" s="52" t="s">
        <v>297</v>
      </c>
      <c r="B2154" s="53" t="s">
        <v>277</v>
      </c>
      <c r="C2154" s="204">
        <v>801</v>
      </c>
      <c r="D2154" s="205">
        <v>80148</v>
      </c>
      <c r="E2154" s="54">
        <f>SUM(E2155:E2159)</f>
        <v>6000</v>
      </c>
      <c r="F2154" s="54">
        <f>SUM(F2155:F2159)</f>
        <v>6000</v>
      </c>
      <c r="G2154" s="55">
        <f t="shared" si="162"/>
        <v>100</v>
      </c>
      <c r="H2154" s="198" t="s">
        <v>486</v>
      </c>
    </row>
    <row r="2155" spans="1:8" s="19" customFormat="1" ht="13.5" customHeight="1" outlineLevel="1">
      <c r="A2155" s="41" t="s">
        <v>7</v>
      </c>
      <c r="B2155" s="42" t="s">
        <v>33</v>
      </c>
      <c r="C2155" s="204"/>
      <c r="D2155" s="205"/>
      <c r="E2155" s="43">
        <v>6000</v>
      </c>
      <c r="F2155" s="43">
        <v>6000</v>
      </c>
      <c r="G2155" s="44">
        <f t="shared" si="162"/>
        <v>100</v>
      </c>
      <c r="H2155" s="198"/>
    </row>
    <row r="2156" spans="1:8" s="19" customFormat="1" ht="13.5" hidden="1" customHeight="1" outlineLevel="2">
      <c r="A2156" s="41" t="s">
        <v>8</v>
      </c>
      <c r="B2156" s="42" t="s">
        <v>34</v>
      </c>
      <c r="C2156" s="204"/>
      <c r="D2156" s="205"/>
      <c r="E2156" s="43">
        <v>0</v>
      </c>
      <c r="F2156" s="43">
        <v>0</v>
      </c>
      <c r="G2156" s="44" t="str">
        <f t="shared" si="162"/>
        <v>-</v>
      </c>
      <c r="H2156" s="198"/>
    </row>
    <row r="2157" spans="1:8" s="19" customFormat="1" ht="13.5" hidden="1" customHeight="1" outlineLevel="2">
      <c r="A2157" s="41" t="s">
        <v>9</v>
      </c>
      <c r="B2157" s="42" t="s">
        <v>35</v>
      </c>
      <c r="C2157" s="204"/>
      <c r="D2157" s="205"/>
      <c r="E2157" s="43">
        <v>0</v>
      </c>
      <c r="F2157" s="43">
        <v>0</v>
      </c>
      <c r="G2157" s="44" t="str">
        <f t="shared" si="162"/>
        <v>-</v>
      </c>
      <c r="H2157" s="198"/>
    </row>
    <row r="2158" spans="1:8" s="19" customFormat="1" ht="13.5" hidden="1" customHeight="1" outlineLevel="2">
      <c r="A2158" s="41" t="s">
        <v>31</v>
      </c>
      <c r="B2158" s="42" t="s">
        <v>36</v>
      </c>
      <c r="C2158" s="204"/>
      <c r="D2158" s="205"/>
      <c r="E2158" s="43">
        <v>0</v>
      </c>
      <c r="F2158" s="43">
        <v>0</v>
      </c>
      <c r="G2158" s="44" t="str">
        <f t="shared" si="162"/>
        <v>-</v>
      </c>
      <c r="H2158" s="198"/>
    </row>
    <row r="2159" spans="1:8" s="134" customFormat="1" ht="13.5" hidden="1" customHeight="1" outlineLevel="2">
      <c r="A2159" s="41" t="s">
        <v>38</v>
      </c>
      <c r="B2159" s="42" t="s">
        <v>37</v>
      </c>
      <c r="C2159" s="204"/>
      <c r="D2159" s="205"/>
      <c r="E2159" s="43">
        <v>0</v>
      </c>
      <c r="F2159" s="43">
        <v>0</v>
      </c>
      <c r="G2159" s="44" t="str">
        <f t="shared" si="162"/>
        <v>-</v>
      </c>
      <c r="H2159" s="198"/>
    </row>
    <row r="2160" spans="1:8" s="143" customFormat="1" ht="3.95" customHeight="1" outlineLevel="1" collapsed="1">
      <c r="A2160" s="45"/>
      <c r="B2160" s="46"/>
      <c r="C2160" s="138"/>
      <c r="D2160" s="136"/>
      <c r="E2160" s="49"/>
      <c r="F2160" s="49"/>
      <c r="G2160" s="50"/>
      <c r="H2160" s="137"/>
    </row>
    <row r="2161" spans="1:8" s="143" customFormat="1" ht="3.95" customHeight="1" outlineLevel="1">
      <c r="A2161" s="148"/>
      <c r="B2161" s="149"/>
      <c r="C2161" s="139"/>
      <c r="D2161" s="140"/>
      <c r="E2161" s="150"/>
      <c r="F2161" s="150"/>
      <c r="G2161" s="151"/>
      <c r="H2161" s="141"/>
    </row>
    <row r="2162" spans="1:8" s="2" customFormat="1" ht="27" customHeight="1" outlineLevel="1">
      <c r="A2162" s="52" t="s">
        <v>298</v>
      </c>
      <c r="B2162" s="53" t="s">
        <v>278</v>
      </c>
      <c r="C2162" s="204">
        <v>801</v>
      </c>
      <c r="D2162" s="205">
        <v>80148</v>
      </c>
      <c r="E2162" s="54">
        <f>SUM(E2163:E2167)</f>
        <v>7000</v>
      </c>
      <c r="F2162" s="54">
        <f>SUM(F2163:F2167)</f>
        <v>7000</v>
      </c>
      <c r="G2162" s="55">
        <f t="shared" si="162"/>
        <v>100</v>
      </c>
      <c r="H2162" s="198" t="s">
        <v>705</v>
      </c>
    </row>
    <row r="2163" spans="1:8" s="19" customFormat="1" ht="13.5" customHeight="1" outlineLevel="1">
      <c r="A2163" s="41"/>
      <c r="B2163" s="42" t="s">
        <v>33</v>
      </c>
      <c r="C2163" s="204"/>
      <c r="D2163" s="205"/>
      <c r="E2163" s="43">
        <v>7000</v>
      </c>
      <c r="F2163" s="43">
        <v>7000</v>
      </c>
      <c r="G2163" s="44">
        <f t="shared" si="162"/>
        <v>100</v>
      </c>
      <c r="H2163" s="198"/>
    </row>
    <row r="2164" spans="1:8" s="19" customFormat="1" ht="13.5" hidden="1" customHeight="1" outlineLevel="2">
      <c r="A2164" s="41" t="s">
        <v>8</v>
      </c>
      <c r="B2164" s="42" t="s">
        <v>34</v>
      </c>
      <c r="C2164" s="204"/>
      <c r="D2164" s="205"/>
      <c r="E2164" s="43">
        <v>0</v>
      </c>
      <c r="F2164" s="43">
        <v>0</v>
      </c>
      <c r="G2164" s="44" t="str">
        <f t="shared" si="162"/>
        <v>-</v>
      </c>
      <c r="H2164" s="198"/>
    </row>
    <row r="2165" spans="1:8" s="19" customFormat="1" ht="13.5" hidden="1" customHeight="1" outlineLevel="2">
      <c r="A2165" s="41" t="s">
        <v>9</v>
      </c>
      <c r="B2165" s="42" t="s">
        <v>35</v>
      </c>
      <c r="C2165" s="204"/>
      <c r="D2165" s="205"/>
      <c r="E2165" s="43">
        <v>0</v>
      </c>
      <c r="F2165" s="43">
        <v>0</v>
      </c>
      <c r="G2165" s="44" t="str">
        <f t="shared" si="162"/>
        <v>-</v>
      </c>
      <c r="H2165" s="198"/>
    </row>
    <row r="2166" spans="1:8" s="19" customFormat="1" ht="13.5" hidden="1" customHeight="1" outlineLevel="2">
      <c r="A2166" s="41" t="s">
        <v>31</v>
      </c>
      <c r="B2166" s="42" t="s">
        <v>36</v>
      </c>
      <c r="C2166" s="204"/>
      <c r="D2166" s="205"/>
      <c r="E2166" s="43">
        <v>0</v>
      </c>
      <c r="F2166" s="43">
        <v>0</v>
      </c>
      <c r="G2166" s="44" t="str">
        <f t="shared" si="162"/>
        <v>-</v>
      </c>
      <c r="H2166" s="198"/>
    </row>
    <row r="2167" spans="1:8" s="134" customFormat="1" ht="13.5" hidden="1" customHeight="1" outlineLevel="2">
      <c r="A2167" s="41" t="s">
        <v>38</v>
      </c>
      <c r="B2167" s="42" t="s">
        <v>37</v>
      </c>
      <c r="C2167" s="204"/>
      <c r="D2167" s="205"/>
      <c r="E2167" s="43">
        <v>0</v>
      </c>
      <c r="F2167" s="43">
        <v>0</v>
      </c>
      <c r="G2167" s="44" t="str">
        <f t="shared" si="162"/>
        <v>-</v>
      </c>
      <c r="H2167" s="198"/>
    </row>
    <row r="2168" spans="1:8" s="143" customFormat="1" ht="3.95" customHeight="1" outlineLevel="1" collapsed="1">
      <c r="A2168" s="45"/>
      <c r="B2168" s="46"/>
      <c r="C2168" s="138"/>
      <c r="D2168" s="136"/>
      <c r="E2168" s="49"/>
      <c r="F2168" s="49"/>
      <c r="G2168" s="50"/>
      <c r="H2168" s="137"/>
    </row>
    <row r="2169" spans="1:8" s="143" customFormat="1" ht="3.95" customHeight="1" outlineLevel="1">
      <c r="A2169" s="148"/>
      <c r="B2169" s="149"/>
      <c r="C2169" s="139"/>
      <c r="D2169" s="140"/>
      <c r="E2169" s="150"/>
      <c r="F2169" s="150"/>
      <c r="G2169" s="151"/>
      <c r="H2169" s="141"/>
    </row>
    <row r="2170" spans="1:8" s="2" customFormat="1" ht="27" customHeight="1" outlineLevel="1">
      <c r="A2170" s="52" t="s">
        <v>299</v>
      </c>
      <c r="B2170" s="53" t="s">
        <v>279</v>
      </c>
      <c r="C2170" s="204">
        <v>801</v>
      </c>
      <c r="D2170" s="205">
        <v>80148</v>
      </c>
      <c r="E2170" s="54">
        <f>SUM(E2171:E2175)</f>
        <v>6600</v>
      </c>
      <c r="F2170" s="54">
        <f>SUM(F2171:F2175)</f>
        <v>6600</v>
      </c>
      <c r="G2170" s="55">
        <f t="shared" si="162"/>
        <v>100</v>
      </c>
      <c r="H2170" s="198" t="s">
        <v>705</v>
      </c>
    </row>
    <row r="2171" spans="1:8" s="19" customFormat="1" ht="13.5" customHeight="1" outlineLevel="1">
      <c r="A2171" s="41" t="s">
        <v>7</v>
      </c>
      <c r="B2171" s="42" t="s">
        <v>33</v>
      </c>
      <c r="C2171" s="204"/>
      <c r="D2171" s="205"/>
      <c r="E2171" s="43">
        <v>6600</v>
      </c>
      <c r="F2171" s="43">
        <v>6600</v>
      </c>
      <c r="G2171" s="44">
        <f t="shared" si="162"/>
        <v>100</v>
      </c>
      <c r="H2171" s="198"/>
    </row>
    <row r="2172" spans="1:8" s="19" customFormat="1" ht="13.5" hidden="1" customHeight="1" outlineLevel="2">
      <c r="A2172" s="41" t="s">
        <v>8</v>
      </c>
      <c r="B2172" s="42" t="s">
        <v>34</v>
      </c>
      <c r="C2172" s="204"/>
      <c r="D2172" s="205"/>
      <c r="E2172" s="43">
        <v>0</v>
      </c>
      <c r="F2172" s="43">
        <v>0</v>
      </c>
      <c r="G2172" s="44" t="str">
        <f t="shared" si="162"/>
        <v>-</v>
      </c>
      <c r="H2172" s="198"/>
    </row>
    <row r="2173" spans="1:8" s="19" customFormat="1" ht="13.5" hidden="1" customHeight="1" outlineLevel="2">
      <c r="A2173" s="41" t="s">
        <v>9</v>
      </c>
      <c r="B2173" s="42" t="s">
        <v>35</v>
      </c>
      <c r="C2173" s="204"/>
      <c r="D2173" s="205"/>
      <c r="E2173" s="43">
        <v>0</v>
      </c>
      <c r="F2173" s="43">
        <v>0</v>
      </c>
      <c r="G2173" s="44" t="str">
        <f t="shared" si="162"/>
        <v>-</v>
      </c>
      <c r="H2173" s="198"/>
    </row>
    <row r="2174" spans="1:8" s="19" customFormat="1" ht="13.5" hidden="1" customHeight="1" outlineLevel="2">
      <c r="A2174" s="41" t="s">
        <v>31</v>
      </c>
      <c r="B2174" s="42" t="s">
        <v>36</v>
      </c>
      <c r="C2174" s="204"/>
      <c r="D2174" s="205"/>
      <c r="E2174" s="43">
        <v>0</v>
      </c>
      <c r="F2174" s="43">
        <v>0</v>
      </c>
      <c r="G2174" s="44" t="str">
        <f t="shared" si="162"/>
        <v>-</v>
      </c>
      <c r="H2174" s="198"/>
    </row>
    <row r="2175" spans="1:8" s="134" customFormat="1" ht="13.5" hidden="1" customHeight="1" outlineLevel="2">
      <c r="A2175" s="41" t="s">
        <v>38</v>
      </c>
      <c r="B2175" s="42" t="s">
        <v>37</v>
      </c>
      <c r="C2175" s="204"/>
      <c r="D2175" s="205"/>
      <c r="E2175" s="43">
        <v>0</v>
      </c>
      <c r="F2175" s="43">
        <v>0</v>
      </c>
      <c r="G2175" s="44" t="str">
        <f t="shared" si="162"/>
        <v>-</v>
      </c>
      <c r="H2175" s="198"/>
    </row>
    <row r="2176" spans="1:8" s="143" customFormat="1" ht="3.95" customHeight="1" outlineLevel="1" collapsed="1">
      <c r="A2176" s="45"/>
      <c r="B2176" s="46"/>
      <c r="C2176" s="138"/>
      <c r="D2176" s="136"/>
      <c r="E2176" s="49"/>
      <c r="F2176" s="49"/>
      <c r="G2176" s="50"/>
      <c r="H2176" s="137"/>
    </row>
    <row r="2177" spans="1:8" s="143" customFormat="1" ht="3.95" customHeight="1" outlineLevel="1">
      <c r="A2177" s="148"/>
      <c r="B2177" s="149"/>
      <c r="C2177" s="139"/>
      <c r="D2177" s="140"/>
      <c r="E2177" s="150"/>
      <c r="F2177" s="150"/>
      <c r="G2177" s="151"/>
      <c r="H2177" s="141"/>
    </row>
    <row r="2178" spans="1:8" s="2" customFormat="1" ht="27" customHeight="1" outlineLevel="1">
      <c r="A2178" s="52" t="s">
        <v>300</v>
      </c>
      <c r="B2178" s="53" t="s">
        <v>280</v>
      </c>
      <c r="C2178" s="204">
        <v>801</v>
      </c>
      <c r="D2178" s="205">
        <v>80148</v>
      </c>
      <c r="E2178" s="54">
        <f>SUM(E2179:E2183)</f>
        <v>8000</v>
      </c>
      <c r="F2178" s="54">
        <f>SUM(F2179:F2183)</f>
        <v>7960</v>
      </c>
      <c r="G2178" s="55">
        <f t="shared" si="162"/>
        <v>99.5</v>
      </c>
      <c r="H2178" s="198" t="s">
        <v>486</v>
      </c>
    </row>
    <row r="2179" spans="1:8" s="19" customFormat="1" ht="13.5" customHeight="1" outlineLevel="1">
      <c r="A2179" s="41" t="s">
        <v>7</v>
      </c>
      <c r="B2179" s="42" t="s">
        <v>33</v>
      </c>
      <c r="C2179" s="204"/>
      <c r="D2179" s="205"/>
      <c r="E2179" s="43">
        <v>8000</v>
      </c>
      <c r="F2179" s="43">
        <v>7960</v>
      </c>
      <c r="G2179" s="44">
        <f t="shared" si="162"/>
        <v>99.5</v>
      </c>
      <c r="H2179" s="198"/>
    </row>
    <row r="2180" spans="1:8" s="19" customFormat="1" ht="13.5" hidden="1" customHeight="1" outlineLevel="2">
      <c r="A2180" s="41" t="s">
        <v>8</v>
      </c>
      <c r="B2180" s="42" t="s">
        <v>34</v>
      </c>
      <c r="C2180" s="204"/>
      <c r="D2180" s="205"/>
      <c r="E2180" s="43">
        <v>0</v>
      </c>
      <c r="F2180" s="43">
        <v>0</v>
      </c>
      <c r="G2180" s="44" t="str">
        <f t="shared" si="162"/>
        <v>-</v>
      </c>
      <c r="H2180" s="198"/>
    </row>
    <row r="2181" spans="1:8" s="19" customFormat="1" ht="13.5" hidden="1" customHeight="1" outlineLevel="2">
      <c r="A2181" s="41" t="s">
        <v>9</v>
      </c>
      <c r="B2181" s="42" t="s">
        <v>35</v>
      </c>
      <c r="C2181" s="204"/>
      <c r="D2181" s="205"/>
      <c r="E2181" s="43">
        <v>0</v>
      </c>
      <c r="F2181" s="43">
        <v>0</v>
      </c>
      <c r="G2181" s="44" t="str">
        <f t="shared" si="162"/>
        <v>-</v>
      </c>
      <c r="H2181" s="198"/>
    </row>
    <row r="2182" spans="1:8" s="19" customFormat="1" ht="13.5" hidden="1" customHeight="1" outlineLevel="2">
      <c r="A2182" s="41" t="s">
        <v>31</v>
      </c>
      <c r="B2182" s="42" t="s">
        <v>36</v>
      </c>
      <c r="C2182" s="204"/>
      <c r="D2182" s="205"/>
      <c r="E2182" s="43">
        <v>0</v>
      </c>
      <c r="F2182" s="43">
        <v>0</v>
      </c>
      <c r="G2182" s="44" t="str">
        <f t="shared" si="162"/>
        <v>-</v>
      </c>
      <c r="H2182" s="198"/>
    </row>
    <row r="2183" spans="1:8" s="134" customFormat="1" ht="13.5" hidden="1" customHeight="1" outlineLevel="2">
      <c r="A2183" s="41" t="s">
        <v>38</v>
      </c>
      <c r="B2183" s="42" t="s">
        <v>37</v>
      </c>
      <c r="C2183" s="204"/>
      <c r="D2183" s="205"/>
      <c r="E2183" s="43">
        <v>0</v>
      </c>
      <c r="F2183" s="43">
        <v>0</v>
      </c>
      <c r="G2183" s="44" t="str">
        <f t="shared" si="162"/>
        <v>-</v>
      </c>
      <c r="H2183" s="198"/>
    </row>
    <row r="2184" spans="1:8" s="143" customFormat="1" ht="3.95" customHeight="1" outlineLevel="1" collapsed="1">
      <c r="A2184" s="45"/>
      <c r="B2184" s="46"/>
      <c r="C2184" s="138"/>
      <c r="D2184" s="136"/>
      <c r="E2184" s="49"/>
      <c r="F2184" s="49"/>
      <c r="G2184" s="50"/>
      <c r="H2184" s="137"/>
    </row>
    <row r="2185" spans="1:8" s="143" customFormat="1" ht="3.95" customHeight="1" outlineLevel="1">
      <c r="A2185" s="148"/>
      <c r="B2185" s="149"/>
      <c r="C2185" s="139"/>
      <c r="D2185" s="140"/>
      <c r="E2185" s="150"/>
      <c r="F2185" s="150"/>
      <c r="G2185" s="151"/>
      <c r="H2185" s="141"/>
    </row>
    <row r="2186" spans="1:8" s="2" customFormat="1" ht="42.75" customHeight="1" outlineLevel="1">
      <c r="A2186" s="52" t="s">
        <v>301</v>
      </c>
      <c r="B2186" s="53" t="s">
        <v>732</v>
      </c>
      <c r="C2186" s="204">
        <v>801</v>
      </c>
      <c r="D2186" s="205">
        <v>80148</v>
      </c>
      <c r="E2186" s="54">
        <f>SUM(E2187:E2191)</f>
        <v>12943</v>
      </c>
      <c r="F2186" s="54">
        <f>SUM(F2187:F2191)</f>
        <v>12943</v>
      </c>
      <c r="G2186" s="55">
        <f t="shared" ref="G2186:G2191" si="164">IF(E2186&gt;0,F2186/E2186*100,"-")</f>
        <v>100</v>
      </c>
      <c r="H2186" s="198" t="s">
        <v>486</v>
      </c>
    </row>
    <row r="2187" spans="1:8" s="19" customFormat="1" ht="13.5" customHeight="1" outlineLevel="1">
      <c r="A2187" s="41" t="s">
        <v>7</v>
      </c>
      <c r="B2187" s="42" t="s">
        <v>33</v>
      </c>
      <c r="C2187" s="204"/>
      <c r="D2187" s="205"/>
      <c r="E2187" s="43">
        <v>12943</v>
      </c>
      <c r="F2187" s="43">
        <v>12943</v>
      </c>
      <c r="G2187" s="44">
        <f t="shared" si="164"/>
        <v>100</v>
      </c>
      <c r="H2187" s="198"/>
    </row>
    <row r="2188" spans="1:8" s="19" customFormat="1" ht="13.5" hidden="1" customHeight="1" outlineLevel="2">
      <c r="A2188" s="41" t="s">
        <v>8</v>
      </c>
      <c r="B2188" s="42" t="s">
        <v>34</v>
      </c>
      <c r="C2188" s="204"/>
      <c r="D2188" s="205"/>
      <c r="E2188" s="43">
        <v>0</v>
      </c>
      <c r="F2188" s="43">
        <v>0</v>
      </c>
      <c r="G2188" s="44" t="str">
        <f t="shared" si="164"/>
        <v>-</v>
      </c>
      <c r="H2188" s="198"/>
    </row>
    <row r="2189" spans="1:8" s="19" customFormat="1" ht="13.5" hidden="1" customHeight="1" outlineLevel="2">
      <c r="A2189" s="41" t="s">
        <v>9</v>
      </c>
      <c r="B2189" s="42" t="s">
        <v>35</v>
      </c>
      <c r="C2189" s="204"/>
      <c r="D2189" s="205"/>
      <c r="E2189" s="43">
        <v>0</v>
      </c>
      <c r="F2189" s="43">
        <v>0</v>
      </c>
      <c r="G2189" s="44" t="str">
        <f t="shared" si="164"/>
        <v>-</v>
      </c>
      <c r="H2189" s="198"/>
    </row>
    <row r="2190" spans="1:8" s="19" customFormat="1" ht="13.5" hidden="1" customHeight="1" outlineLevel="2">
      <c r="A2190" s="41" t="s">
        <v>31</v>
      </c>
      <c r="B2190" s="42" t="s">
        <v>36</v>
      </c>
      <c r="C2190" s="204"/>
      <c r="D2190" s="205"/>
      <c r="E2190" s="43">
        <v>0</v>
      </c>
      <c r="F2190" s="43">
        <v>0</v>
      </c>
      <c r="G2190" s="44" t="str">
        <f t="shared" si="164"/>
        <v>-</v>
      </c>
      <c r="H2190" s="198"/>
    </row>
    <row r="2191" spans="1:8" s="134" customFormat="1" ht="13.5" hidden="1" customHeight="1" outlineLevel="2">
      <c r="A2191" s="41" t="s">
        <v>38</v>
      </c>
      <c r="B2191" s="42" t="s">
        <v>37</v>
      </c>
      <c r="C2191" s="204"/>
      <c r="D2191" s="205"/>
      <c r="E2191" s="43">
        <v>0</v>
      </c>
      <c r="F2191" s="43">
        <v>0</v>
      </c>
      <c r="G2191" s="44" t="str">
        <f t="shared" si="164"/>
        <v>-</v>
      </c>
      <c r="H2191" s="198"/>
    </row>
    <row r="2192" spans="1:8" s="143" customFormat="1" ht="3.95" customHeight="1" outlineLevel="1" collapsed="1">
      <c r="A2192" s="45"/>
      <c r="B2192" s="46"/>
      <c r="C2192" s="138"/>
      <c r="D2192" s="136"/>
      <c r="E2192" s="49"/>
      <c r="F2192" s="49"/>
      <c r="G2192" s="50"/>
      <c r="H2192" s="137"/>
    </row>
    <row r="2193" spans="1:8" s="143" customFormat="1" ht="3.95" customHeight="1" outlineLevel="1">
      <c r="A2193" s="148"/>
      <c r="B2193" s="149"/>
      <c r="C2193" s="139"/>
      <c r="D2193" s="140"/>
      <c r="E2193" s="150"/>
      <c r="F2193" s="150"/>
      <c r="G2193" s="151"/>
      <c r="H2193" s="141"/>
    </row>
    <row r="2194" spans="1:8" s="2" customFormat="1" ht="16.5" customHeight="1" outlineLevel="1">
      <c r="A2194" s="52" t="s">
        <v>302</v>
      </c>
      <c r="B2194" s="53" t="s">
        <v>447</v>
      </c>
      <c r="C2194" s="204">
        <v>801</v>
      </c>
      <c r="D2194" s="205">
        <v>80148</v>
      </c>
      <c r="E2194" s="54">
        <f>SUM(E2195:E2199)</f>
        <v>5000</v>
      </c>
      <c r="F2194" s="54">
        <f>SUM(F2195:F2199)</f>
        <v>5000</v>
      </c>
      <c r="G2194" s="55">
        <f t="shared" ref="G2194:G2199" si="165">IF(E2194&gt;0,F2194/E2194*100,"-")</f>
        <v>100</v>
      </c>
      <c r="H2194" s="198" t="s">
        <v>486</v>
      </c>
    </row>
    <row r="2195" spans="1:8" s="19" customFormat="1" ht="13.5" customHeight="1" outlineLevel="1">
      <c r="A2195" s="41" t="s">
        <v>7</v>
      </c>
      <c r="B2195" s="42" t="s">
        <v>33</v>
      </c>
      <c r="C2195" s="204"/>
      <c r="D2195" s="205"/>
      <c r="E2195" s="43">
        <v>5000</v>
      </c>
      <c r="F2195" s="43">
        <v>5000</v>
      </c>
      <c r="G2195" s="44">
        <f t="shared" si="165"/>
        <v>100</v>
      </c>
      <c r="H2195" s="198"/>
    </row>
    <row r="2196" spans="1:8" s="19" customFormat="1" ht="13.5" hidden="1" customHeight="1" outlineLevel="2">
      <c r="A2196" s="41" t="s">
        <v>8</v>
      </c>
      <c r="B2196" s="42" t="s">
        <v>34</v>
      </c>
      <c r="C2196" s="204"/>
      <c r="D2196" s="205"/>
      <c r="E2196" s="43">
        <v>0</v>
      </c>
      <c r="F2196" s="43">
        <v>0</v>
      </c>
      <c r="G2196" s="44" t="str">
        <f t="shared" si="165"/>
        <v>-</v>
      </c>
      <c r="H2196" s="198"/>
    </row>
    <row r="2197" spans="1:8" s="19" customFormat="1" ht="13.5" hidden="1" customHeight="1" outlineLevel="2">
      <c r="A2197" s="41" t="s">
        <v>9</v>
      </c>
      <c r="B2197" s="42" t="s">
        <v>35</v>
      </c>
      <c r="C2197" s="204"/>
      <c r="D2197" s="205"/>
      <c r="E2197" s="43">
        <v>0</v>
      </c>
      <c r="F2197" s="43">
        <v>0</v>
      </c>
      <c r="G2197" s="44" t="str">
        <f t="shared" si="165"/>
        <v>-</v>
      </c>
      <c r="H2197" s="198"/>
    </row>
    <row r="2198" spans="1:8" s="19" customFormat="1" ht="13.5" hidden="1" customHeight="1" outlineLevel="2">
      <c r="A2198" s="41" t="s">
        <v>31</v>
      </c>
      <c r="B2198" s="42" t="s">
        <v>36</v>
      </c>
      <c r="C2198" s="204"/>
      <c r="D2198" s="205"/>
      <c r="E2198" s="43">
        <v>0</v>
      </c>
      <c r="F2198" s="43">
        <v>0</v>
      </c>
      <c r="G2198" s="44" t="str">
        <f t="shared" si="165"/>
        <v>-</v>
      </c>
      <c r="H2198" s="198"/>
    </row>
    <row r="2199" spans="1:8" s="134" customFormat="1" ht="13.5" hidden="1" customHeight="1" outlineLevel="2">
      <c r="A2199" s="41" t="s">
        <v>38</v>
      </c>
      <c r="B2199" s="42" t="s">
        <v>37</v>
      </c>
      <c r="C2199" s="204"/>
      <c r="D2199" s="205"/>
      <c r="E2199" s="43">
        <v>0</v>
      </c>
      <c r="F2199" s="43">
        <v>0</v>
      </c>
      <c r="G2199" s="44" t="str">
        <f t="shared" si="165"/>
        <v>-</v>
      </c>
      <c r="H2199" s="198"/>
    </row>
    <row r="2200" spans="1:8" s="143" customFormat="1" ht="3.95" customHeight="1" outlineLevel="1" collapsed="1">
      <c r="A2200" s="45"/>
      <c r="B2200" s="46"/>
      <c r="C2200" s="138"/>
      <c r="D2200" s="136"/>
      <c r="E2200" s="49"/>
      <c r="F2200" s="49"/>
      <c r="G2200" s="50"/>
      <c r="H2200" s="137"/>
    </row>
    <row r="2201" spans="1:8" s="143" customFormat="1" ht="3.95" customHeight="1" outlineLevel="1">
      <c r="A2201" s="148"/>
      <c r="B2201" s="149"/>
      <c r="C2201" s="139"/>
      <c r="D2201" s="140"/>
      <c r="E2201" s="150"/>
      <c r="F2201" s="150"/>
      <c r="G2201" s="151"/>
      <c r="H2201" s="141"/>
    </row>
    <row r="2202" spans="1:8" s="2" customFormat="1" ht="27" customHeight="1" outlineLevel="1">
      <c r="A2202" s="52" t="s">
        <v>303</v>
      </c>
      <c r="B2202" s="53" t="s">
        <v>281</v>
      </c>
      <c r="C2202" s="204">
        <v>851</v>
      </c>
      <c r="D2202" s="205">
        <v>85154</v>
      </c>
      <c r="E2202" s="54">
        <f>SUM(E2203:E2207)</f>
        <v>10000</v>
      </c>
      <c r="F2202" s="54">
        <f>SUM(F2203:F2207)</f>
        <v>8982.0300000000007</v>
      </c>
      <c r="G2202" s="55">
        <f t="shared" si="162"/>
        <v>89.820300000000003</v>
      </c>
      <c r="H2202" s="198" t="s">
        <v>486</v>
      </c>
    </row>
    <row r="2203" spans="1:8" s="19" customFormat="1" ht="13.5" customHeight="1" outlineLevel="1">
      <c r="A2203" s="41" t="s">
        <v>7</v>
      </c>
      <c r="B2203" s="42" t="s">
        <v>33</v>
      </c>
      <c r="C2203" s="204"/>
      <c r="D2203" s="205"/>
      <c r="E2203" s="43">
        <v>10000</v>
      </c>
      <c r="F2203" s="43">
        <v>8982.0300000000007</v>
      </c>
      <c r="G2203" s="44">
        <f t="shared" si="162"/>
        <v>89.820300000000003</v>
      </c>
      <c r="H2203" s="198"/>
    </row>
    <row r="2204" spans="1:8" s="19" customFormat="1" ht="13.5" hidden="1" customHeight="1" outlineLevel="2">
      <c r="A2204" s="41" t="s">
        <v>8</v>
      </c>
      <c r="B2204" s="42" t="s">
        <v>34</v>
      </c>
      <c r="C2204" s="204"/>
      <c r="D2204" s="205"/>
      <c r="E2204" s="43">
        <v>0</v>
      </c>
      <c r="F2204" s="43">
        <v>0</v>
      </c>
      <c r="G2204" s="44" t="str">
        <f t="shared" si="162"/>
        <v>-</v>
      </c>
      <c r="H2204" s="198"/>
    </row>
    <row r="2205" spans="1:8" s="19" customFormat="1" ht="13.5" hidden="1" customHeight="1" outlineLevel="2">
      <c r="A2205" s="41" t="s">
        <v>9</v>
      </c>
      <c r="B2205" s="42" t="s">
        <v>35</v>
      </c>
      <c r="C2205" s="204"/>
      <c r="D2205" s="205"/>
      <c r="E2205" s="43">
        <v>0</v>
      </c>
      <c r="F2205" s="43">
        <v>0</v>
      </c>
      <c r="G2205" s="44" t="str">
        <f t="shared" si="162"/>
        <v>-</v>
      </c>
      <c r="H2205" s="198"/>
    </row>
    <row r="2206" spans="1:8" s="19" customFormat="1" ht="13.5" hidden="1" customHeight="1" outlineLevel="2">
      <c r="A2206" s="41" t="s">
        <v>31</v>
      </c>
      <c r="B2206" s="42" t="s">
        <v>36</v>
      </c>
      <c r="C2206" s="204"/>
      <c r="D2206" s="205"/>
      <c r="E2206" s="43">
        <v>0</v>
      </c>
      <c r="F2206" s="43">
        <v>0</v>
      </c>
      <c r="G2206" s="44" t="str">
        <f t="shared" si="162"/>
        <v>-</v>
      </c>
      <c r="H2206" s="198"/>
    </row>
    <row r="2207" spans="1:8" s="134" customFormat="1" ht="13.5" hidden="1" customHeight="1" outlineLevel="2">
      <c r="A2207" s="41" t="s">
        <v>38</v>
      </c>
      <c r="B2207" s="42" t="s">
        <v>37</v>
      </c>
      <c r="C2207" s="204"/>
      <c r="D2207" s="205"/>
      <c r="E2207" s="43">
        <v>0</v>
      </c>
      <c r="F2207" s="43">
        <v>0</v>
      </c>
      <c r="G2207" s="44" t="str">
        <f t="shared" si="162"/>
        <v>-</v>
      </c>
      <c r="H2207" s="198"/>
    </row>
    <row r="2208" spans="1:8" s="143" customFormat="1" ht="3.95" customHeight="1" outlineLevel="1" collapsed="1">
      <c r="A2208" s="45"/>
      <c r="B2208" s="46"/>
      <c r="C2208" s="138"/>
      <c r="D2208" s="136"/>
      <c r="E2208" s="49"/>
      <c r="F2208" s="49"/>
      <c r="G2208" s="50"/>
      <c r="H2208" s="137"/>
    </row>
    <row r="2209" spans="1:8" s="143" customFormat="1" ht="3.95" customHeight="1" outlineLevel="1">
      <c r="A2209" s="148"/>
      <c r="B2209" s="149"/>
      <c r="C2209" s="139"/>
      <c r="D2209" s="140"/>
      <c r="E2209" s="150"/>
      <c r="F2209" s="150"/>
      <c r="G2209" s="151"/>
      <c r="H2209" s="141"/>
    </row>
    <row r="2210" spans="1:8" s="2" customFormat="1" ht="15" customHeight="1" outlineLevel="1">
      <c r="A2210" s="52" t="s">
        <v>304</v>
      </c>
      <c r="B2210" s="53" t="s">
        <v>282</v>
      </c>
      <c r="C2210" s="204">
        <v>853</v>
      </c>
      <c r="D2210" s="205">
        <v>85305</v>
      </c>
      <c r="E2210" s="54">
        <f>SUM(E2211:E2215)</f>
        <v>13000</v>
      </c>
      <c r="F2210" s="54">
        <f>SUM(F2211:F2215)</f>
        <v>12902.7</v>
      </c>
      <c r="G2210" s="55">
        <f t="shared" si="162"/>
        <v>99.251538461538473</v>
      </c>
      <c r="H2210" s="198" t="s">
        <v>486</v>
      </c>
    </row>
    <row r="2211" spans="1:8" s="19" customFormat="1" ht="13.5" customHeight="1" outlineLevel="1">
      <c r="A2211" s="41" t="s">
        <v>7</v>
      </c>
      <c r="B2211" s="42" t="s">
        <v>33</v>
      </c>
      <c r="C2211" s="204"/>
      <c r="D2211" s="205"/>
      <c r="E2211" s="43">
        <v>13000</v>
      </c>
      <c r="F2211" s="43">
        <v>12902.7</v>
      </c>
      <c r="G2211" s="44">
        <f t="shared" si="162"/>
        <v>99.251538461538473</v>
      </c>
      <c r="H2211" s="198"/>
    </row>
    <row r="2212" spans="1:8" s="19" customFormat="1" ht="13.5" hidden="1" customHeight="1" outlineLevel="2">
      <c r="A2212" s="41" t="s">
        <v>8</v>
      </c>
      <c r="B2212" s="42" t="s">
        <v>34</v>
      </c>
      <c r="C2212" s="204"/>
      <c r="D2212" s="205"/>
      <c r="E2212" s="43">
        <v>0</v>
      </c>
      <c r="F2212" s="43">
        <v>0</v>
      </c>
      <c r="G2212" s="44" t="str">
        <f t="shared" si="162"/>
        <v>-</v>
      </c>
      <c r="H2212" s="198"/>
    </row>
    <row r="2213" spans="1:8" s="19" customFormat="1" ht="13.5" hidden="1" customHeight="1" outlineLevel="2">
      <c r="A2213" s="41" t="s">
        <v>9</v>
      </c>
      <c r="B2213" s="42" t="s">
        <v>35</v>
      </c>
      <c r="C2213" s="204"/>
      <c r="D2213" s="205"/>
      <c r="E2213" s="43">
        <v>0</v>
      </c>
      <c r="F2213" s="43">
        <v>0</v>
      </c>
      <c r="G2213" s="44" t="str">
        <f t="shared" si="162"/>
        <v>-</v>
      </c>
      <c r="H2213" s="198"/>
    </row>
    <row r="2214" spans="1:8" s="19" customFormat="1" ht="13.5" hidden="1" customHeight="1" outlineLevel="2">
      <c r="A2214" s="41" t="s">
        <v>31</v>
      </c>
      <c r="B2214" s="42" t="s">
        <v>36</v>
      </c>
      <c r="C2214" s="204"/>
      <c r="D2214" s="205"/>
      <c r="E2214" s="43">
        <v>0</v>
      </c>
      <c r="F2214" s="43">
        <v>0</v>
      </c>
      <c r="G2214" s="44" t="str">
        <f t="shared" si="162"/>
        <v>-</v>
      </c>
      <c r="H2214" s="198"/>
    </row>
    <row r="2215" spans="1:8" s="134" customFormat="1" ht="13.5" hidden="1" customHeight="1" outlineLevel="2">
      <c r="A2215" s="41" t="s">
        <v>38</v>
      </c>
      <c r="B2215" s="42" t="s">
        <v>37</v>
      </c>
      <c r="C2215" s="204"/>
      <c r="D2215" s="205"/>
      <c r="E2215" s="43">
        <v>0</v>
      </c>
      <c r="F2215" s="43">
        <v>0</v>
      </c>
      <c r="G2215" s="44" t="str">
        <f t="shared" si="162"/>
        <v>-</v>
      </c>
      <c r="H2215" s="198"/>
    </row>
    <row r="2216" spans="1:8" s="143" customFormat="1" ht="3.95" customHeight="1" outlineLevel="1" collapsed="1">
      <c r="A2216" s="45"/>
      <c r="B2216" s="46"/>
      <c r="C2216" s="138"/>
      <c r="D2216" s="136"/>
      <c r="E2216" s="49"/>
      <c r="F2216" s="49"/>
      <c r="G2216" s="50"/>
      <c r="H2216" s="137"/>
    </row>
    <row r="2217" spans="1:8" s="143" customFormat="1" ht="3.95" customHeight="1" outlineLevel="1">
      <c r="A2217" s="148"/>
      <c r="B2217" s="149"/>
      <c r="C2217" s="139"/>
      <c r="D2217" s="140"/>
      <c r="E2217" s="150"/>
      <c r="F2217" s="150"/>
      <c r="G2217" s="151"/>
      <c r="H2217" s="141"/>
    </row>
    <row r="2218" spans="1:8" s="2" customFormat="1" ht="15" customHeight="1" outlineLevel="1">
      <c r="A2218" s="52" t="s">
        <v>305</v>
      </c>
      <c r="B2218" s="53" t="s">
        <v>284</v>
      </c>
      <c r="C2218" s="204">
        <v>853</v>
      </c>
      <c r="D2218" s="205">
        <v>85305</v>
      </c>
      <c r="E2218" s="54">
        <f>SUM(E2219:E2223)</f>
        <v>15498</v>
      </c>
      <c r="F2218" s="54">
        <f>SUM(F2219:F2223)</f>
        <v>15498</v>
      </c>
      <c r="G2218" s="55">
        <f t="shared" si="162"/>
        <v>100</v>
      </c>
      <c r="H2218" s="198" t="s">
        <v>486</v>
      </c>
    </row>
    <row r="2219" spans="1:8" s="19" customFormat="1" ht="13.5" customHeight="1" outlineLevel="1">
      <c r="A2219" s="41" t="s">
        <v>7</v>
      </c>
      <c r="B2219" s="42" t="s">
        <v>33</v>
      </c>
      <c r="C2219" s="204"/>
      <c r="D2219" s="205"/>
      <c r="E2219" s="43">
        <v>15498</v>
      </c>
      <c r="F2219" s="43">
        <v>15498</v>
      </c>
      <c r="G2219" s="44">
        <f t="shared" si="162"/>
        <v>100</v>
      </c>
      <c r="H2219" s="198"/>
    </row>
    <row r="2220" spans="1:8" s="19" customFormat="1" ht="13.5" hidden="1" customHeight="1" outlineLevel="2">
      <c r="A2220" s="41" t="s">
        <v>8</v>
      </c>
      <c r="B2220" s="42" t="s">
        <v>34</v>
      </c>
      <c r="C2220" s="204"/>
      <c r="D2220" s="205"/>
      <c r="E2220" s="43">
        <v>0</v>
      </c>
      <c r="F2220" s="43">
        <v>0</v>
      </c>
      <c r="G2220" s="44" t="str">
        <f t="shared" si="162"/>
        <v>-</v>
      </c>
      <c r="H2220" s="198"/>
    </row>
    <row r="2221" spans="1:8" s="19" customFormat="1" ht="13.5" hidden="1" customHeight="1" outlineLevel="2">
      <c r="A2221" s="41" t="s">
        <v>9</v>
      </c>
      <c r="B2221" s="42" t="s">
        <v>35</v>
      </c>
      <c r="C2221" s="204"/>
      <c r="D2221" s="205"/>
      <c r="E2221" s="43">
        <v>0</v>
      </c>
      <c r="F2221" s="43">
        <v>0</v>
      </c>
      <c r="G2221" s="44" t="str">
        <f t="shared" si="162"/>
        <v>-</v>
      </c>
      <c r="H2221" s="198"/>
    </row>
    <row r="2222" spans="1:8" s="19" customFormat="1" ht="13.5" hidden="1" customHeight="1" outlineLevel="2">
      <c r="A2222" s="41" t="s">
        <v>31</v>
      </c>
      <c r="B2222" s="42" t="s">
        <v>36</v>
      </c>
      <c r="C2222" s="204"/>
      <c r="D2222" s="205"/>
      <c r="E2222" s="43">
        <v>0</v>
      </c>
      <c r="F2222" s="43">
        <v>0</v>
      </c>
      <c r="G2222" s="44" t="str">
        <f>IF(E2222&gt;0,F2222/E2222*100,"-")</f>
        <v>-</v>
      </c>
      <c r="H2222" s="198"/>
    </row>
    <row r="2223" spans="1:8" s="134" customFormat="1" ht="13.5" hidden="1" customHeight="1" outlineLevel="2">
      <c r="A2223" s="41" t="s">
        <v>38</v>
      </c>
      <c r="B2223" s="42" t="s">
        <v>37</v>
      </c>
      <c r="C2223" s="204"/>
      <c r="D2223" s="205"/>
      <c r="E2223" s="43">
        <v>0</v>
      </c>
      <c r="F2223" s="43">
        <v>0</v>
      </c>
      <c r="G2223" s="44" t="str">
        <f>IF(E2223&gt;0,F2223/E2223*100,"-")</f>
        <v>-</v>
      </c>
      <c r="H2223" s="198"/>
    </row>
    <row r="2224" spans="1:8" s="143" customFormat="1" ht="3.95" customHeight="1" outlineLevel="1" collapsed="1">
      <c r="A2224" s="45"/>
      <c r="B2224" s="46"/>
      <c r="C2224" s="138"/>
      <c r="D2224" s="136"/>
      <c r="E2224" s="49"/>
      <c r="F2224" s="49"/>
      <c r="G2224" s="50"/>
      <c r="H2224" s="137"/>
    </row>
    <row r="2225" spans="1:8" s="143" customFormat="1" ht="3.95" customHeight="1" outlineLevel="1">
      <c r="A2225" s="148"/>
      <c r="B2225" s="149"/>
      <c r="C2225" s="139"/>
      <c r="D2225" s="140"/>
      <c r="E2225" s="150"/>
      <c r="F2225" s="150"/>
      <c r="G2225" s="151"/>
      <c r="H2225" s="141"/>
    </row>
    <row r="2226" spans="1:8" s="2" customFormat="1" ht="15" customHeight="1" outlineLevel="1">
      <c r="A2226" s="52" t="s">
        <v>306</v>
      </c>
      <c r="B2226" s="53" t="s">
        <v>283</v>
      </c>
      <c r="C2226" s="204">
        <v>853</v>
      </c>
      <c r="D2226" s="205">
        <v>85305</v>
      </c>
      <c r="E2226" s="54">
        <f>SUM(E2227:E2231)</f>
        <v>477000</v>
      </c>
      <c r="F2226" s="54">
        <f>SUM(F2227:F2231)</f>
        <v>387812.61</v>
      </c>
      <c r="G2226" s="55">
        <f t="shared" ref="G2226:G2231" si="166">IF(E2226&gt;0,F2226/E2226*100,"-")</f>
        <v>81.302433962264161</v>
      </c>
      <c r="H2226" s="198" t="s">
        <v>706</v>
      </c>
    </row>
    <row r="2227" spans="1:8" s="19" customFormat="1" ht="13.5" customHeight="1" outlineLevel="1">
      <c r="A2227" s="41" t="s">
        <v>7</v>
      </c>
      <c r="B2227" s="42" t="s">
        <v>33</v>
      </c>
      <c r="C2227" s="204"/>
      <c r="D2227" s="205"/>
      <c r="E2227" s="43">
        <v>317000</v>
      </c>
      <c r="F2227" s="43">
        <v>227812.61</v>
      </c>
      <c r="G2227" s="44">
        <f t="shared" si="166"/>
        <v>71.865176656151419</v>
      </c>
      <c r="H2227" s="198"/>
    </row>
    <row r="2228" spans="1:8" s="19" customFormat="1" ht="13.5" customHeight="1" outlineLevel="1">
      <c r="A2228" s="41" t="s">
        <v>8</v>
      </c>
      <c r="B2228" s="42" t="s">
        <v>34</v>
      </c>
      <c r="C2228" s="204"/>
      <c r="D2228" s="205"/>
      <c r="E2228" s="43">
        <v>160000</v>
      </c>
      <c r="F2228" s="43">
        <v>160000</v>
      </c>
      <c r="G2228" s="44">
        <f t="shared" si="166"/>
        <v>100</v>
      </c>
      <c r="H2228" s="198"/>
    </row>
    <row r="2229" spans="1:8" s="19" customFormat="1" ht="13.5" hidden="1" customHeight="1" outlineLevel="2">
      <c r="A2229" s="41" t="s">
        <v>9</v>
      </c>
      <c r="B2229" s="42" t="s">
        <v>35</v>
      </c>
      <c r="C2229" s="204"/>
      <c r="D2229" s="205"/>
      <c r="E2229" s="43">
        <v>0</v>
      </c>
      <c r="F2229" s="43">
        <v>0</v>
      </c>
      <c r="G2229" s="44" t="str">
        <f t="shared" si="166"/>
        <v>-</v>
      </c>
      <c r="H2229" s="198"/>
    </row>
    <row r="2230" spans="1:8" s="19" customFormat="1" ht="13.5" hidden="1" customHeight="1" outlineLevel="2">
      <c r="A2230" s="41" t="s">
        <v>31</v>
      </c>
      <c r="B2230" s="42" t="s">
        <v>36</v>
      </c>
      <c r="C2230" s="204"/>
      <c r="D2230" s="205"/>
      <c r="E2230" s="43">
        <v>0</v>
      </c>
      <c r="F2230" s="43">
        <v>0</v>
      </c>
      <c r="G2230" s="44" t="str">
        <f t="shared" si="166"/>
        <v>-</v>
      </c>
      <c r="H2230" s="198"/>
    </row>
    <row r="2231" spans="1:8" s="134" customFormat="1" ht="13.5" hidden="1" customHeight="1" outlineLevel="2">
      <c r="A2231" s="41" t="s">
        <v>38</v>
      </c>
      <c r="B2231" s="42" t="s">
        <v>37</v>
      </c>
      <c r="C2231" s="204"/>
      <c r="D2231" s="205"/>
      <c r="E2231" s="43">
        <v>0</v>
      </c>
      <c r="F2231" s="43">
        <v>0</v>
      </c>
      <c r="G2231" s="44" t="str">
        <f t="shared" si="166"/>
        <v>-</v>
      </c>
      <c r="H2231" s="198"/>
    </row>
    <row r="2232" spans="1:8" s="143" customFormat="1" ht="3.95" customHeight="1" outlineLevel="1" collapsed="1">
      <c r="A2232" s="45"/>
      <c r="B2232" s="46"/>
      <c r="C2232" s="138"/>
      <c r="D2232" s="136"/>
      <c r="E2232" s="49"/>
      <c r="F2232" s="49"/>
      <c r="G2232" s="50"/>
      <c r="H2232" s="137"/>
    </row>
    <row r="2233" spans="1:8" s="143" customFormat="1" ht="3.95" customHeight="1" outlineLevel="1">
      <c r="A2233" s="148"/>
      <c r="B2233" s="149"/>
      <c r="C2233" s="139"/>
      <c r="D2233" s="140"/>
      <c r="E2233" s="150"/>
      <c r="F2233" s="150"/>
      <c r="G2233" s="151"/>
      <c r="H2233" s="141"/>
    </row>
    <row r="2234" spans="1:8" s="2" customFormat="1" ht="18" customHeight="1" outlineLevel="1">
      <c r="A2234" s="52" t="s">
        <v>307</v>
      </c>
      <c r="B2234" s="53" t="s">
        <v>448</v>
      </c>
      <c r="C2234" s="204">
        <v>853</v>
      </c>
      <c r="D2234" s="205">
        <v>85305</v>
      </c>
      <c r="E2234" s="54">
        <f>SUM(E2235:E2239)</f>
        <v>14000</v>
      </c>
      <c r="F2234" s="54">
        <f>SUM(F2235:F2239)</f>
        <v>14000</v>
      </c>
      <c r="G2234" s="55">
        <f t="shared" ref="G2234:G2239" si="167">IF(E2234&gt;0,F2234/E2234*100,"-")</f>
        <v>100</v>
      </c>
      <c r="H2234" s="198" t="s">
        <v>486</v>
      </c>
    </row>
    <row r="2235" spans="1:8" s="19" customFormat="1" ht="13.5" customHeight="1" outlineLevel="1">
      <c r="A2235" s="41" t="s">
        <v>7</v>
      </c>
      <c r="B2235" s="42" t="s">
        <v>33</v>
      </c>
      <c r="C2235" s="204"/>
      <c r="D2235" s="205"/>
      <c r="E2235" s="43">
        <v>14000</v>
      </c>
      <c r="F2235" s="43">
        <v>14000</v>
      </c>
      <c r="G2235" s="44">
        <f t="shared" si="167"/>
        <v>100</v>
      </c>
      <c r="H2235" s="198"/>
    </row>
    <row r="2236" spans="1:8" s="19" customFormat="1" ht="13.5" hidden="1" customHeight="1" outlineLevel="2">
      <c r="A2236" s="41" t="s">
        <v>8</v>
      </c>
      <c r="B2236" s="42" t="s">
        <v>34</v>
      </c>
      <c r="C2236" s="204"/>
      <c r="D2236" s="205"/>
      <c r="E2236" s="43">
        <v>0</v>
      </c>
      <c r="F2236" s="43">
        <v>0</v>
      </c>
      <c r="G2236" s="44" t="str">
        <f t="shared" si="167"/>
        <v>-</v>
      </c>
      <c r="H2236" s="198"/>
    </row>
    <row r="2237" spans="1:8" s="19" customFormat="1" ht="13.5" hidden="1" customHeight="1" outlineLevel="2">
      <c r="A2237" s="41" t="s">
        <v>9</v>
      </c>
      <c r="B2237" s="42" t="s">
        <v>35</v>
      </c>
      <c r="C2237" s="204"/>
      <c r="D2237" s="205"/>
      <c r="E2237" s="43">
        <v>0</v>
      </c>
      <c r="F2237" s="43">
        <v>0</v>
      </c>
      <c r="G2237" s="44" t="str">
        <f t="shared" si="167"/>
        <v>-</v>
      </c>
      <c r="H2237" s="198"/>
    </row>
    <row r="2238" spans="1:8" s="19" customFormat="1" ht="13.5" hidden="1" customHeight="1" outlineLevel="2">
      <c r="A2238" s="41" t="s">
        <v>31</v>
      </c>
      <c r="B2238" s="42" t="s">
        <v>36</v>
      </c>
      <c r="C2238" s="204"/>
      <c r="D2238" s="205"/>
      <c r="E2238" s="43">
        <v>0</v>
      </c>
      <c r="F2238" s="43">
        <v>0</v>
      </c>
      <c r="G2238" s="44" t="str">
        <f t="shared" si="167"/>
        <v>-</v>
      </c>
      <c r="H2238" s="198"/>
    </row>
    <row r="2239" spans="1:8" s="134" customFormat="1" ht="13.5" hidden="1" customHeight="1" outlineLevel="2">
      <c r="A2239" s="41" t="s">
        <v>38</v>
      </c>
      <c r="B2239" s="42" t="s">
        <v>37</v>
      </c>
      <c r="C2239" s="204"/>
      <c r="D2239" s="205"/>
      <c r="E2239" s="43">
        <v>0</v>
      </c>
      <c r="F2239" s="43">
        <v>0</v>
      </c>
      <c r="G2239" s="44" t="str">
        <f t="shared" si="167"/>
        <v>-</v>
      </c>
      <c r="H2239" s="198"/>
    </row>
    <row r="2240" spans="1:8" s="143" customFormat="1" ht="3.95" customHeight="1" outlineLevel="1" collapsed="1">
      <c r="A2240" s="45"/>
      <c r="B2240" s="46"/>
      <c r="C2240" s="138"/>
      <c r="D2240" s="136"/>
      <c r="E2240" s="49"/>
      <c r="F2240" s="49"/>
      <c r="G2240" s="50"/>
      <c r="H2240" s="137"/>
    </row>
    <row r="2241" spans="1:8" s="143" customFormat="1" ht="3.95" customHeight="1" outlineLevel="1">
      <c r="A2241" s="148"/>
      <c r="B2241" s="149"/>
      <c r="C2241" s="139"/>
      <c r="D2241" s="140"/>
      <c r="E2241" s="150"/>
      <c r="F2241" s="150"/>
      <c r="G2241" s="151"/>
      <c r="H2241" s="141"/>
    </row>
    <row r="2242" spans="1:8" s="2" customFormat="1" ht="16.5" customHeight="1" outlineLevel="1">
      <c r="A2242" s="52" t="s">
        <v>308</v>
      </c>
      <c r="B2242" s="53" t="s">
        <v>449</v>
      </c>
      <c r="C2242" s="204">
        <v>853</v>
      </c>
      <c r="D2242" s="205">
        <v>85305</v>
      </c>
      <c r="E2242" s="54">
        <f>SUM(E2243:E2247)</f>
        <v>6600</v>
      </c>
      <c r="F2242" s="54">
        <f>SUM(F2243:F2247)</f>
        <v>6600</v>
      </c>
      <c r="G2242" s="55">
        <f t="shared" ref="G2242:G2247" si="168">IF(E2242&gt;0,F2242/E2242*100,"-")</f>
        <v>100</v>
      </c>
      <c r="H2242" s="198" t="s">
        <v>486</v>
      </c>
    </row>
    <row r="2243" spans="1:8" s="19" customFormat="1" ht="13.5" customHeight="1" outlineLevel="1">
      <c r="A2243" s="41" t="s">
        <v>7</v>
      </c>
      <c r="B2243" s="42" t="s">
        <v>33</v>
      </c>
      <c r="C2243" s="204"/>
      <c r="D2243" s="205"/>
      <c r="E2243" s="43">
        <v>6600</v>
      </c>
      <c r="F2243" s="43">
        <v>6600</v>
      </c>
      <c r="G2243" s="44">
        <f t="shared" si="168"/>
        <v>100</v>
      </c>
      <c r="H2243" s="198"/>
    </row>
    <row r="2244" spans="1:8" s="19" customFormat="1" ht="13.5" hidden="1" customHeight="1" outlineLevel="2">
      <c r="A2244" s="41" t="s">
        <v>8</v>
      </c>
      <c r="B2244" s="42" t="s">
        <v>34</v>
      </c>
      <c r="C2244" s="204"/>
      <c r="D2244" s="205"/>
      <c r="E2244" s="43">
        <v>0</v>
      </c>
      <c r="F2244" s="43">
        <v>0</v>
      </c>
      <c r="G2244" s="44" t="str">
        <f t="shared" si="168"/>
        <v>-</v>
      </c>
      <c r="H2244" s="198"/>
    </row>
    <row r="2245" spans="1:8" s="19" customFormat="1" ht="13.5" hidden="1" customHeight="1" outlineLevel="2">
      <c r="A2245" s="41" t="s">
        <v>9</v>
      </c>
      <c r="B2245" s="42" t="s">
        <v>35</v>
      </c>
      <c r="C2245" s="204"/>
      <c r="D2245" s="205"/>
      <c r="E2245" s="43">
        <v>0</v>
      </c>
      <c r="F2245" s="43">
        <v>0</v>
      </c>
      <c r="G2245" s="44" t="str">
        <f t="shared" si="168"/>
        <v>-</v>
      </c>
      <c r="H2245" s="198"/>
    </row>
    <row r="2246" spans="1:8" s="19" customFormat="1" ht="13.5" hidden="1" customHeight="1" outlineLevel="2">
      <c r="A2246" s="41" t="s">
        <v>31</v>
      </c>
      <c r="B2246" s="42" t="s">
        <v>36</v>
      </c>
      <c r="C2246" s="204"/>
      <c r="D2246" s="205"/>
      <c r="E2246" s="43">
        <v>0</v>
      </c>
      <c r="F2246" s="43">
        <v>0</v>
      </c>
      <c r="G2246" s="44" t="str">
        <f t="shared" si="168"/>
        <v>-</v>
      </c>
      <c r="H2246" s="198"/>
    </row>
    <row r="2247" spans="1:8" s="134" customFormat="1" ht="13.5" hidden="1" customHeight="1" outlineLevel="2">
      <c r="A2247" s="41" t="s">
        <v>38</v>
      </c>
      <c r="B2247" s="42" t="s">
        <v>37</v>
      </c>
      <c r="C2247" s="204"/>
      <c r="D2247" s="205"/>
      <c r="E2247" s="43">
        <v>0</v>
      </c>
      <c r="F2247" s="43">
        <v>0</v>
      </c>
      <c r="G2247" s="44" t="str">
        <f t="shared" si="168"/>
        <v>-</v>
      </c>
      <c r="H2247" s="198"/>
    </row>
    <row r="2248" spans="1:8" s="143" customFormat="1" ht="3.95" customHeight="1" outlineLevel="1" collapsed="1">
      <c r="A2248" s="45"/>
      <c r="B2248" s="46"/>
      <c r="C2248" s="138"/>
      <c r="D2248" s="136"/>
      <c r="E2248" s="49"/>
      <c r="F2248" s="49"/>
      <c r="G2248" s="50"/>
      <c r="H2248" s="137"/>
    </row>
    <row r="2249" spans="1:8" s="143" customFormat="1" ht="3.95" customHeight="1" outlineLevel="1">
      <c r="A2249" s="148"/>
      <c r="B2249" s="149"/>
      <c r="C2249" s="139"/>
      <c r="D2249" s="140"/>
      <c r="E2249" s="150"/>
      <c r="F2249" s="150"/>
      <c r="G2249" s="151"/>
      <c r="H2249" s="141"/>
    </row>
    <row r="2250" spans="1:8" s="2" customFormat="1" ht="39" customHeight="1" outlineLevel="1">
      <c r="A2250" s="52" t="s">
        <v>309</v>
      </c>
      <c r="B2250" s="53" t="s">
        <v>285</v>
      </c>
      <c r="C2250" s="204">
        <v>853</v>
      </c>
      <c r="D2250" s="205">
        <v>85395</v>
      </c>
      <c r="E2250" s="54">
        <f>SUM(E2251:E2255)</f>
        <v>43146</v>
      </c>
      <c r="F2250" s="54">
        <f>SUM(F2251:F2255)</f>
        <v>24924.719999999998</v>
      </c>
      <c r="G2250" s="55">
        <f t="shared" ref="G2250:G2255" si="169">IF(E2250&gt;0,F2250/E2250*100,"-")</f>
        <v>57.768321513002363</v>
      </c>
      <c r="H2250" s="198" t="s">
        <v>486</v>
      </c>
    </row>
    <row r="2251" spans="1:8" s="19" customFormat="1" ht="13.5" hidden="1" customHeight="1" outlineLevel="2">
      <c r="A2251" s="41" t="s">
        <v>7</v>
      </c>
      <c r="B2251" s="42" t="s">
        <v>33</v>
      </c>
      <c r="C2251" s="204"/>
      <c r="D2251" s="205"/>
      <c r="E2251" s="43">
        <v>0</v>
      </c>
      <c r="F2251" s="43">
        <v>0</v>
      </c>
      <c r="G2251" s="44" t="str">
        <f t="shared" si="169"/>
        <v>-</v>
      </c>
      <c r="H2251" s="198"/>
    </row>
    <row r="2252" spans="1:8" s="19" customFormat="1" ht="13.5" hidden="1" customHeight="1" outlineLevel="2">
      <c r="A2252" s="41" t="s">
        <v>8</v>
      </c>
      <c r="B2252" s="42" t="s">
        <v>34</v>
      </c>
      <c r="C2252" s="204"/>
      <c r="D2252" s="205"/>
      <c r="E2252" s="43">
        <v>0</v>
      </c>
      <c r="F2252" s="43">
        <v>0</v>
      </c>
      <c r="G2252" s="44" t="str">
        <f t="shared" si="169"/>
        <v>-</v>
      </c>
      <c r="H2252" s="198"/>
    </row>
    <row r="2253" spans="1:8" s="19" customFormat="1" ht="13.5" hidden="1" customHeight="1" outlineLevel="2">
      <c r="A2253" s="41" t="s">
        <v>9</v>
      </c>
      <c r="B2253" s="42" t="s">
        <v>35</v>
      </c>
      <c r="C2253" s="204"/>
      <c r="D2253" s="205"/>
      <c r="E2253" s="43">
        <v>0</v>
      </c>
      <c r="F2253" s="43">
        <v>0</v>
      </c>
      <c r="G2253" s="44" t="str">
        <f t="shared" si="169"/>
        <v>-</v>
      </c>
      <c r="H2253" s="198"/>
    </row>
    <row r="2254" spans="1:8" s="19" customFormat="1" ht="13.5" customHeight="1" outlineLevel="1" collapsed="1">
      <c r="A2254" s="41" t="s">
        <v>31</v>
      </c>
      <c r="B2254" s="42" t="s">
        <v>36</v>
      </c>
      <c r="C2254" s="204"/>
      <c r="D2254" s="205"/>
      <c r="E2254" s="43">
        <v>6472</v>
      </c>
      <c r="F2254" s="43">
        <v>3738.71</v>
      </c>
      <c r="G2254" s="44">
        <f t="shared" si="169"/>
        <v>57.76745982694684</v>
      </c>
      <c r="H2254" s="198"/>
    </row>
    <row r="2255" spans="1:8" s="134" customFormat="1" ht="13.5" customHeight="1" outlineLevel="1">
      <c r="A2255" s="41" t="s">
        <v>38</v>
      </c>
      <c r="B2255" s="42" t="s">
        <v>37</v>
      </c>
      <c r="C2255" s="204"/>
      <c r="D2255" s="205"/>
      <c r="E2255" s="43">
        <v>36674</v>
      </c>
      <c r="F2255" s="43">
        <v>21186.01</v>
      </c>
      <c r="G2255" s="44">
        <f t="shared" si="169"/>
        <v>57.768473578011672</v>
      </c>
      <c r="H2255" s="198"/>
    </row>
    <row r="2256" spans="1:8" s="143" customFormat="1" ht="3.95" customHeight="1" outlineLevel="1">
      <c r="A2256" s="45"/>
      <c r="B2256" s="46"/>
      <c r="C2256" s="138"/>
      <c r="D2256" s="136"/>
      <c r="E2256" s="49"/>
      <c r="F2256" s="49"/>
      <c r="G2256" s="50"/>
      <c r="H2256" s="137"/>
    </row>
    <row r="2257" spans="1:8" s="143" customFormat="1" ht="3.95" customHeight="1" outlineLevel="1">
      <c r="A2257" s="148"/>
      <c r="B2257" s="149"/>
      <c r="C2257" s="139"/>
      <c r="D2257" s="140"/>
      <c r="E2257" s="150"/>
      <c r="F2257" s="150"/>
      <c r="G2257" s="151"/>
      <c r="H2257" s="141"/>
    </row>
    <row r="2258" spans="1:8" s="2" customFormat="1" ht="27" customHeight="1" outlineLevel="1">
      <c r="A2258" s="52" t="s">
        <v>310</v>
      </c>
      <c r="B2258" s="53" t="s">
        <v>286</v>
      </c>
      <c r="C2258" s="204">
        <v>853</v>
      </c>
      <c r="D2258" s="205">
        <v>85395</v>
      </c>
      <c r="E2258" s="54">
        <f>SUM(E2259:E2263)</f>
        <v>2171</v>
      </c>
      <c r="F2258" s="54">
        <f>SUM(F2259:F2263)</f>
        <v>2169.59</v>
      </c>
      <c r="G2258" s="55">
        <f t="shared" ref="G2258:G2263" si="170">IF(E2258&gt;0,F2258/E2258*100,"-")</f>
        <v>99.935052970981118</v>
      </c>
      <c r="H2258" s="198" t="s">
        <v>486</v>
      </c>
    </row>
    <row r="2259" spans="1:8" s="19" customFormat="1" ht="13.5" hidden="1" customHeight="1" outlineLevel="2">
      <c r="A2259" s="41" t="s">
        <v>7</v>
      </c>
      <c r="B2259" s="42" t="s">
        <v>33</v>
      </c>
      <c r="C2259" s="204"/>
      <c r="D2259" s="205"/>
      <c r="E2259" s="43">
        <v>0</v>
      </c>
      <c r="F2259" s="43">
        <v>0</v>
      </c>
      <c r="G2259" s="44" t="str">
        <f t="shared" si="170"/>
        <v>-</v>
      </c>
      <c r="H2259" s="198"/>
    </row>
    <row r="2260" spans="1:8" s="19" customFormat="1" ht="13.5" hidden="1" customHeight="1" outlineLevel="2">
      <c r="A2260" s="41" t="s">
        <v>8</v>
      </c>
      <c r="B2260" s="42" t="s">
        <v>34</v>
      </c>
      <c r="C2260" s="204"/>
      <c r="D2260" s="205"/>
      <c r="E2260" s="43">
        <v>0</v>
      </c>
      <c r="F2260" s="43">
        <v>0</v>
      </c>
      <c r="G2260" s="44" t="str">
        <f t="shared" si="170"/>
        <v>-</v>
      </c>
      <c r="H2260" s="198"/>
    </row>
    <row r="2261" spans="1:8" s="19" customFormat="1" ht="13.5" hidden="1" customHeight="1" outlineLevel="2">
      <c r="A2261" s="41" t="s">
        <v>9</v>
      </c>
      <c r="B2261" s="42" t="s">
        <v>35</v>
      </c>
      <c r="C2261" s="204"/>
      <c r="D2261" s="205"/>
      <c r="E2261" s="43">
        <v>0</v>
      </c>
      <c r="F2261" s="43">
        <v>0</v>
      </c>
      <c r="G2261" s="44" t="str">
        <f t="shared" si="170"/>
        <v>-</v>
      </c>
      <c r="H2261" s="198"/>
    </row>
    <row r="2262" spans="1:8" s="19" customFormat="1" ht="13.5" customHeight="1" outlineLevel="1" collapsed="1">
      <c r="A2262" s="41" t="s">
        <v>31</v>
      </c>
      <c r="B2262" s="42" t="s">
        <v>36</v>
      </c>
      <c r="C2262" s="204"/>
      <c r="D2262" s="205"/>
      <c r="E2262" s="43">
        <v>326</v>
      </c>
      <c r="F2262" s="43">
        <v>325.44</v>
      </c>
      <c r="G2262" s="44">
        <f t="shared" si="170"/>
        <v>99.828220858895705</v>
      </c>
      <c r="H2262" s="198"/>
    </row>
    <row r="2263" spans="1:8" s="134" customFormat="1" ht="13.5" customHeight="1" outlineLevel="1">
      <c r="A2263" s="41" t="s">
        <v>38</v>
      </c>
      <c r="B2263" s="42" t="s">
        <v>37</v>
      </c>
      <c r="C2263" s="204"/>
      <c r="D2263" s="205"/>
      <c r="E2263" s="43">
        <v>1845</v>
      </c>
      <c r="F2263" s="43">
        <v>1844.15</v>
      </c>
      <c r="G2263" s="44">
        <f t="shared" si="170"/>
        <v>99.953929539295387</v>
      </c>
      <c r="H2263" s="198"/>
    </row>
    <row r="2264" spans="1:8" s="143" customFormat="1" ht="3.95" customHeight="1" outlineLevel="1">
      <c r="A2264" s="45"/>
      <c r="B2264" s="46"/>
      <c r="C2264" s="138"/>
      <c r="D2264" s="136"/>
      <c r="E2264" s="49"/>
      <c r="F2264" s="49"/>
      <c r="G2264" s="50"/>
      <c r="H2264" s="137"/>
    </row>
    <row r="2265" spans="1:8" s="143" customFormat="1" ht="3.95" customHeight="1" outlineLevel="1">
      <c r="A2265" s="148"/>
      <c r="B2265" s="149"/>
      <c r="C2265" s="139"/>
      <c r="D2265" s="140"/>
      <c r="E2265" s="150"/>
      <c r="F2265" s="150"/>
      <c r="G2265" s="151"/>
      <c r="H2265" s="141"/>
    </row>
    <row r="2266" spans="1:8" s="2" customFormat="1" ht="27" customHeight="1" outlineLevel="1">
      <c r="A2266" s="52" t="s">
        <v>521</v>
      </c>
      <c r="B2266" s="53" t="s">
        <v>2</v>
      </c>
      <c r="C2266" s="204">
        <v>853</v>
      </c>
      <c r="D2266" s="205">
        <v>85395</v>
      </c>
      <c r="E2266" s="54">
        <f>SUM(E2267:E2271)</f>
        <v>5380</v>
      </c>
      <c r="F2266" s="54">
        <f>SUM(F2267:F2271)</f>
        <v>5380</v>
      </c>
      <c r="G2266" s="55">
        <f t="shared" ref="G2266:G2271" si="171">IF(E2266&gt;0,F2266/E2266*100,"-")</f>
        <v>100</v>
      </c>
      <c r="H2266" s="198" t="s">
        <v>486</v>
      </c>
    </row>
    <row r="2267" spans="1:8" s="19" customFormat="1" ht="13.5" hidden="1" customHeight="1" outlineLevel="2">
      <c r="A2267" s="41" t="s">
        <v>7</v>
      </c>
      <c r="B2267" s="42" t="s">
        <v>33</v>
      </c>
      <c r="C2267" s="204"/>
      <c r="D2267" s="205"/>
      <c r="E2267" s="43">
        <v>0</v>
      </c>
      <c r="F2267" s="43">
        <v>0</v>
      </c>
      <c r="G2267" s="44" t="str">
        <f t="shared" si="171"/>
        <v>-</v>
      </c>
      <c r="H2267" s="198"/>
    </row>
    <row r="2268" spans="1:8" s="19" customFormat="1" ht="13.5" hidden="1" customHeight="1" outlineLevel="2">
      <c r="A2268" s="41" t="s">
        <v>8</v>
      </c>
      <c r="B2268" s="42" t="s">
        <v>34</v>
      </c>
      <c r="C2268" s="204"/>
      <c r="D2268" s="205"/>
      <c r="E2268" s="43">
        <v>0</v>
      </c>
      <c r="F2268" s="43">
        <v>0</v>
      </c>
      <c r="G2268" s="44" t="str">
        <f t="shared" si="171"/>
        <v>-</v>
      </c>
      <c r="H2268" s="198"/>
    </row>
    <row r="2269" spans="1:8" s="19" customFormat="1" ht="13.5" hidden="1" customHeight="1" outlineLevel="2">
      <c r="A2269" s="41" t="s">
        <v>9</v>
      </c>
      <c r="B2269" s="42" t="s">
        <v>35</v>
      </c>
      <c r="C2269" s="204"/>
      <c r="D2269" s="205"/>
      <c r="E2269" s="43">
        <v>0</v>
      </c>
      <c r="F2269" s="43">
        <v>0</v>
      </c>
      <c r="G2269" s="44" t="str">
        <f t="shared" si="171"/>
        <v>-</v>
      </c>
      <c r="H2269" s="198"/>
    </row>
    <row r="2270" spans="1:8" s="19" customFormat="1" ht="13.5" customHeight="1" outlineLevel="1" collapsed="1">
      <c r="A2270" s="41" t="s">
        <v>31</v>
      </c>
      <c r="B2270" s="42" t="s">
        <v>36</v>
      </c>
      <c r="C2270" s="204"/>
      <c r="D2270" s="205"/>
      <c r="E2270" s="43">
        <v>807</v>
      </c>
      <c r="F2270" s="43">
        <v>807</v>
      </c>
      <c r="G2270" s="44">
        <f t="shared" si="171"/>
        <v>100</v>
      </c>
      <c r="H2270" s="198"/>
    </row>
    <row r="2271" spans="1:8" s="134" customFormat="1" ht="13.5" customHeight="1" outlineLevel="1">
      <c r="A2271" s="41" t="s">
        <v>38</v>
      </c>
      <c r="B2271" s="42" t="s">
        <v>37</v>
      </c>
      <c r="C2271" s="204"/>
      <c r="D2271" s="205"/>
      <c r="E2271" s="43">
        <v>4573</v>
      </c>
      <c r="F2271" s="43">
        <v>4573</v>
      </c>
      <c r="G2271" s="44">
        <f t="shared" si="171"/>
        <v>100</v>
      </c>
      <c r="H2271" s="198"/>
    </row>
    <row r="2272" spans="1:8" s="143" customFormat="1" ht="3.95" customHeight="1" outlineLevel="1">
      <c r="A2272" s="45"/>
      <c r="B2272" s="46"/>
      <c r="C2272" s="138"/>
      <c r="D2272" s="136"/>
      <c r="E2272" s="49"/>
      <c r="F2272" s="49"/>
      <c r="G2272" s="50"/>
      <c r="H2272" s="137"/>
    </row>
    <row r="2273" spans="1:8" s="143" customFormat="1" ht="3.95" customHeight="1" outlineLevel="1">
      <c r="A2273" s="148"/>
      <c r="B2273" s="149"/>
      <c r="C2273" s="139"/>
      <c r="D2273" s="140"/>
      <c r="E2273" s="150"/>
      <c r="F2273" s="150"/>
      <c r="G2273" s="151"/>
      <c r="H2273" s="141"/>
    </row>
    <row r="2274" spans="1:8" s="2" customFormat="1" ht="27" customHeight="1" outlineLevel="1">
      <c r="A2274" s="52" t="s">
        <v>522</v>
      </c>
      <c r="B2274" s="53" t="s">
        <v>450</v>
      </c>
      <c r="C2274" s="204">
        <v>853</v>
      </c>
      <c r="D2274" s="205">
        <v>85395</v>
      </c>
      <c r="E2274" s="54">
        <f>SUM(E2275:E2279)</f>
        <v>7000</v>
      </c>
      <c r="F2274" s="54">
        <f>SUM(F2275:F2279)</f>
        <v>7000</v>
      </c>
      <c r="G2274" s="55">
        <f t="shared" ref="G2274:G2279" si="172">IF(E2274&gt;0,F2274/E2274*100,"-")</f>
        <v>100</v>
      </c>
      <c r="H2274" s="198" t="s">
        <v>486</v>
      </c>
    </row>
    <row r="2275" spans="1:8" s="19" customFormat="1" ht="13.5" hidden="1" customHeight="1" outlineLevel="2">
      <c r="A2275" s="41" t="s">
        <v>7</v>
      </c>
      <c r="B2275" s="42" t="s">
        <v>33</v>
      </c>
      <c r="C2275" s="204"/>
      <c r="D2275" s="205"/>
      <c r="E2275" s="43">
        <v>0</v>
      </c>
      <c r="F2275" s="43">
        <v>0</v>
      </c>
      <c r="G2275" s="44" t="str">
        <f t="shared" si="172"/>
        <v>-</v>
      </c>
      <c r="H2275" s="198"/>
    </row>
    <row r="2276" spans="1:8" s="19" customFormat="1" ht="13.5" hidden="1" customHeight="1" outlineLevel="2">
      <c r="A2276" s="41" t="s">
        <v>8</v>
      </c>
      <c r="B2276" s="42" t="s">
        <v>34</v>
      </c>
      <c r="C2276" s="204"/>
      <c r="D2276" s="205"/>
      <c r="E2276" s="43">
        <v>0</v>
      </c>
      <c r="F2276" s="43">
        <v>0</v>
      </c>
      <c r="G2276" s="44" t="str">
        <f t="shared" si="172"/>
        <v>-</v>
      </c>
      <c r="H2276" s="198"/>
    </row>
    <row r="2277" spans="1:8" s="19" customFormat="1" ht="13.5" hidden="1" customHeight="1" outlineLevel="2">
      <c r="A2277" s="41" t="s">
        <v>9</v>
      </c>
      <c r="B2277" s="42" t="s">
        <v>35</v>
      </c>
      <c r="C2277" s="204"/>
      <c r="D2277" s="205"/>
      <c r="E2277" s="43">
        <v>0</v>
      </c>
      <c r="F2277" s="43">
        <v>0</v>
      </c>
      <c r="G2277" s="44" t="str">
        <f t="shared" si="172"/>
        <v>-</v>
      </c>
      <c r="H2277" s="198"/>
    </row>
    <row r="2278" spans="1:8" s="19" customFormat="1" ht="13.5" customHeight="1" outlineLevel="1" collapsed="1">
      <c r="A2278" s="41" t="s">
        <v>31</v>
      </c>
      <c r="B2278" s="42" t="s">
        <v>36</v>
      </c>
      <c r="C2278" s="204"/>
      <c r="D2278" s="205"/>
      <c r="E2278" s="43">
        <v>1050</v>
      </c>
      <c r="F2278" s="43">
        <v>1050</v>
      </c>
      <c r="G2278" s="44">
        <f t="shared" si="172"/>
        <v>100</v>
      </c>
      <c r="H2278" s="198"/>
    </row>
    <row r="2279" spans="1:8" s="134" customFormat="1" ht="13.5" customHeight="1" outlineLevel="1">
      <c r="A2279" s="41" t="s">
        <v>38</v>
      </c>
      <c r="B2279" s="42" t="s">
        <v>37</v>
      </c>
      <c r="C2279" s="204"/>
      <c r="D2279" s="205"/>
      <c r="E2279" s="43">
        <v>5950</v>
      </c>
      <c r="F2279" s="43">
        <v>5950</v>
      </c>
      <c r="G2279" s="44">
        <f t="shared" si="172"/>
        <v>100</v>
      </c>
      <c r="H2279" s="198"/>
    </row>
    <row r="2280" spans="1:8" s="143" customFormat="1" ht="3.95" customHeight="1" outlineLevel="1">
      <c r="A2280" s="45"/>
      <c r="B2280" s="46"/>
      <c r="C2280" s="138"/>
      <c r="D2280" s="136"/>
      <c r="E2280" s="49"/>
      <c r="F2280" s="49"/>
      <c r="G2280" s="50"/>
      <c r="H2280" s="137"/>
    </row>
    <row r="2281" spans="1:8" s="143" customFormat="1" ht="3.95" customHeight="1" outlineLevel="1">
      <c r="A2281" s="148"/>
      <c r="B2281" s="149"/>
      <c r="C2281" s="139"/>
      <c r="D2281" s="140"/>
      <c r="E2281" s="150"/>
      <c r="F2281" s="150"/>
      <c r="G2281" s="151"/>
      <c r="H2281" s="141"/>
    </row>
    <row r="2282" spans="1:8" s="2" customFormat="1" ht="17.25" customHeight="1" outlineLevel="1">
      <c r="A2282" s="52" t="s">
        <v>523</v>
      </c>
      <c r="B2282" s="53" t="s">
        <v>568</v>
      </c>
      <c r="C2282" s="204">
        <v>853</v>
      </c>
      <c r="D2282" s="205">
        <v>85395</v>
      </c>
      <c r="E2282" s="54">
        <f>SUM(E2283:E2287)</f>
        <v>12000</v>
      </c>
      <c r="F2282" s="54">
        <f>SUM(F2283:F2287)</f>
        <v>12000</v>
      </c>
      <c r="G2282" s="55">
        <f t="shared" ref="G2282:G2287" si="173">IF(E2282&gt;0,F2282/E2282*100,"-")</f>
        <v>100</v>
      </c>
      <c r="H2282" s="198" t="s">
        <v>486</v>
      </c>
    </row>
    <row r="2283" spans="1:8" s="19" customFormat="1" ht="13.5" customHeight="1" outlineLevel="1">
      <c r="A2283" s="41" t="s">
        <v>7</v>
      </c>
      <c r="B2283" s="42" t="s">
        <v>33</v>
      </c>
      <c r="C2283" s="204"/>
      <c r="D2283" s="205"/>
      <c r="E2283" s="43">
        <v>12000</v>
      </c>
      <c r="F2283" s="43">
        <v>12000</v>
      </c>
      <c r="G2283" s="44">
        <f t="shared" si="173"/>
        <v>100</v>
      </c>
      <c r="H2283" s="198"/>
    </row>
    <row r="2284" spans="1:8" s="19" customFormat="1" ht="13.5" hidden="1" customHeight="1" outlineLevel="2">
      <c r="A2284" s="41" t="s">
        <v>8</v>
      </c>
      <c r="B2284" s="42" t="s">
        <v>34</v>
      </c>
      <c r="C2284" s="204"/>
      <c r="D2284" s="205"/>
      <c r="E2284" s="43">
        <v>0</v>
      </c>
      <c r="F2284" s="43">
        <v>0</v>
      </c>
      <c r="G2284" s="44" t="str">
        <f t="shared" si="173"/>
        <v>-</v>
      </c>
      <c r="H2284" s="198"/>
    </row>
    <row r="2285" spans="1:8" s="19" customFormat="1" ht="13.5" hidden="1" customHeight="1" outlineLevel="2">
      <c r="A2285" s="41" t="s">
        <v>9</v>
      </c>
      <c r="B2285" s="42" t="s">
        <v>35</v>
      </c>
      <c r="C2285" s="204"/>
      <c r="D2285" s="205"/>
      <c r="E2285" s="43">
        <v>0</v>
      </c>
      <c r="F2285" s="43">
        <v>0</v>
      </c>
      <c r="G2285" s="44" t="str">
        <f t="shared" si="173"/>
        <v>-</v>
      </c>
      <c r="H2285" s="198"/>
    </row>
    <row r="2286" spans="1:8" s="19" customFormat="1" ht="13.5" hidden="1" customHeight="1" outlineLevel="2">
      <c r="A2286" s="41" t="s">
        <v>31</v>
      </c>
      <c r="B2286" s="42" t="s">
        <v>36</v>
      </c>
      <c r="C2286" s="204"/>
      <c r="D2286" s="205"/>
      <c r="E2286" s="43">
        <v>0</v>
      </c>
      <c r="F2286" s="43">
        <v>0</v>
      </c>
      <c r="G2286" s="44" t="str">
        <f t="shared" si="173"/>
        <v>-</v>
      </c>
      <c r="H2286" s="198"/>
    </row>
    <row r="2287" spans="1:8" s="134" customFormat="1" ht="13.5" hidden="1" customHeight="1" outlineLevel="2">
      <c r="A2287" s="41" t="s">
        <v>38</v>
      </c>
      <c r="B2287" s="42" t="s">
        <v>37</v>
      </c>
      <c r="C2287" s="204"/>
      <c r="D2287" s="205"/>
      <c r="E2287" s="43">
        <v>0</v>
      </c>
      <c r="F2287" s="43">
        <v>0</v>
      </c>
      <c r="G2287" s="44" t="str">
        <f t="shared" si="173"/>
        <v>-</v>
      </c>
      <c r="H2287" s="198"/>
    </row>
    <row r="2288" spans="1:8" s="143" customFormat="1" ht="3.95" customHeight="1" outlineLevel="1" collapsed="1">
      <c r="A2288" s="45"/>
      <c r="B2288" s="46"/>
      <c r="C2288" s="138"/>
      <c r="D2288" s="136"/>
      <c r="E2288" s="49"/>
      <c r="F2288" s="49"/>
      <c r="G2288" s="50"/>
      <c r="H2288" s="137"/>
    </row>
    <row r="2289" spans="1:8" s="143" customFormat="1" ht="3.95" customHeight="1" outlineLevel="1">
      <c r="A2289" s="148"/>
      <c r="B2289" s="149"/>
      <c r="C2289" s="139"/>
      <c r="D2289" s="140"/>
      <c r="E2289" s="150"/>
      <c r="F2289" s="150"/>
      <c r="G2289" s="151"/>
      <c r="H2289" s="141"/>
    </row>
    <row r="2290" spans="1:8" s="2" customFormat="1" ht="27" customHeight="1" outlineLevel="1">
      <c r="A2290" s="52" t="s">
        <v>524</v>
      </c>
      <c r="B2290" s="53" t="s">
        <v>451</v>
      </c>
      <c r="C2290" s="204">
        <v>853</v>
      </c>
      <c r="D2290" s="205">
        <v>85395</v>
      </c>
      <c r="E2290" s="54">
        <f>SUM(E2291:E2295)</f>
        <v>13000</v>
      </c>
      <c r="F2290" s="54">
        <f>SUM(F2291:F2295)</f>
        <v>13000</v>
      </c>
      <c r="G2290" s="55">
        <f t="shared" ref="G2290:G2295" si="174">IF(E2290&gt;0,F2290/E2290*100,"-")</f>
        <v>100</v>
      </c>
      <c r="H2290" s="198" t="s">
        <v>486</v>
      </c>
    </row>
    <row r="2291" spans="1:8" s="19" customFormat="1" ht="13.5" customHeight="1" outlineLevel="1">
      <c r="A2291" s="41" t="s">
        <v>7</v>
      </c>
      <c r="B2291" s="42" t="s">
        <v>33</v>
      </c>
      <c r="C2291" s="204"/>
      <c r="D2291" s="205"/>
      <c r="E2291" s="43">
        <v>13000</v>
      </c>
      <c r="F2291" s="43">
        <v>13000</v>
      </c>
      <c r="G2291" s="44">
        <f t="shared" si="174"/>
        <v>100</v>
      </c>
      <c r="H2291" s="198"/>
    </row>
    <row r="2292" spans="1:8" s="19" customFormat="1" ht="13.5" hidden="1" customHeight="1" outlineLevel="2">
      <c r="A2292" s="41" t="s">
        <v>8</v>
      </c>
      <c r="B2292" s="42" t="s">
        <v>34</v>
      </c>
      <c r="C2292" s="204"/>
      <c r="D2292" s="205"/>
      <c r="E2292" s="43">
        <v>0</v>
      </c>
      <c r="F2292" s="43">
        <v>0</v>
      </c>
      <c r="G2292" s="44" t="str">
        <f t="shared" si="174"/>
        <v>-</v>
      </c>
      <c r="H2292" s="198"/>
    </row>
    <row r="2293" spans="1:8" s="19" customFormat="1" ht="13.5" hidden="1" customHeight="1" outlineLevel="2">
      <c r="A2293" s="41" t="s">
        <v>9</v>
      </c>
      <c r="B2293" s="42" t="s">
        <v>35</v>
      </c>
      <c r="C2293" s="204"/>
      <c r="D2293" s="205"/>
      <c r="E2293" s="43">
        <v>0</v>
      </c>
      <c r="F2293" s="43">
        <v>0</v>
      </c>
      <c r="G2293" s="44" t="str">
        <f t="shared" si="174"/>
        <v>-</v>
      </c>
      <c r="H2293" s="198"/>
    </row>
    <row r="2294" spans="1:8" s="19" customFormat="1" ht="13.5" hidden="1" customHeight="1" outlineLevel="2">
      <c r="A2294" s="41" t="s">
        <v>31</v>
      </c>
      <c r="B2294" s="42" t="s">
        <v>36</v>
      </c>
      <c r="C2294" s="204"/>
      <c r="D2294" s="205"/>
      <c r="E2294" s="43">
        <v>0</v>
      </c>
      <c r="F2294" s="43">
        <v>0</v>
      </c>
      <c r="G2294" s="44" t="str">
        <f t="shared" si="174"/>
        <v>-</v>
      </c>
      <c r="H2294" s="198"/>
    </row>
    <row r="2295" spans="1:8" s="134" customFormat="1" ht="13.5" hidden="1" customHeight="1" outlineLevel="2">
      <c r="A2295" s="41" t="s">
        <v>38</v>
      </c>
      <c r="B2295" s="42" t="s">
        <v>37</v>
      </c>
      <c r="C2295" s="204"/>
      <c r="D2295" s="205"/>
      <c r="E2295" s="43">
        <v>0</v>
      </c>
      <c r="F2295" s="43">
        <v>0</v>
      </c>
      <c r="G2295" s="44" t="str">
        <f t="shared" si="174"/>
        <v>-</v>
      </c>
      <c r="H2295" s="198"/>
    </row>
    <row r="2296" spans="1:8" s="143" customFormat="1" ht="3.95" customHeight="1" outlineLevel="1" collapsed="1">
      <c r="A2296" s="45"/>
      <c r="B2296" s="46"/>
      <c r="C2296" s="138"/>
      <c r="D2296" s="136"/>
      <c r="E2296" s="49"/>
      <c r="F2296" s="49"/>
      <c r="G2296" s="50"/>
      <c r="H2296" s="137"/>
    </row>
    <row r="2297" spans="1:8" s="143" customFormat="1" ht="3.95" customHeight="1" outlineLevel="1">
      <c r="A2297" s="148"/>
      <c r="B2297" s="149"/>
      <c r="C2297" s="139"/>
      <c r="D2297" s="140"/>
      <c r="E2297" s="150"/>
      <c r="F2297" s="150"/>
      <c r="G2297" s="151"/>
      <c r="H2297" s="141"/>
    </row>
    <row r="2298" spans="1:8" s="2" customFormat="1" ht="27" customHeight="1" outlineLevel="1">
      <c r="A2298" s="52" t="s">
        <v>525</v>
      </c>
      <c r="B2298" s="53" t="s">
        <v>287</v>
      </c>
      <c r="C2298" s="204">
        <v>854</v>
      </c>
      <c r="D2298" s="205">
        <v>85406</v>
      </c>
      <c r="E2298" s="54">
        <f>SUM(E2299:E2303)</f>
        <v>15919</v>
      </c>
      <c r="F2298" s="54">
        <f>SUM(F2299:F2303)</f>
        <v>15621</v>
      </c>
      <c r="G2298" s="55">
        <f t="shared" ref="G2298:G2303" si="175">IF(E2298&gt;0,F2298/E2298*100,"-")</f>
        <v>98.128023117029954</v>
      </c>
      <c r="H2298" s="198" t="s">
        <v>486</v>
      </c>
    </row>
    <row r="2299" spans="1:8" s="19" customFormat="1" ht="13.5" customHeight="1" outlineLevel="1">
      <c r="A2299" s="41" t="s">
        <v>7</v>
      </c>
      <c r="B2299" s="42" t="s">
        <v>33</v>
      </c>
      <c r="C2299" s="204"/>
      <c r="D2299" s="205"/>
      <c r="E2299" s="43">
        <v>15919</v>
      </c>
      <c r="F2299" s="43">
        <v>15621</v>
      </c>
      <c r="G2299" s="44">
        <f t="shared" si="175"/>
        <v>98.128023117029954</v>
      </c>
      <c r="H2299" s="198"/>
    </row>
    <row r="2300" spans="1:8" s="19" customFormat="1" ht="13.5" hidden="1" customHeight="1" outlineLevel="2">
      <c r="A2300" s="41" t="s">
        <v>8</v>
      </c>
      <c r="B2300" s="42" t="s">
        <v>34</v>
      </c>
      <c r="C2300" s="204"/>
      <c r="D2300" s="205"/>
      <c r="E2300" s="43">
        <v>0</v>
      </c>
      <c r="F2300" s="43">
        <v>0</v>
      </c>
      <c r="G2300" s="44" t="str">
        <f t="shared" si="175"/>
        <v>-</v>
      </c>
      <c r="H2300" s="198"/>
    </row>
    <row r="2301" spans="1:8" s="19" customFormat="1" ht="13.5" hidden="1" customHeight="1" outlineLevel="2">
      <c r="A2301" s="41" t="s">
        <v>9</v>
      </c>
      <c r="B2301" s="42" t="s">
        <v>35</v>
      </c>
      <c r="C2301" s="204"/>
      <c r="D2301" s="205"/>
      <c r="E2301" s="43">
        <v>0</v>
      </c>
      <c r="F2301" s="43">
        <v>0</v>
      </c>
      <c r="G2301" s="44" t="str">
        <f t="shared" si="175"/>
        <v>-</v>
      </c>
      <c r="H2301" s="198"/>
    </row>
    <row r="2302" spans="1:8" s="19" customFormat="1" ht="13.5" hidden="1" customHeight="1" outlineLevel="2">
      <c r="A2302" s="41" t="s">
        <v>31</v>
      </c>
      <c r="B2302" s="42" t="s">
        <v>36</v>
      </c>
      <c r="C2302" s="204"/>
      <c r="D2302" s="205"/>
      <c r="E2302" s="43">
        <v>0</v>
      </c>
      <c r="F2302" s="43">
        <v>0</v>
      </c>
      <c r="G2302" s="44" t="str">
        <f t="shared" si="175"/>
        <v>-</v>
      </c>
      <c r="H2302" s="198"/>
    </row>
    <row r="2303" spans="1:8" s="134" customFormat="1" ht="13.5" hidden="1" customHeight="1" outlineLevel="2">
      <c r="A2303" s="41" t="s">
        <v>38</v>
      </c>
      <c r="B2303" s="42" t="s">
        <v>37</v>
      </c>
      <c r="C2303" s="204"/>
      <c r="D2303" s="205"/>
      <c r="E2303" s="43">
        <v>0</v>
      </c>
      <c r="F2303" s="43">
        <v>0</v>
      </c>
      <c r="G2303" s="44" t="str">
        <f t="shared" si="175"/>
        <v>-</v>
      </c>
      <c r="H2303" s="198"/>
    </row>
    <row r="2304" spans="1:8" s="143" customFormat="1" ht="3.95" customHeight="1" outlineLevel="1" collapsed="1">
      <c r="A2304" s="45"/>
      <c r="B2304" s="46"/>
      <c r="C2304" s="138"/>
      <c r="D2304" s="136"/>
      <c r="E2304" s="49"/>
      <c r="F2304" s="49"/>
      <c r="G2304" s="50"/>
      <c r="H2304" s="137"/>
    </row>
    <row r="2305" spans="1:8" s="143" customFormat="1" ht="3.95" customHeight="1" outlineLevel="1">
      <c r="A2305" s="148"/>
      <c r="B2305" s="149"/>
      <c r="C2305" s="139"/>
      <c r="D2305" s="140"/>
      <c r="E2305" s="150"/>
      <c r="F2305" s="150"/>
      <c r="G2305" s="151"/>
      <c r="H2305" s="141"/>
    </row>
    <row r="2306" spans="1:8" s="2" customFormat="1" ht="27" customHeight="1" outlineLevel="1">
      <c r="A2306" s="52" t="s">
        <v>526</v>
      </c>
      <c r="B2306" s="53" t="s">
        <v>518</v>
      </c>
      <c r="C2306" s="204">
        <v>854</v>
      </c>
      <c r="D2306" s="205">
        <v>85407</v>
      </c>
      <c r="E2306" s="54">
        <f>SUM(E2307:E2311)</f>
        <v>3500</v>
      </c>
      <c r="F2306" s="54">
        <f>SUM(F2307:F2311)</f>
        <v>3499</v>
      </c>
      <c r="G2306" s="55">
        <f t="shared" ref="G2306:G2319" si="176">IF(E2306&gt;0,F2306/E2306*100,"-")</f>
        <v>99.971428571428561</v>
      </c>
      <c r="H2306" s="198" t="s">
        <v>486</v>
      </c>
    </row>
    <row r="2307" spans="1:8" s="19" customFormat="1" ht="13.5" customHeight="1" outlineLevel="1">
      <c r="A2307" s="41" t="s">
        <v>7</v>
      </c>
      <c r="B2307" s="42" t="s">
        <v>33</v>
      </c>
      <c r="C2307" s="204"/>
      <c r="D2307" s="205"/>
      <c r="E2307" s="43">
        <v>3500</v>
      </c>
      <c r="F2307" s="43">
        <v>3499</v>
      </c>
      <c r="G2307" s="44">
        <f t="shared" si="176"/>
        <v>99.971428571428561</v>
      </c>
      <c r="H2307" s="198"/>
    </row>
    <row r="2308" spans="1:8" s="19" customFormat="1" ht="13.5" hidden="1" customHeight="1" outlineLevel="2">
      <c r="A2308" s="41" t="s">
        <v>8</v>
      </c>
      <c r="B2308" s="42" t="s">
        <v>34</v>
      </c>
      <c r="C2308" s="204"/>
      <c r="D2308" s="205"/>
      <c r="E2308" s="43">
        <v>0</v>
      </c>
      <c r="F2308" s="43">
        <v>0</v>
      </c>
      <c r="G2308" s="44" t="str">
        <f t="shared" si="176"/>
        <v>-</v>
      </c>
      <c r="H2308" s="198"/>
    </row>
    <row r="2309" spans="1:8" s="19" customFormat="1" ht="13.5" hidden="1" customHeight="1" outlineLevel="2">
      <c r="A2309" s="41" t="s">
        <v>9</v>
      </c>
      <c r="B2309" s="42" t="s">
        <v>35</v>
      </c>
      <c r="C2309" s="204"/>
      <c r="D2309" s="205"/>
      <c r="E2309" s="43">
        <v>0</v>
      </c>
      <c r="F2309" s="43">
        <v>0</v>
      </c>
      <c r="G2309" s="44" t="str">
        <f t="shared" si="176"/>
        <v>-</v>
      </c>
      <c r="H2309" s="198"/>
    </row>
    <row r="2310" spans="1:8" s="19" customFormat="1" ht="13.5" hidden="1" customHeight="1" outlineLevel="2">
      <c r="A2310" s="41" t="s">
        <v>31</v>
      </c>
      <c r="B2310" s="42" t="s">
        <v>36</v>
      </c>
      <c r="C2310" s="204"/>
      <c r="D2310" s="205"/>
      <c r="E2310" s="43">
        <v>0</v>
      </c>
      <c r="F2310" s="43">
        <v>0</v>
      </c>
      <c r="G2310" s="44" t="str">
        <f t="shared" si="176"/>
        <v>-</v>
      </c>
      <c r="H2310" s="198"/>
    </row>
    <row r="2311" spans="1:8" s="134" customFormat="1" ht="13.5" hidden="1" customHeight="1" outlineLevel="2">
      <c r="A2311" s="41" t="s">
        <v>38</v>
      </c>
      <c r="B2311" s="42" t="s">
        <v>37</v>
      </c>
      <c r="C2311" s="204"/>
      <c r="D2311" s="205"/>
      <c r="E2311" s="43">
        <v>0</v>
      </c>
      <c r="F2311" s="43">
        <v>0</v>
      </c>
      <c r="G2311" s="44" t="str">
        <f t="shared" si="176"/>
        <v>-</v>
      </c>
      <c r="H2311" s="198"/>
    </row>
    <row r="2312" spans="1:8" s="143" customFormat="1" ht="3.95" customHeight="1" outlineLevel="1" collapsed="1">
      <c r="A2312" s="45"/>
      <c r="B2312" s="46"/>
      <c r="C2312" s="138"/>
      <c r="D2312" s="136"/>
      <c r="E2312" s="49"/>
      <c r="F2312" s="49"/>
      <c r="G2312" s="50"/>
      <c r="H2312" s="137"/>
    </row>
    <row r="2313" spans="1:8" s="143" customFormat="1" ht="3.95" customHeight="1" outlineLevel="1">
      <c r="A2313" s="148"/>
      <c r="B2313" s="149"/>
      <c r="C2313" s="139"/>
      <c r="D2313" s="140"/>
      <c r="E2313" s="150"/>
      <c r="F2313" s="150"/>
      <c r="G2313" s="151"/>
      <c r="H2313" s="141"/>
    </row>
    <row r="2314" spans="1:8" s="2" customFormat="1" ht="27" customHeight="1" outlineLevel="1">
      <c r="A2314" s="52" t="s">
        <v>527</v>
      </c>
      <c r="B2314" s="53" t="s">
        <v>289</v>
      </c>
      <c r="C2314" s="204">
        <v>854</v>
      </c>
      <c r="D2314" s="205">
        <v>85420</v>
      </c>
      <c r="E2314" s="54">
        <f>SUM(E2315:E2319)</f>
        <v>27000</v>
      </c>
      <c r="F2314" s="54">
        <f>SUM(F2315:F2319)</f>
        <v>26946</v>
      </c>
      <c r="G2314" s="55">
        <f t="shared" si="176"/>
        <v>99.8</v>
      </c>
      <c r="H2314" s="198" t="s">
        <v>486</v>
      </c>
    </row>
    <row r="2315" spans="1:8" s="19" customFormat="1" ht="13.5" customHeight="1" outlineLevel="1">
      <c r="A2315" s="41" t="s">
        <v>7</v>
      </c>
      <c r="B2315" s="42" t="s">
        <v>33</v>
      </c>
      <c r="C2315" s="204"/>
      <c r="D2315" s="205"/>
      <c r="E2315" s="43">
        <v>27000</v>
      </c>
      <c r="F2315" s="43">
        <v>26946</v>
      </c>
      <c r="G2315" s="44">
        <f t="shared" si="176"/>
        <v>99.8</v>
      </c>
      <c r="H2315" s="198"/>
    </row>
    <row r="2316" spans="1:8" s="19" customFormat="1" ht="13.5" hidden="1" customHeight="1" outlineLevel="2">
      <c r="A2316" s="41" t="s">
        <v>8</v>
      </c>
      <c r="B2316" s="42" t="s">
        <v>34</v>
      </c>
      <c r="C2316" s="204"/>
      <c r="D2316" s="205"/>
      <c r="E2316" s="43">
        <v>0</v>
      </c>
      <c r="F2316" s="43">
        <v>0</v>
      </c>
      <c r="G2316" s="44" t="str">
        <f t="shared" si="176"/>
        <v>-</v>
      </c>
      <c r="H2316" s="198"/>
    </row>
    <row r="2317" spans="1:8" s="19" customFormat="1" ht="13.5" hidden="1" customHeight="1" outlineLevel="2">
      <c r="A2317" s="41" t="s">
        <v>9</v>
      </c>
      <c r="B2317" s="42" t="s">
        <v>35</v>
      </c>
      <c r="C2317" s="204"/>
      <c r="D2317" s="205"/>
      <c r="E2317" s="43">
        <v>0</v>
      </c>
      <c r="F2317" s="43">
        <v>0</v>
      </c>
      <c r="G2317" s="44" t="str">
        <f t="shared" si="176"/>
        <v>-</v>
      </c>
      <c r="H2317" s="198"/>
    </row>
    <row r="2318" spans="1:8" s="19" customFormat="1" ht="13.5" hidden="1" customHeight="1" outlineLevel="2">
      <c r="A2318" s="41" t="s">
        <v>31</v>
      </c>
      <c r="B2318" s="42" t="s">
        <v>36</v>
      </c>
      <c r="C2318" s="204"/>
      <c r="D2318" s="205"/>
      <c r="E2318" s="43">
        <v>0</v>
      </c>
      <c r="F2318" s="43">
        <v>0</v>
      </c>
      <c r="G2318" s="44" t="str">
        <f t="shared" si="176"/>
        <v>-</v>
      </c>
      <c r="H2318" s="198"/>
    </row>
    <row r="2319" spans="1:8" s="134" customFormat="1" ht="13.5" hidden="1" customHeight="1" outlineLevel="2">
      <c r="A2319" s="41" t="s">
        <v>38</v>
      </c>
      <c r="B2319" s="42" t="s">
        <v>37</v>
      </c>
      <c r="C2319" s="204"/>
      <c r="D2319" s="205"/>
      <c r="E2319" s="43">
        <v>0</v>
      </c>
      <c r="F2319" s="43">
        <v>0</v>
      </c>
      <c r="G2319" s="44" t="str">
        <f t="shared" si="176"/>
        <v>-</v>
      </c>
      <c r="H2319" s="198"/>
    </row>
    <row r="2320" spans="1:8" s="143" customFormat="1" ht="3.95" customHeight="1" outlineLevel="1" collapsed="1">
      <c r="A2320" s="45"/>
      <c r="B2320" s="46"/>
      <c r="C2320" s="138"/>
      <c r="D2320" s="136"/>
      <c r="E2320" s="49"/>
      <c r="F2320" s="49"/>
      <c r="G2320" s="50"/>
      <c r="H2320" s="137"/>
    </row>
    <row r="2321" spans="1:8" s="143" customFormat="1" ht="3.95" customHeight="1" outlineLevel="1">
      <c r="A2321" s="148"/>
      <c r="B2321" s="149"/>
      <c r="C2321" s="139"/>
      <c r="D2321" s="140"/>
      <c r="E2321" s="150"/>
      <c r="F2321" s="150"/>
      <c r="G2321" s="151"/>
      <c r="H2321" s="141"/>
    </row>
    <row r="2322" spans="1:8" s="2" customFormat="1" ht="27" customHeight="1" outlineLevel="1">
      <c r="A2322" s="52" t="s">
        <v>528</v>
      </c>
      <c r="B2322" s="53" t="s">
        <v>288</v>
      </c>
      <c r="C2322" s="204">
        <v>926</v>
      </c>
      <c r="D2322" s="205">
        <v>92605</v>
      </c>
      <c r="E2322" s="54">
        <f>SUM(E2323:E2327)</f>
        <v>60000</v>
      </c>
      <c r="F2322" s="54">
        <f>SUM(F2323:F2327)</f>
        <v>60000</v>
      </c>
      <c r="G2322" s="55">
        <f t="shared" ref="G2322:G2327" si="177">IF(E2322&gt;0,F2322/E2322*100,"-")</f>
        <v>100</v>
      </c>
      <c r="H2322" s="198" t="s">
        <v>486</v>
      </c>
    </row>
    <row r="2323" spans="1:8" s="19" customFormat="1" ht="13.5" customHeight="1" outlineLevel="1">
      <c r="A2323" s="41" t="s">
        <v>7</v>
      </c>
      <c r="B2323" s="42" t="s">
        <v>33</v>
      </c>
      <c r="C2323" s="204"/>
      <c r="D2323" s="205"/>
      <c r="E2323" s="43">
        <v>60000</v>
      </c>
      <c r="F2323" s="43">
        <v>60000</v>
      </c>
      <c r="G2323" s="44">
        <f t="shared" si="177"/>
        <v>100</v>
      </c>
      <c r="H2323" s="198"/>
    </row>
    <row r="2324" spans="1:8" s="19" customFormat="1" ht="13.5" hidden="1" customHeight="1" outlineLevel="2">
      <c r="A2324" s="41" t="s">
        <v>8</v>
      </c>
      <c r="B2324" s="42" t="s">
        <v>34</v>
      </c>
      <c r="C2324" s="204"/>
      <c r="D2324" s="205"/>
      <c r="E2324" s="43">
        <v>0</v>
      </c>
      <c r="F2324" s="43">
        <v>0</v>
      </c>
      <c r="G2324" s="44" t="str">
        <f t="shared" si="177"/>
        <v>-</v>
      </c>
      <c r="H2324" s="198"/>
    </row>
    <row r="2325" spans="1:8" s="19" customFormat="1" ht="13.5" hidden="1" customHeight="1" outlineLevel="2">
      <c r="A2325" s="41" t="s">
        <v>9</v>
      </c>
      <c r="B2325" s="42" t="s">
        <v>35</v>
      </c>
      <c r="C2325" s="204"/>
      <c r="D2325" s="205"/>
      <c r="E2325" s="43">
        <v>0</v>
      </c>
      <c r="F2325" s="43">
        <v>0</v>
      </c>
      <c r="G2325" s="44" t="str">
        <f t="shared" si="177"/>
        <v>-</v>
      </c>
      <c r="H2325" s="198"/>
    </row>
    <row r="2326" spans="1:8" s="19" customFormat="1" ht="13.5" hidden="1" customHeight="1" outlineLevel="2">
      <c r="A2326" s="41" t="s">
        <v>31</v>
      </c>
      <c r="B2326" s="42" t="s">
        <v>36</v>
      </c>
      <c r="C2326" s="204"/>
      <c r="D2326" s="205"/>
      <c r="E2326" s="43">
        <v>0</v>
      </c>
      <c r="F2326" s="43">
        <v>0</v>
      </c>
      <c r="G2326" s="44" t="str">
        <f t="shared" si="177"/>
        <v>-</v>
      </c>
      <c r="H2326" s="198"/>
    </row>
    <row r="2327" spans="1:8" s="19" customFormat="1" ht="13.5" hidden="1" customHeight="1" outlineLevel="2">
      <c r="A2327" s="41" t="s">
        <v>38</v>
      </c>
      <c r="B2327" s="42" t="s">
        <v>37</v>
      </c>
      <c r="C2327" s="204"/>
      <c r="D2327" s="205"/>
      <c r="E2327" s="43">
        <v>0</v>
      </c>
      <c r="F2327" s="43">
        <v>0</v>
      </c>
      <c r="G2327" s="44" t="str">
        <f t="shared" si="177"/>
        <v>-</v>
      </c>
      <c r="H2327" s="198"/>
    </row>
    <row r="2328" spans="1:8" s="19" customFormat="1" ht="5.0999999999999996" customHeight="1" outlineLevel="1" collapsed="1">
      <c r="A2328" s="45"/>
      <c r="B2328" s="46"/>
      <c r="C2328" s="47"/>
      <c r="D2328" s="48"/>
      <c r="E2328" s="49"/>
      <c r="F2328" s="49"/>
      <c r="G2328" s="50"/>
      <c r="H2328" s="51"/>
    </row>
    <row r="2329" spans="1:8" s="84" customFormat="1" ht="21" customHeight="1" outlineLevel="1">
      <c r="A2329" s="80" t="s">
        <v>327</v>
      </c>
      <c r="B2329" s="81" t="s">
        <v>204</v>
      </c>
      <c r="C2329" s="80"/>
      <c r="D2329" s="80"/>
      <c r="E2329" s="82">
        <f>E2330</f>
        <v>97000</v>
      </c>
      <c r="F2329" s="82">
        <f>F2330</f>
        <v>95294</v>
      </c>
      <c r="G2329" s="83">
        <f>IF(E2329&gt;0,F2329/E2329*100,"-")</f>
        <v>98.241237113402065</v>
      </c>
      <c r="H2329" s="81"/>
    </row>
    <row r="2330" spans="1:8" s="18" customFormat="1" ht="18" customHeight="1" outlineLevel="1">
      <c r="A2330" s="14" t="s">
        <v>15</v>
      </c>
      <c r="B2330" s="15" t="s">
        <v>72</v>
      </c>
      <c r="C2330" s="14"/>
      <c r="D2330" s="14"/>
      <c r="E2330" s="16">
        <f>E2332</f>
        <v>97000</v>
      </c>
      <c r="F2330" s="16">
        <f>F2332</f>
        <v>95294</v>
      </c>
      <c r="G2330" s="17">
        <f>IF(E2330&gt;0,F2330/E2330*100,"-")</f>
        <v>98.241237113402065</v>
      </c>
      <c r="H2330" s="15"/>
    </row>
    <row r="2331" spans="1:8" s="18" customFormat="1" ht="3.95" customHeight="1" outlineLevel="1">
      <c r="A2331" s="144"/>
      <c r="B2331" s="145"/>
      <c r="C2331" s="144"/>
      <c r="D2331" s="144"/>
      <c r="E2331" s="146"/>
      <c r="F2331" s="146"/>
      <c r="G2331" s="147"/>
      <c r="H2331" s="145"/>
    </row>
    <row r="2332" spans="1:8" s="2" customFormat="1" ht="15" customHeight="1" outlineLevel="1">
      <c r="A2332" s="52" t="s">
        <v>32</v>
      </c>
      <c r="B2332" s="53" t="s">
        <v>452</v>
      </c>
      <c r="C2332" s="204">
        <v>921</v>
      </c>
      <c r="D2332" s="205">
        <v>92195</v>
      </c>
      <c r="E2332" s="54">
        <f>SUM(E2333:E2337)</f>
        <v>97000</v>
      </c>
      <c r="F2332" s="54">
        <f>SUM(F2333:F2337)</f>
        <v>95294</v>
      </c>
      <c r="G2332" s="55">
        <f t="shared" ref="G2332:G2337" si="178">IF(E2332&gt;0,F2332/E2332*100,"-")</f>
        <v>98.241237113402065</v>
      </c>
      <c r="H2332" s="198" t="s">
        <v>707</v>
      </c>
    </row>
    <row r="2333" spans="1:8" s="19" customFormat="1" ht="13.5" customHeight="1" outlineLevel="1">
      <c r="A2333" s="41" t="s">
        <v>7</v>
      </c>
      <c r="B2333" s="42" t="s">
        <v>33</v>
      </c>
      <c r="C2333" s="204"/>
      <c r="D2333" s="205"/>
      <c r="E2333" s="43">
        <v>97000</v>
      </c>
      <c r="F2333" s="43">
        <v>95294</v>
      </c>
      <c r="G2333" s="44">
        <f t="shared" si="178"/>
        <v>98.241237113402065</v>
      </c>
      <c r="H2333" s="198"/>
    </row>
    <row r="2334" spans="1:8" s="19" customFormat="1" ht="13.5" hidden="1" customHeight="1" outlineLevel="2">
      <c r="A2334" s="41" t="s">
        <v>8</v>
      </c>
      <c r="B2334" s="42" t="s">
        <v>34</v>
      </c>
      <c r="C2334" s="204"/>
      <c r="D2334" s="205"/>
      <c r="E2334" s="43">
        <v>0</v>
      </c>
      <c r="F2334" s="43">
        <v>0</v>
      </c>
      <c r="G2334" s="44" t="str">
        <f t="shared" si="178"/>
        <v>-</v>
      </c>
      <c r="H2334" s="198"/>
    </row>
    <row r="2335" spans="1:8" s="19" customFormat="1" ht="13.5" hidden="1" customHeight="1" outlineLevel="2">
      <c r="A2335" s="41" t="s">
        <v>9</v>
      </c>
      <c r="B2335" s="42" t="s">
        <v>35</v>
      </c>
      <c r="C2335" s="204"/>
      <c r="D2335" s="205"/>
      <c r="E2335" s="43">
        <v>0</v>
      </c>
      <c r="F2335" s="43">
        <v>0</v>
      </c>
      <c r="G2335" s="44" t="str">
        <f t="shared" si="178"/>
        <v>-</v>
      </c>
      <c r="H2335" s="198"/>
    </row>
    <row r="2336" spans="1:8" s="19" customFormat="1" ht="13.5" hidden="1" customHeight="1" outlineLevel="2">
      <c r="A2336" s="41" t="s">
        <v>31</v>
      </c>
      <c r="B2336" s="42" t="s">
        <v>36</v>
      </c>
      <c r="C2336" s="204"/>
      <c r="D2336" s="205"/>
      <c r="E2336" s="43">
        <v>0</v>
      </c>
      <c r="F2336" s="43">
        <v>0</v>
      </c>
      <c r="G2336" s="44" t="str">
        <f t="shared" si="178"/>
        <v>-</v>
      </c>
      <c r="H2336" s="198"/>
    </row>
    <row r="2337" spans="1:9" s="19" customFormat="1" ht="13.5" hidden="1" customHeight="1" outlineLevel="2">
      <c r="A2337" s="41" t="s">
        <v>38</v>
      </c>
      <c r="B2337" s="42" t="s">
        <v>37</v>
      </c>
      <c r="C2337" s="204"/>
      <c r="D2337" s="205"/>
      <c r="E2337" s="43">
        <v>0</v>
      </c>
      <c r="F2337" s="43">
        <v>0</v>
      </c>
      <c r="G2337" s="44" t="str">
        <f t="shared" si="178"/>
        <v>-</v>
      </c>
      <c r="H2337" s="198"/>
    </row>
    <row r="2338" spans="1:9" s="19" customFormat="1" ht="3.95" customHeight="1" outlineLevel="1" collapsed="1">
      <c r="A2338" s="45"/>
      <c r="B2338" s="46"/>
      <c r="C2338" s="138"/>
      <c r="D2338" s="136"/>
      <c r="E2338" s="49"/>
      <c r="F2338" s="49"/>
      <c r="G2338" s="50"/>
      <c r="H2338" s="137"/>
    </row>
    <row r="2339" spans="1:9" s="19" customFormat="1" ht="5.0999999999999996" customHeight="1">
      <c r="A2339" s="158"/>
      <c r="B2339" s="159"/>
      <c r="C2339" s="169"/>
      <c r="D2339" s="158"/>
      <c r="E2339" s="162"/>
      <c r="F2339" s="162"/>
      <c r="G2339" s="163"/>
      <c r="H2339" s="170"/>
    </row>
    <row r="2340" spans="1:9" s="79" customFormat="1" ht="18" customHeight="1">
      <c r="A2340" s="72" t="s">
        <v>54</v>
      </c>
      <c r="B2340" s="73" t="s">
        <v>311</v>
      </c>
      <c r="C2340" s="74"/>
      <c r="D2340" s="74"/>
      <c r="E2340" s="75">
        <f>SUM(E2341:E2345)</f>
        <v>2750800</v>
      </c>
      <c r="F2340" s="75">
        <f>SUM(F2341:F2345)</f>
        <v>1541757.76</v>
      </c>
      <c r="G2340" s="76">
        <f t="shared" ref="G2340:G2345" si="179">IF(E2340&gt;0,F2340/E2340*100,"-")</f>
        <v>56.047613785080706</v>
      </c>
      <c r="H2340" s="77"/>
      <c r="I2340" s="78"/>
    </row>
    <row r="2341" spans="1:9" s="128" customFormat="1" ht="14.25" customHeight="1">
      <c r="A2341" s="122" t="s">
        <v>7</v>
      </c>
      <c r="B2341" s="123" t="s">
        <v>33</v>
      </c>
      <c r="C2341" s="124"/>
      <c r="D2341" s="122"/>
      <c r="E2341" s="125">
        <f>E2351+E2359+E2367+E2375+E2383+E2391+E2400+E2408+E2416</f>
        <v>2750800</v>
      </c>
      <c r="F2341" s="125">
        <f>F2351+F2359+F2367+F2375+F2383+F2391+F2400+F2408+F2416</f>
        <v>1541757.76</v>
      </c>
      <c r="G2341" s="126">
        <f t="shared" si="179"/>
        <v>56.047613785080706</v>
      </c>
      <c r="H2341" s="127"/>
    </row>
    <row r="2342" spans="1:9" s="128" customFormat="1" ht="14.25" hidden="1" customHeight="1" outlineLevel="1">
      <c r="A2342" s="122" t="s">
        <v>8</v>
      </c>
      <c r="B2342" s="123" t="s">
        <v>34</v>
      </c>
      <c r="C2342" s="124"/>
      <c r="D2342" s="122"/>
      <c r="E2342" s="125">
        <f>E2352+E2360+E2368+E2376+E2384+E2392+E2401+E2409</f>
        <v>0</v>
      </c>
      <c r="F2342" s="125">
        <f>F2352+F2360+F2368+F2376+F2384+F2392+F2401+F2409+F2417</f>
        <v>0</v>
      </c>
      <c r="G2342" s="126" t="str">
        <f t="shared" si="179"/>
        <v>-</v>
      </c>
      <c r="H2342" s="127"/>
    </row>
    <row r="2343" spans="1:9" s="128" customFormat="1" ht="14.25" hidden="1" customHeight="1" outlineLevel="1">
      <c r="A2343" s="122" t="s">
        <v>9</v>
      </c>
      <c r="B2343" s="123" t="s">
        <v>35</v>
      </c>
      <c r="C2343" s="124"/>
      <c r="D2343" s="122"/>
      <c r="E2343" s="125">
        <f>E2353+E2361+E2369+E2377+E2385+E2393+E2402+E2410</f>
        <v>0</v>
      </c>
      <c r="F2343" s="125">
        <f>F2353+F2361+F2369+F2377+F2385+F2393+F2402+F2410+F2418</f>
        <v>0</v>
      </c>
      <c r="G2343" s="126" t="str">
        <f t="shared" si="179"/>
        <v>-</v>
      </c>
      <c r="H2343" s="127"/>
    </row>
    <row r="2344" spans="1:9" s="128" customFormat="1" ht="14.25" hidden="1" customHeight="1" outlineLevel="1">
      <c r="A2344" s="122" t="s">
        <v>31</v>
      </c>
      <c r="B2344" s="123" t="s">
        <v>36</v>
      </c>
      <c r="C2344" s="124"/>
      <c r="D2344" s="122"/>
      <c r="E2344" s="125">
        <f>E2354+E2362+E2370+E2378+E2386+E2394+E2403+E2411</f>
        <v>0</v>
      </c>
      <c r="F2344" s="125">
        <f>F2354+F2362+F2370+F2378+F2386+F2394+F2403+F2411+F2419</f>
        <v>0</v>
      </c>
      <c r="G2344" s="126" t="str">
        <f t="shared" si="179"/>
        <v>-</v>
      </c>
      <c r="H2344" s="127"/>
    </row>
    <row r="2345" spans="1:9" s="128" customFormat="1" ht="14.25" hidden="1" customHeight="1" outlineLevel="1">
      <c r="A2345" s="122" t="s">
        <v>38</v>
      </c>
      <c r="B2345" s="123" t="s">
        <v>37</v>
      </c>
      <c r="C2345" s="124"/>
      <c r="D2345" s="122"/>
      <c r="E2345" s="125">
        <f>E2355+E2363+E2371+E2379+E2387+E2395+E2404+E2412</f>
        <v>0</v>
      </c>
      <c r="F2345" s="125">
        <f>F2355+F2363+F2371+F2379+F2387+F2395+F2404+F2412+F2420</f>
        <v>0</v>
      </c>
      <c r="G2345" s="126" t="str">
        <f t="shared" si="179"/>
        <v>-</v>
      </c>
      <c r="H2345" s="127"/>
    </row>
    <row r="2346" spans="1:9" s="34" customFormat="1" ht="5.0999999999999996" customHeight="1" collapsed="1">
      <c r="A2346" s="35"/>
      <c r="B2346" s="36"/>
      <c r="C2346" s="37"/>
      <c r="D2346" s="35"/>
      <c r="E2346" s="38"/>
      <c r="F2346" s="38"/>
      <c r="G2346" s="39"/>
      <c r="H2346" s="40"/>
    </row>
    <row r="2347" spans="1:9" s="84" customFormat="1" ht="21" customHeight="1" outlineLevel="1">
      <c r="A2347" s="80" t="s">
        <v>57</v>
      </c>
      <c r="B2347" s="81" t="s">
        <v>56</v>
      </c>
      <c r="C2347" s="80"/>
      <c r="D2347" s="80"/>
      <c r="E2347" s="82">
        <f>E2348+E2397</f>
        <v>2750800</v>
      </c>
      <c r="F2347" s="82">
        <f>F2348+F2397</f>
        <v>1541757.76</v>
      </c>
      <c r="G2347" s="83">
        <f t="shared" ref="G2347:G2355" si="180">IF(E2347&gt;0,F2347/E2347*100,"-")</f>
        <v>56.047613785080706</v>
      </c>
      <c r="H2347" s="81"/>
    </row>
    <row r="2348" spans="1:9" s="18" customFormat="1" ht="18" customHeight="1" outlineLevel="1">
      <c r="A2348" s="14" t="s">
        <v>15</v>
      </c>
      <c r="B2348" s="15" t="s">
        <v>58</v>
      </c>
      <c r="C2348" s="14"/>
      <c r="D2348" s="14"/>
      <c r="E2348" s="16">
        <f>E2350+E2358+E2366+E2374+E2382+E2390</f>
        <v>2730000</v>
      </c>
      <c r="F2348" s="16">
        <f>F2350+F2358+F2366+F2374+F2382+F2390</f>
        <v>1523342.06</v>
      </c>
      <c r="G2348" s="17">
        <f t="shared" si="180"/>
        <v>55.800075457875465</v>
      </c>
      <c r="H2348" s="15"/>
    </row>
    <row r="2349" spans="1:9" s="18" customFormat="1" ht="3.95" customHeight="1" outlineLevel="1">
      <c r="A2349" s="144"/>
      <c r="B2349" s="145"/>
      <c r="C2349" s="144"/>
      <c r="D2349" s="144"/>
      <c r="E2349" s="146"/>
      <c r="F2349" s="146"/>
      <c r="G2349" s="147"/>
      <c r="H2349" s="145"/>
    </row>
    <row r="2350" spans="1:9" s="2" customFormat="1" ht="15" customHeight="1" outlineLevel="1">
      <c r="A2350" s="52" t="s">
        <v>32</v>
      </c>
      <c r="B2350" s="53" t="s">
        <v>312</v>
      </c>
      <c r="C2350" s="204">
        <v>710</v>
      </c>
      <c r="D2350" s="205">
        <v>71095</v>
      </c>
      <c r="E2350" s="54">
        <f>SUM(E2351:E2355)</f>
        <v>872117</v>
      </c>
      <c r="F2350" s="54">
        <f>SUM(F2351:F2355)</f>
        <v>731731.7</v>
      </c>
      <c r="G2350" s="55">
        <f t="shared" si="180"/>
        <v>83.902928162161729</v>
      </c>
      <c r="H2350" s="198" t="s">
        <v>497</v>
      </c>
    </row>
    <row r="2351" spans="1:9" s="19" customFormat="1" ht="13.5" customHeight="1" outlineLevel="1">
      <c r="A2351" s="41" t="s">
        <v>7</v>
      </c>
      <c r="B2351" s="42" t="s">
        <v>33</v>
      </c>
      <c r="C2351" s="204"/>
      <c r="D2351" s="205"/>
      <c r="E2351" s="43">
        <v>872117</v>
      </c>
      <c r="F2351" s="43">
        <v>731731.7</v>
      </c>
      <c r="G2351" s="44">
        <f t="shared" si="180"/>
        <v>83.902928162161729</v>
      </c>
      <c r="H2351" s="198"/>
    </row>
    <row r="2352" spans="1:9" s="19" customFormat="1" ht="13.5" hidden="1" customHeight="1" outlineLevel="2">
      <c r="A2352" s="41" t="s">
        <v>8</v>
      </c>
      <c r="B2352" s="42" t="s">
        <v>34</v>
      </c>
      <c r="C2352" s="204"/>
      <c r="D2352" s="205"/>
      <c r="E2352" s="43">
        <v>0</v>
      </c>
      <c r="F2352" s="43">
        <v>0</v>
      </c>
      <c r="G2352" s="44" t="str">
        <f t="shared" si="180"/>
        <v>-</v>
      </c>
      <c r="H2352" s="198"/>
    </row>
    <row r="2353" spans="1:8" s="19" customFormat="1" ht="13.5" hidden="1" customHeight="1" outlineLevel="2">
      <c r="A2353" s="41" t="s">
        <v>9</v>
      </c>
      <c r="B2353" s="42" t="s">
        <v>35</v>
      </c>
      <c r="C2353" s="204"/>
      <c r="D2353" s="205"/>
      <c r="E2353" s="43">
        <v>0</v>
      </c>
      <c r="F2353" s="43">
        <v>0</v>
      </c>
      <c r="G2353" s="44" t="str">
        <f t="shared" si="180"/>
        <v>-</v>
      </c>
      <c r="H2353" s="198"/>
    </row>
    <row r="2354" spans="1:8" s="19" customFormat="1" ht="13.5" hidden="1" customHeight="1" outlineLevel="2">
      <c r="A2354" s="41" t="s">
        <v>31</v>
      </c>
      <c r="B2354" s="42" t="s">
        <v>36</v>
      </c>
      <c r="C2354" s="204"/>
      <c r="D2354" s="205"/>
      <c r="E2354" s="43">
        <v>0</v>
      </c>
      <c r="F2354" s="43">
        <v>0</v>
      </c>
      <c r="G2354" s="44" t="str">
        <f t="shared" si="180"/>
        <v>-</v>
      </c>
      <c r="H2354" s="198"/>
    </row>
    <row r="2355" spans="1:8" s="134" customFormat="1" ht="13.5" hidden="1" customHeight="1" outlineLevel="2">
      <c r="A2355" s="41" t="s">
        <v>38</v>
      </c>
      <c r="B2355" s="42" t="s">
        <v>37</v>
      </c>
      <c r="C2355" s="204"/>
      <c r="D2355" s="205"/>
      <c r="E2355" s="43">
        <v>0</v>
      </c>
      <c r="F2355" s="43">
        <v>0</v>
      </c>
      <c r="G2355" s="44" t="str">
        <f t="shared" si="180"/>
        <v>-</v>
      </c>
      <c r="H2355" s="198"/>
    </row>
    <row r="2356" spans="1:8" s="143" customFormat="1" ht="3.95" customHeight="1" outlineLevel="1" collapsed="1">
      <c r="A2356" s="45"/>
      <c r="B2356" s="46"/>
      <c r="C2356" s="138"/>
      <c r="D2356" s="136"/>
      <c r="E2356" s="49"/>
      <c r="F2356" s="49"/>
      <c r="G2356" s="50"/>
      <c r="H2356" s="137"/>
    </row>
    <row r="2357" spans="1:8" s="143" customFormat="1" ht="3.95" customHeight="1" outlineLevel="1">
      <c r="A2357" s="148"/>
      <c r="B2357" s="149"/>
      <c r="C2357" s="139"/>
      <c r="D2357" s="140"/>
      <c r="E2357" s="150"/>
      <c r="F2357" s="150"/>
      <c r="G2357" s="151"/>
      <c r="H2357" s="141"/>
    </row>
    <row r="2358" spans="1:8" s="2" customFormat="1" ht="15" customHeight="1" outlineLevel="1">
      <c r="A2358" s="52" t="s">
        <v>61</v>
      </c>
      <c r="B2358" s="53" t="s">
        <v>313</v>
      </c>
      <c r="C2358" s="204">
        <v>710</v>
      </c>
      <c r="D2358" s="205">
        <v>71095</v>
      </c>
      <c r="E2358" s="54">
        <f>SUM(E2359:E2363)</f>
        <v>500000</v>
      </c>
      <c r="F2358" s="54">
        <f>SUM(F2359:F2363)</f>
        <v>38130</v>
      </c>
      <c r="G2358" s="55">
        <f t="shared" ref="G2358:G2404" si="181">IF(E2358&gt;0,F2358/E2358*100,"-")</f>
        <v>7.6259999999999994</v>
      </c>
      <c r="H2358" s="198" t="s">
        <v>544</v>
      </c>
    </row>
    <row r="2359" spans="1:8" s="19" customFormat="1" ht="13.5" customHeight="1" outlineLevel="1">
      <c r="A2359" s="41" t="s">
        <v>7</v>
      </c>
      <c r="B2359" s="42" t="s">
        <v>33</v>
      </c>
      <c r="C2359" s="204"/>
      <c r="D2359" s="205"/>
      <c r="E2359" s="43">
        <v>500000</v>
      </c>
      <c r="F2359" s="43">
        <v>38130</v>
      </c>
      <c r="G2359" s="44">
        <f t="shared" si="181"/>
        <v>7.6259999999999994</v>
      </c>
      <c r="H2359" s="198"/>
    </row>
    <row r="2360" spans="1:8" s="19" customFormat="1" ht="13.5" hidden="1" customHeight="1" outlineLevel="2">
      <c r="A2360" s="41" t="s">
        <v>8</v>
      </c>
      <c r="B2360" s="42" t="s">
        <v>34</v>
      </c>
      <c r="C2360" s="204"/>
      <c r="D2360" s="205"/>
      <c r="E2360" s="43">
        <v>0</v>
      </c>
      <c r="F2360" s="43">
        <v>0</v>
      </c>
      <c r="G2360" s="44" t="str">
        <f t="shared" si="181"/>
        <v>-</v>
      </c>
      <c r="H2360" s="198"/>
    </row>
    <row r="2361" spans="1:8" s="19" customFormat="1" ht="13.5" hidden="1" customHeight="1" outlineLevel="2">
      <c r="A2361" s="41" t="s">
        <v>9</v>
      </c>
      <c r="B2361" s="42" t="s">
        <v>35</v>
      </c>
      <c r="C2361" s="204"/>
      <c r="D2361" s="205"/>
      <c r="E2361" s="43">
        <v>0</v>
      </c>
      <c r="F2361" s="43">
        <v>0</v>
      </c>
      <c r="G2361" s="44" t="str">
        <f t="shared" si="181"/>
        <v>-</v>
      </c>
      <c r="H2361" s="198"/>
    </row>
    <row r="2362" spans="1:8" s="19" customFormat="1" ht="13.5" hidden="1" customHeight="1" outlineLevel="2">
      <c r="A2362" s="41" t="s">
        <v>31</v>
      </c>
      <c r="B2362" s="42" t="s">
        <v>36</v>
      </c>
      <c r="C2362" s="204"/>
      <c r="D2362" s="205"/>
      <c r="E2362" s="43">
        <v>0</v>
      </c>
      <c r="F2362" s="43">
        <v>0</v>
      </c>
      <c r="G2362" s="44" t="str">
        <f t="shared" si="181"/>
        <v>-</v>
      </c>
      <c r="H2362" s="198"/>
    </row>
    <row r="2363" spans="1:8" s="19" customFormat="1" ht="13.5" hidden="1" customHeight="1" outlineLevel="2">
      <c r="A2363" s="41" t="s">
        <v>38</v>
      </c>
      <c r="B2363" s="42" t="s">
        <v>37</v>
      </c>
      <c r="C2363" s="204"/>
      <c r="D2363" s="205"/>
      <c r="E2363" s="43">
        <v>0</v>
      </c>
      <c r="F2363" s="43">
        <v>0</v>
      </c>
      <c r="G2363" s="44" t="str">
        <f t="shared" si="181"/>
        <v>-</v>
      </c>
      <c r="H2363" s="198"/>
    </row>
    <row r="2364" spans="1:8" s="19" customFormat="1" ht="23.25" customHeight="1" outlineLevel="1" collapsed="1">
      <c r="A2364" s="45"/>
      <c r="B2364" s="46"/>
      <c r="C2364" s="138"/>
      <c r="D2364" s="136"/>
      <c r="E2364" s="49"/>
      <c r="F2364" s="49"/>
      <c r="G2364" s="50"/>
      <c r="H2364" s="199"/>
    </row>
    <row r="2365" spans="1:8" s="19" customFormat="1" ht="3.95" customHeight="1" outlineLevel="1">
      <c r="A2365" s="148"/>
      <c r="B2365" s="149"/>
      <c r="C2365" s="139"/>
      <c r="D2365" s="140"/>
      <c r="E2365" s="150"/>
      <c r="F2365" s="150"/>
      <c r="G2365" s="151"/>
      <c r="H2365" s="141"/>
    </row>
    <row r="2366" spans="1:8" s="2" customFormat="1" ht="15" customHeight="1" outlineLevel="1">
      <c r="A2366" s="52" t="s">
        <v>62</v>
      </c>
      <c r="B2366" s="53" t="s">
        <v>314</v>
      </c>
      <c r="C2366" s="204">
        <v>710</v>
      </c>
      <c r="D2366" s="205">
        <v>71095</v>
      </c>
      <c r="E2366" s="54">
        <f>SUM(E2367:E2371)</f>
        <v>177883</v>
      </c>
      <c r="F2366" s="54">
        <f>SUM(F2367:F2371)</f>
        <v>177882.99</v>
      </c>
      <c r="G2366" s="55">
        <f t="shared" si="181"/>
        <v>99.999994378327315</v>
      </c>
      <c r="H2366" s="198" t="s">
        <v>498</v>
      </c>
    </row>
    <row r="2367" spans="1:8" s="19" customFormat="1" ht="13.5" customHeight="1" outlineLevel="1">
      <c r="A2367" s="41" t="s">
        <v>7</v>
      </c>
      <c r="B2367" s="42" t="s">
        <v>33</v>
      </c>
      <c r="C2367" s="204"/>
      <c r="D2367" s="205"/>
      <c r="E2367" s="43">
        <v>177883</v>
      </c>
      <c r="F2367" s="43">
        <v>177882.99</v>
      </c>
      <c r="G2367" s="44">
        <f t="shared" si="181"/>
        <v>99.999994378327315</v>
      </c>
      <c r="H2367" s="198"/>
    </row>
    <row r="2368" spans="1:8" s="19" customFormat="1" ht="13.5" hidden="1" customHeight="1" outlineLevel="2">
      <c r="A2368" s="41" t="s">
        <v>8</v>
      </c>
      <c r="B2368" s="42" t="s">
        <v>34</v>
      </c>
      <c r="C2368" s="204"/>
      <c r="D2368" s="205"/>
      <c r="E2368" s="43">
        <v>0</v>
      </c>
      <c r="F2368" s="43">
        <v>0</v>
      </c>
      <c r="G2368" s="44" t="str">
        <f t="shared" si="181"/>
        <v>-</v>
      </c>
      <c r="H2368" s="198"/>
    </row>
    <row r="2369" spans="1:8" s="19" customFormat="1" ht="13.5" hidden="1" customHeight="1" outlineLevel="2">
      <c r="A2369" s="41" t="s">
        <v>9</v>
      </c>
      <c r="B2369" s="42" t="s">
        <v>35</v>
      </c>
      <c r="C2369" s="204"/>
      <c r="D2369" s="205"/>
      <c r="E2369" s="43">
        <v>0</v>
      </c>
      <c r="F2369" s="43">
        <v>0</v>
      </c>
      <c r="G2369" s="44" t="str">
        <f t="shared" si="181"/>
        <v>-</v>
      </c>
      <c r="H2369" s="198"/>
    </row>
    <row r="2370" spans="1:8" s="19" customFormat="1" ht="13.5" hidden="1" customHeight="1" outlineLevel="2">
      <c r="A2370" s="41" t="s">
        <v>31</v>
      </c>
      <c r="B2370" s="42" t="s">
        <v>36</v>
      </c>
      <c r="C2370" s="204"/>
      <c r="D2370" s="205"/>
      <c r="E2370" s="43">
        <v>0</v>
      </c>
      <c r="F2370" s="43">
        <v>0</v>
      </c>
      <c r="G2370" s="44" t="str">
        <f t="shared" si="181"/>
        <v>-</v>
      </c>
      <c r="H2370" s="198"/>
    </row>
    <row r="2371" spans="1:8" s="134" customFormat="1" ht="13.5" hidden="1" customHeight="1" outlineLevel="2">
      <c r="A2371" s="41" t="s">
        <v>38</v>
      </c>
      <c r="B2371" s="42" t="s">
        <v>37</v>
      </c>
      <c r="C2371" s="204"/>
      <c r="D2371" s="205"/>
      <c r="E2371" s="43">
        <v>0</v>
      </c>
      <c r="F2371" s="43">
        <v>0</v>
      </c>
      <c r="G2371" s="44" t="str">
        <f t="shared" si="181"/>
        <v>-</v>
      </c>
      <c r="H2371" s="198"/>
    </row>
    <row r="2372" spans="1:8" s="143" customFormat="1" ht="3.95" customHeight="1" outlineLevel="1" collapsed="1">
      <c r="A2372" s="45"/>
      <c r="B2372" s="46"/>
      <c r="C2372" s="138"/>
      <c r="D2372" s="136"/>
      <c r="E2372" s="49"/>
      <c r="F2372" s="49"/>
      <c r="G2372" s="50"/>
      <c r="H2372" s="137"/>
    </row>
    <row r="2373" spans="1:8" s="143" customFormat="1" ht="3.95" customHeight="1" outlineLevel="1">
      <c r="A2373" s="148"/>
      <c r="B2373" s="149"/>
      <c r="C2373" s="139"/>
      <c r="D2373" s="140"/>
      <c r="E2373" s="150"/>
      <c r="F2373" s="150"/>
      <c r="G2373" s="151"/>
      <c r="H2373" s="141"/>
    </row>
    <row r="2374" spans="1:8" s="2" customFormat="1" ht="27" customHeight="1" outlineLevel="1">
      <c r="A2374" s="52" t="s">
        <v>65</v>
      </c>
      <c r="B2374" s="53" t="s">
        <v>315</v>
      </c>
      <c r="C2374" s="204">
        <v>710</v>
      </c>
      <c r="D2374" s="205">
        <v>71095</v>
      </c>
      <c r="E2374" s="54">
        <f>SUM(E2375:E2379)</f>
        <v>150000</v>
      </c>
      <c r="F2374" s="54">
        <f>SUM(F2375:F2379)</f>
        <v>128419.5</v>
      </c>
      <c r="G2374" s="55">
        <f t="shared" si="181"/>
        <v>85.613</v>
      </c>
      <c r="H2374" s="198" t="s">
        <v>499</v>
      </c>
    </row>
    <row r="2375" spans="1:8" s="19" customFormat="1" ht="13.5" customHeight="1" outlineLevel="1">
      <c r="A2375" s="41" t="s">
        <v>7</v>
      </c>
      <c r="B2375" s="42" t="s">
        <v>33</v>
      </c>
      <c r="C2375" s="204"/>
      <c r="D2375" s="205"/>
      <c r="E2375" s="43">
        <v>150000</v>
      </c>
      <c r="F2375" s="43">
        <f>81487.5+46932</f>
        <v>128419.5</v>
      </c>
      <c r="G2375" s="44">
        <f t="shared" si="181"/>
        <v>85.613</v>
      </c>
      <c r="H2375" s="198"/>
    </row>
    <row r="2376" spans="1:8" s="19" customFormat="1" ht="13.5" hidden="1" customHeight="1" outlineLevel="2">
      <c r="A2376" s="41" t="s">
        <v>8</v>
      </c>
      <c r="B2376" s="42" t="s">
        <v>34</v>
      </c>
      <c r="C2376" s="204"/>
      <c r="D2376" s="205"/>
      <c r="E2376" s="43">
        <v>0</v>
      </c>
      <c r="F2376" s="43">
        <v>0</v>
      </c>
      <c r="G2376" s="44" t="str">
        <f t="shared" si="181"/>
        <v>-</v>
      </c>
      <c r="H2376" s="198"/>
    </row>
    <row r="2377" spans="1:8" s="19" customFormat="1" ht="13.5" hidden="1" customHeight="1" outlineLevel="2">
      <c r="A2377" s="41" t="s">
        <v>9</v>
      </c>
      <c r="B2377" s="42" t="s">
        <v>35</v>
      </c>
      <c r="C2377" s="204"/>
      <c r="D2377" s="205"/>
      <c r="E2377" s="43">
        <v>0</v>
      </c>
      <c r="F2377" s="43">
        <v>0</v>
      </c>
      <c r="G2377" s="44" t="str">
        <f t="shared" si="181"/>
        <v>-</v>
      </c>
      <c r="H2377" s="198"/>
    </row>
    <row r="2378" spans="1:8" s="19" customFormat="1" ht="13.5" hidden="1" customHeight="1" outlineLevel="2">
      <c r="A2378" s="41" t="s">
        <v>31</v>
      </c>
      <c r="B2378" s="42" t="s">
        <v>36</v>
      </c>
      <c r="C2378" s="204"/>
      <c r="D2378" s="205"/>
      <c r="E2378" s="43">
        <v>0</v>
      </c>
      <c r="F2378" s="43">
        <v>0</v>
      </c>
      <c r="G2378" s="44" t="str">
        <f t="shared" si="181"/>
        <v>-</v>
      </c>
      <c r="H2378" s="198"/>
    </row>
    <row r="2379" spans="1:8" s="134" customFormat="1" ht="13.5" hidden="1" customHeight="1" outlineLevel="2">
      <c r="A2379" s="41" t="s">
        <v>38</v>
      </c>
      <c r="B2379" s="42" t="s">
        <v>37</v>
      </c>
      <c r="C2379" s="204"/>
      <c r="D2379" s="205"/>
      <c r="E2379" s="43">
        <v>0</v>
      </c>
      <c r="F2379" s="43">
        <v>0</v>
      </c>
      <c r="G2379" s="44" t="str">
        <f t="shared" si="181"/>
        <v>-</v>
      </c>
      <c r="H2379" s="198"/>
    </row>
    <row r="2380" spans="1:8" s="143" customFormat="1" ht="3.95" customHeight="1" outlineLevel="1" collapsed="1">
      <c r="A2380" s="45"/>
      <c r="B2380" s="46"/>
      <c r="C2380" s="138"/>
      <c r="D2380" s="136"/>
      <c r="E2380" s="49"/>
      <c r="F2380" s="49"/>
      <c r="G2380" s="50"/>
      <c r="H2380" s="137"/>
    </row>
    <row r="2381" spans="1:8" s="143" customFormat="1" ht="3.95" customHeight="1" outlineLevel="1">
      <c r="A2381" s="148"/>
      <c r="B2381" s="149"/>
      <c r="C2381" s="139"/>
      <c r="D2381" s="140"/>
      <c r="E2381" s="150"/>
      <c r="F2381" s="150"/>
      <c r="G2381" s="151"/>
      <c r="H2381" s="141"/>
    </row>
    <row r="2382" spans="1:8" s="2" customFormat="1" ht="27" customHeight="1" outlineLevel="1">
      <c r="A2382" s="52" t="s">
        <v>66</v>
      </c>
      <c r="B2382" s="53" t="s">
        <v>316</v>
      </c>
      <c r="C2382" s="204">
        <v>710</v>
      </c>
      <c r="D2382" s="205">
        <v>71095</v>
      </c>
      <c r="E2382" s="54">
        <f>SUM(E2383:E2387)</f>
        <v>1000000</v>
      </c>
      <c r="F2382" s="54">
        <f>SUM(F2383:F2387)</f>
        <v>417177.87</v>
      </c>
      <c r="G2382" s="55">
        <f t="shared" si="181"/>
        <v>41.717787000000001</v>
      </c>
      <c r="H2382" s="198" t="s">
        <v>500</v>
      </c>
    </row>
    <row r="2383" spans="1:8" s="19" customFormat="1" ht="13.5" customHeight="1" outlineLevel="1">
      <c r="A2383" s="41" t="s">
        <v>7</v>
      </c>
      <c r="B2383" s="42" t="s">
        <v>33</v>
      </c>
      <c r="C2383" s="204"/>
      <c r="D2383" s="205"/>
      <c r="E2383" s="43">
        <v>1000000</v>
      </c>
      <c r="F2383" s="43">
        <v>417177.87</v>
      </c>
      <c r="G2383" s="44">
        <f t="shared" si="181"/>
        <v>41.717787000000001</v>
      </c>
      <c r="H2383" s="198"/>
    </row>
    <row r="2384" spans="1:8" s="19" customFormat="1" ht="13.5" hidden="1" customHeight="1" outlineLevel="2">
      <c r="A2384" s="41" t="s">
        <v>8</v>
      </c>
      <c r="B2384" s="42" t="s">
        <v>34</v>
      </c>
      <c r="C2384" s="204"/>
      <c r="D2384" s="205"/>
      <c r="E2384" s="43">
        <v>0</v>
      </c>
      <c r="F2384" s="43">
        <v>0</v>
      </c>
      <c r="G2384" s="44" t="str">
        <f t="shared" si="181"/>
        <v>-</v>
      </c>
      <c r="H2384" s="198"/>
    </row>
    <row r="2385" spans="1:8" s="19" customFormat="1" ht="13.5" hidden="1" customHeight="1" outlineLevel="2">
      <c r="A2385" s="41" t="s">
        <v>9</v>
      </c>
      <c r="B2385" s="42" t="s">
        <v>35</v>
      </c>
      <c r="C2385" s="204"/>
      <c r="D2385" s="205"/>
      <c r="E2385" s="43">
        <v>0</v>
      </c>
      <c r="F2385" s="43">
        <v>0</v>
      </c>
      <c r="G2385" s="44" t="str">
        <f t="shared" si="181"/>
        <v>-</v>
      </c>
      <c r="H2385" s="198"/>
    </row>
    <row r="2386" spans="1:8" s="19" customFormat="1" ht="13.5" hidden="1" customHeight="1" outlineLevel="2">
      <c r="A2386" s="41" t="s">
        <v>31</v>
      </c>
      <c r="B2386" s="42" t="s">
        <v>36</v>
      </c>
      <c r="C2386" s="204"/>
      <c r="D2386" s="205"/>
      <c r="E2386" s="43">
        <v>0</v>
      </c>
      <c r="F2386" s="43">
        <v>0</v>
      </c>
      <c r="G2386" s="44" t="str">
        <f t="shared" si="181"/>
        <v>-</v>
      </c>
      <c r="H2386" s="198"/>
    </row>
    <row r="2387" spans="1:8" s="134" customFormat="1" ht="13.5" hidden="1" customHeight="1" outlineLevel="2">
      <c r="A2387" s="41" t="s">
        <v>38</v>
      </c>
      <c r="B2387" s="42" t="s">
        <v>37</v>
      </c>
      <c r="C2387" s="204"/>
      <c r="D2387" s="205"/>
      <c r="E2387" s="43">
        <v>0</v>
      </c>
      <c r="F2387" s="43">
        <v>0</v>
      </c>
      <c r="G2387" s="44" t="str">
        <f t="shared" si="181"/>
        <v>-</v>
      </c>
      <c r="H2387" s="198"/>
    </row>
    <row r="2388" spans="1:8" s="143" customFormat="1" ht="3.95" customHeight="1" outlineLevel="1" collapsed="1">
      <c r="A2388" s="45"/>
      <c r="B2388" s="46"/>
      <c r="C2388" s="138"/>
      <c r="D2388" s="136"/>
      <c r="E2388" s="49"/>
      <c r="F2388" s="49"/>
      <c r="G2388" s="50"/>
      <c r="H2388" s="137"/>
    </row>
    <row r="2389" spans="1:8" s="143" customFormat="1" ht="3.95" customHeight="1" outlineLevel="1">
      <c r="A2389" s="148"/>
      <c r="B2389" s="149"/>
      <c r="C2389" s="139"/>
      <c r="D2389" s="140"/>
      <c r="E2389" s="150"/>
      <c r="F2389" s="150"/>
      <c r="G2389" s="151"/>
      <c r="H2389" s="141"/>
    </row>
    <row r="2390" spans="1:8" s="2" customFormat="1" ht="27" customHeight="1" outlineLevel="1">
      <c r="A2390" s="52" t="s">
        <v>68</v>
      </c>
      <c r="B2390" s="53" t="s">
        <v>364</v>
      </c>
      <c r="C2390" s="204">
        <v>900</v>
      </c>
      <c r="D2390" s="206">
        <v>90019</v>
      </c>
      <c r="E2390" s="54">
        <f>SUM(E2391:E2395)</f>
        <v>30000</v>
      </c>
      <c r="F2390" s="54">
        <f>SUM(F2391:F2395)</f>
        <v>30000</v>
      </c>
      <c r="G2390" s="55">
        <f t="shared" si="181"/>
        <v>100</v>
      </c>
      <c r="H2390" s="198" t="s">
        <v>501</v>
      </c>
    </row>
    <row r="2391" spans="1:8" s="19" customFormat="1" ht="13.5" customHeight="1" outlineLevel="1">
      <c r="A2391" s="41" t="s">
        <v>7</v>
      </c>
      <c r="B2391" s="42" t="s">
        <v>33</v>
      </c>
      <c r="C2391" s="204"/>
      <c r="D2391" s="206"/>
      <c r="E2391" s="43">
        <v>30000</v>
      </c>
      <c r="F2391" s="43">
        <v>30000</v>
      </c>
      <c r="G2391" s="44">
        <f t="shared" si="181"/>
        <v>100</v>
      </c>
      <c r="H2391" s="198"/>
    </row>
    <row r="2392" spans="1:8" s="19" customFormat="1" ht="13.5" hidden="1" customHeight="1" outlineLevel="2">
      <c r="A2392" s="41" t="s">
        <v>8</v>
      </c>
      <c r="B2392" s="42" t="s">
        <v>34</v>
      </c>
      <c r="C2392" s="204"/>
      <c r="D2392" s="206"/>
      <c r="E2392" s="43">
        <v>0</v>
      </c>
      <c r="F2392" s="43">
        <v>0</v>
      </c>
      <c r="G2392" s="44" t="str">
        <f t="shared" si="181"/>
        <v>-</v>
      </c>
      <c r="H2392" s="198"/>
    </row>
    <row r="2393" spans="1:8" s="19" customFormat="1" ht="13.5" hidden="1" customHeight="1" outlineLevel="2">
      <c r="A2393" s="41" t="s">
        <v>9</v>
      </c>
      <c r="B2393" s="42" t="s">
        <v>35</v>
      </c>
      <c r="C2393" s="204"/>
      <c r="D2393" s="206"/>
      <c r="E2393" s="43">
        <v>0</v>
      </c>
      <c r="F2393" s="43">
        <v>0</v>
      </c>
      <c r="G2393" s="44" t="str">
        <f t="shared" si="181"/>
        <v>-</v>
      </c>
      <c r="H2393" s="198"/>
    </row>
    <row r="2394" spans="1:8" s="19" customFormat="1" ht="13.5" hidden="1" customHeight="1" outlineLevel="2">
      <c r="A2394" s="41" t="s">
        <v>31</v>
      </c>
      <c r="B2394" s="42" t="s">
        <v>36</v>
      </c>
      <c r="C2394" s="204"/>
      <c r="D2394" s="206"/>
      <c r="E2394" s="43">
        <v>0</v>
      </c>
      <c r="F2394" s="43">
        <v>0</v>
      </c>
      <c r="G2394" s="44" t="str">
        <f t="shared" si="181"/>
        <v>-</v>
      </c>
      <c r="H2394" s="198"/>
    </row>
    <row r="2395" spans="1:8" s="19" customFormat="1" ht="13.5" hidden="1" customHeight="1" outlineLevel="2">
      <c r="A2395" s="41" t="s">
        <v>38</v>
      </c>
      <c r="B2395" s="42" t="s">
        <v>37</v>
      </c>
      <c r="C2395" s="204"/>
      <c r="D2395" s="206"/>
      <c r="E2395" s="43">
        <v>0</v>
      </c>
      <c r="F2395" s="43">
        <v>0</v>
      </c>
      <c r="G2395" s="44" t="str">
        <f t="shared" si="181"/>
        <v>-</v>
      </c>
      <c r="H2395" s="198"/>
    </row>
    <row r="2396" spans="1:8" s="19" customFormat="1" ht="3.95" customHeight="1" outlineLevel="1" collapsed="1">
      <c r="A2396" s="41"/>
      <c r="B2396" s="42"/>
      <c r="C2396" s="131"/>
      <c r="D2396" s="132"/>
      <c r="E2396" s="43"/>
      <c r="F2396" s="43"/>
      <c r="G2396" s="44"/>
      <c r="H2396" s="133"/>
    </row>
    <row r="2397" spans="1:8" s="18" customFormat="1" ht="18" customHeight="1" outlineLevel="1">
      <c r="A2397" s="14" t="s">
        <v>318</v>
      </c>
      <c r="B2397" s="15" t="s">
        <v>72</v>
      </c>
      <c r="C2397" s="14"/>
      <c r="D2397" s="14"/>
      <c r="E2397" s="16">
        <f>E2399+E2415+E2407</f>
        <v>20800</v>
      </c>
      <c r="F2397" s="16">
        <f>F2399+F2415+F2407</f>
        <v>18415.7</v>
      </c>
      <c r="G2397" s="17">
        <f t="shared" si="181"/>
        <v>88.537019230769232</v>
      </c>
      <c r="H2397" s="15"/>
    </row>
    <row r="2398" spans="1:8" s="18" customFormat="1" ht="3.95" customHeight="1" outlineLevel="1">
      <c r="A2398" s="144"/>
      <c r="B2398" s="145"/>
      <c r="C2398" s="144"/>
      <c r="D2398" s="144"/>
      <c r="E2398" s="146"/>
      <c r="F2398" s="146"/>
      <c r="G2398" s="147"/>
      <c r="H2398" s="145"/>
    </row>
    <row r="2399" spans="1:8" s="2" customFormat="1" ht="27" customHeight="1" outlineLevel="1">
      <c r="A2399" s="52" t="s">
        <v>93</v>
      </c>
      <c r="B2399" s="53" t="s">
        <v>317</v>
      </c>
      <c r="C2399" s="204">
        <v>710</v>
      </c>
      <c r="D2399" s="205">
        <v>71095</v>
      </c>
      <c r="E2399" s="54">
        <f>SUM(E2400:E2404)</f>
        <v>3800</v>
      </c>
      <c r="F2399" s="54">
        <f>SUM(F2400:F2404)</f>
        <v>3677.7</v>
      </c>
      <c r="G2399" s="55">
        <f t="shared" si="181"/>
        <v>96.781578947368416</v>
      </c>
      <c r="H2399" s="198" t="s">
        <v>365</v>
      </c>
    </row>
    <row r="2400" spans="1:8" s="19" customFormat="1" ht="13.5" customHeight="1" outlineLevel="1">
      <c r="A2400" s="41" t="s">
        <v>7</v>
      </c>
      <c r="B2400" s="42" t="s">
        <v>33</v>
      </c>
      <c r="C2400" s="204"/>
      <c r="D2400" s="205"/>
      <c r="E2400" s="43">
        <v>3800</v>
      </c>
      <c r="F2400" s="43">
        <v>3677.7</v>
      </c>
      <c r="G2400" s="44">
        <f t="shared" si="181"/>
        <v>96.781578947368416</v>
      </c>
      <c r="H2400" s="198"/>
    </row>
    <row r="2401" spans="1:8" s="19" customFormat="1" ht="13.5" hidden="1" customHeight="1" outlineLevel="2">
      <c r="A2401" s="41" t="s">
        <v>8</v>
      </c>
      <c r="B2401" s="42" t="s">
        <v>34</v>
      </c>
      <c r="C2401" s="204"/>
      <c r="D2401" s="205"/>
      <c r="E2401" s="43">
        <v>0</v>
      </c>
      <c r="F2401" s="43">
        <v>0</v>
      </c>
      <c r="G2401" s="44" t="str">
        <f t="shared" si="181"/>
        <v>-</v>
      </c>
      <c r="H2401" s="198"/>
    </row>
    <row r="2402" spans="1:8" s="19" customFormat="1" ht="13.5" hidden="1" customHeight="1" outlineLevel="2">
      <c r="A2402" s="41" t="s">
        <v>9</v>
      </c>
      <c r="B2402" s="42" t="s">
        <v>35</v>
      </c>
      <c r="C2402" s="204"/>
      <c r="D2402" s="205"/>
      <c r="E2402" s="43">
        <v>0</v>
      </c>
      <c r="F2402" s="43">
        <v>0</v>
      </c>
      <c r="G2402" s="44" t="str">
        <f t="shared" si="181"/>
        <v>-</v>
      </c>
      <c r="H2402" s="198"/>
    </row>
    <row r="2403" spans="1:8" s="19" customFormat="1" ht="13.5" hidden="1" customHeight="1" outlineLevel="2">
      <c r="A2403" s="41" t="s">
        <v>31</v>
      </c>
      <c r="B2403" s="42" t="s">
        <v>36</v>
      </c>
      <c r="C2403" s="204"/>
      <c r="D2403" s="205"/>
      <c r="E2403" s="43">
        <v>0</v>
      </c>
      <c r="F2403" s="43">
        <v>0</v>
      </c>
      <c r="G2403" s="44" t="str">
        <f t="shared" si="181"/>
        <v>-</v>
      </c>
      <c r="H2403" s="198"/>
    </row>
    <row r="2404" spans="1:8" s="134" customFormat="1" ht="13.5" hidden="1" customHeight="1" outlineLevel="2">
      <c r="A2404" s="41" t="s">
        <v>38</v>
      </c>
      <c r="B2404" s="42" t="s">
        <v>37</v>
      </c>
      <c r="C2404" s="204"/>
      <c r="D2404" s="205"/>
      <c r="E2404" s="43">
        <v>0</v>
      </c>
      <c r="F2404" s="43">
        <v>0</v>
      </c>
      <c r="G2404" s="44" t="str">
        <f t="shared" si="181"/>
        <v>-</v>
      </c>
      <c r="H2404" s="198"/>
    </row>
    <row r="2405" spans="1:8" s="143" customFormat="1" ht="3.95" customHeight="1" outlineLevel="1" collapsed="1">
      <c r="A2405" s="45"/>
      <c r="B2405" s="46"/>
      <c r="C2405" s="138"/>
      <c r="D2405" s="136"/>
      <c r="E2405" s="49"/>
      <c r="F2405" s="49"/>
      <c r="G2405" s="50"/>
      <c r="H2405" s="137"/>
    </row>
    <row r="2406" spans="1:8" s="143" customFormat="1" ht="3.95" customHeight="1" outlineLevel="1">
      <c r="A2406" s="148"/>
      <c r="B2406" s="149"/>
      <c r="C2406" s="139"/>
      <c r="D2406" s="140"/>
      <c r="E2406" s="150"/>
      <c r="F2406" s="150"/>
      <c r="G2406" s="151"/>
      <c r="H2406" s="141"/>
    </row>
    <row r="2407" spans="1:8" s="2" customFormat="1" ht="16.5" customHeight="1" outlineLevel="1">
      <c r="A2407" s="52" t="s">
        <v>94</v>
      </c>
      <c r="B2407" s="53" t="s">
        <v>453</v>
      </c>
      <c r="C2407" s="204">
        <v>710</v>
      </c>
      <c r="D2407" s="205">
        <v>71095</v>
      </c>
      <c r="E2407" s="54">
        <f>SUM(E2408:E2412)</f>
        <v>6000</v>
      </c>
      <c r="F2407" s="54">
        <f>SUM(F2408:F2412)</f>
        <v>4190</v>
      </c>
      <c r="G2407" s="55">
        <f t="shared" ref="G2407:G2412" si="182">IF(E2407&gt;0,F2407/E2407*100,"-")</f>
        <v>69.833333333333343</v>
      </c>
      <c r="H2407" s="198" t="s">
        <v>502</v>
      </c>
    </row>
    <row r="2408" spans="1:8" s="19" customFormat="1" ht="13.5" customHeight="1" outlineLevel="1">
      <c r="A2408" s="41" t="s">
        <v>7</v>
      </c>
      <c r="B2408" s="42" t="s">
        <v>33</v>
      </c>
      <c r="C2408" s="204"/>
      <c r="D2408" s="205"/>
      <c r="E2408" s="43">
        <v>6000</v>
      </c>
      <c r="F2408" s="43">
        <v>4190</v>
      </c>
      <c r="G2408" s="44">
        <f t="shared" si="182"/>
        <v>69.833333333333343</v>
      </c>
      <c r="H2408" s="198"/>
    </row>
    <row r="2409" spans="1:8" s="19" customFormat="1" ht="13.5" hidden="1" customHeight="1" outlineLevel="2">
      <c r="A2409" s="41" t="s">
        <v>8</v>
      </c>
      <c r="B2409" s="42" t="s">
        <v>34</v>
      </c>
      <c r="C2409" s="204"/>
      <c r="D2409" s="205"/>
      <c r="E2409" s="43">
        <v>0</v>
      </c>
      <c r="F2409" s="43">
        <v>0</v>
      </c>
      <c r="G2409" s="44" t="str">
        <f t="shared" si="182"/>
        <v>-</v>
      </c>
      <c r="H2409" s="198"/>
    </row>
    <row r="2410" spans="1:8" s="19" customFormat="1" ht="13.5" hidden="1" customHeight="1" outlineLevel="2">
      <c r="A2410" s="41" t="s">
        <v>9</v>
      </c>
      <c r="B2410" s="42" t="s">
        <v>35</v>
      </c>
      <c r="C2410" s="204"/>
      <c r="D2410" s="205"/>
      <c r="E2410" s="43">
        <v>0</v>
      </c>
      <c r="F2410" s="43">
        <v>0</v>
      </c>
      <c r="G2410" s="44" t="str">
        <f t="shared" si="182"/>
        <v>-</v>
      </c>
      <c r="H2410" s="198"/>
    </row>
    <row r="2411" spans="1:8" s="19" customFormat="1" ht="13.5" hidden="1" customHeight="1" outlineLevel="2">
      <c r="A2411" s="41" t="s">
        <v>31</v>
      </c>
      <c r="B2411" s="42" t="s">
        <v>36</v>
      </c>
      <c r="C2411" s="204"/>
      <c r="D2411" s="205"/>
      <c r="E2411" s="43">
        <v>0</v>
      </c>
      <c r="F2411" s="43">
        <v>0</v>
      </c>
      <c r="G2411" s="44" t="str">
        <f t="shared" si="182"/>
        <v>-</v>
      </c>
      <c r="H2411" s="198"/>
    </row>
    <row r="2412" spans="1:8" s="134" customFormat="1" ht="13.5" hidden="1" customHeight="1" outlineLevel="2">
      <c r="A2412" s="41" t="s">
        <v>38</v>
      </c>
      <c r="B2412" s="42" t="s">
        <v>37</v>
      </c>
      <c r="C2412" s="204"/>
      <c r="D2412" s="205"/>
      <c r="E2412" s="43">
        <v>0</v>
      </c>
      <c r="F2412" s="43">
        <v>0</v>
      </c>
      <c r="G2412" s="44" t="str">
        <f t="shared" si="182"/>
        <v>-</v>
      </c>
      <c r="H2412" s="198"/>
    </row>
    <row r="2413" spans="1:8" s="143" customFormat="1" ht="3.95" customHeight="1" outlineLevel="1" collapsed="1">
      <c r="A2413" s="45"/>
      <c r="B2413" s="46"/>
      <c r="C2413" s="138"/>
      <c r="D2413" s="136"/>
      <c r="E2413" s="49"/>
      <c r="F2413" s="49"/>
      <c r="G2413" s="50"/>
      <c r="H2413" s="137"/>
    </row>
    <row r="2414" spans="1:8" s="143" customFormat="1" ht="3.95" customHeight="1" outlineLevel="1">
      <c r="A2414" s="148"/>
      <c r="B2414" s="149"/>
      <c r="C2414" s="139"/>
      <c r="D2414" s="140"/>
      <c r="E2414" s="150"/>
      <c r="F2414" s="150"/>
      <c r="G2414" s="151"/>
      <c r="H2414" s="141"/>
    </row>
    <row r="2415" spans="1:8" s="2" customFormat="1" ht="30.75" customHeight="1" outlineLevel="1">
      <c r="A2415" s="52" t="s">
        <v>96</v>
      </c>
      <c r="B2415" s="53" t="s">
        <v>454</v>
      </c>
      <c r="C2415" s="204">
        <v>900</v>
      </c>
      <c r="D2415" s="206">
        <v>90019</v>
      </c>
      <c r="E2415" s="54">
        <f>SUM(E2416:E2420)</f>
        <v>11000</v>
      </c>
      <c r="F2415" s="54">
        <f>SUM(F2416:F2420)</f>
        <v>10548</v>
      </c>
      <c r="G2415" s="55">
        <f t="shared" ref="G2415:G2420" si="183">IF(E2415&gt;0,F2415/E2415*100,"-")</f>
        <v>95.890909090909091</v>
      </c>
      <c r="H2415" s="198" t="s">
        <v>503</v>
      </c>
    </row>
    <row r="2416" spans="1:8" s="19" customFormat="1" ht="13.5" customHeight="1" outlineLevel="1">
      <c r="A2416" s="41" t="s">
        <v>7</v>
      </c>
      <c r="B2416" s="42" t="s">
        <v>33</v>
      </c>
      <c r="C2416" s="204"/>
      <c r="D2416" s="206"/>
      <c r="E2416" s="43">
        <v>11000</v>
      </c>
      <c r="F2416" s="43">
        <v>10548</v>
      </c>
      <c r="G2416" s="44">
        <f t="shared" si="183"/>
        <v>95.890909090909091</v>
      </c>
      <c r="H2416" s="198"/>
    </row>
    <row r="2417" spans="1:9" s="19" customFormat="1" ht="13.5" hidden="1" customHeight="1" outlineLevel="2">
      <c r="A2417" s="41" t="s">
        <v>8</v>
      </c>
      <c r="B2417" s="42" t="s">
        <v>34</v>
      </c>
      <c r="C2417" s="204"/>
      <c r="D2417" s="206"/>
      <c r="E2417" s="43">
        <v>0</v>
      </c>
      <c r="F2417" s="43">
        <v>0</v>
      </c>
      <c r="G2417" s="44" t="str">
        <f t="shared" si="183"/>
        <v>-</v>
      </c>
      <c r="H2417" s="198"/>
    </row>
    <row r="2418" spans="1:9" s="19" customFormat="1" ht="13.5" hidden="1" customHeight="1" outlineLevel="2">
      <c r="A2418" s="41" t="s">
        <v>9</v>
      </c>
      <c r="B2418" s="42" t="s">
        <v>35</v>
      </c>
      <c r="C2418" s="204"/>
      <c r="D2418" s="206"/>
      <c r="E2418" s="43">
        <v>0</v>
      </c>
      <c r="F2418" s="43">
        <v>0</v>
      </c>
      <c r="G2418" s="44" t="str">
        <f t="shared" si="183"/>
        <v>-</v>
      </c>
      <c r="H2418" s="198"/>
    </row>
    <row r="2419" spans="1:9" s="19" customFormat="1" ht="13.5" hidden="1" customHeight="1" outlineLevel="2">
      <c r="A2419" s="41" t="s">
        <v>31</v>
      </c>
      <c r="B2419" s="42" t="s">
        <v>36</v>
      </c>
      <c r="C2419" s="204"/>
      <c r="D2419" s="206"/>
      <c r="E2419" s="43">
        <v>0</v>
      </c>
      <c r="F2419" s="43">
        <v>0</v>
      </c>
      <c r="G2419" s="44" t="str">
        <f t="shared" si="183"/>
        <v>-</v>
      </c>
      <c r="H2419" s="198"/>
    </row>
    <row r="2420" spans="1:9" s="134" customFormat="1" ht="13.5" hidden="1" customHeight="1" outlineLevel="2">
      <c r="A2420" s="41" t="s">
        <v>38</v>
      </c>
      <c r="B2420" s="42" t="s">
        <v>37</v>
      </c>
      <c r="C2420" s="204"/>
      <c r="D2420" s="206"/>
      <c r="E2420" s="43">
        <v>0</v>
      </c>
      <c r="F2420" s="43">
        <v>0</v>
      </c>
      <c r="G2420" s="44" t="str">
        <f t="shared" si="183"/>
        <v>-</v>
      </c>
      <c r="H2420" s="198"/>
    </row>
    <row r="2421" spans="1:9" s="143" customFormat="1" ht="3.95" customHeight="1" outlineLevel="1" collapsed="1">
      <c r="A2421" s="45"/>
      <c r="B2421" s="46"/>
      <c r="C2421" s="138"/>
      <c r="D2421" s="136"/>
      <c r="E2421" s="49"/>
      <c r="F2421" s="49"/>
      <c r="G2421" s="50"/>
      <c r="H2421" s="137"/>
    </row>
    <row r="2422" spans="1:9" s="19" customFormat="1" ht="3.95" customHeight="1">
      <c r="A2422" s="182"/>
      <c r="B2422" s="183"/>
      <c r="C2422" s="184"/>
      <c r="D2422" s="185"/>
      <c r="E2422" s="186"/>
      <c r="F2422" s="186"/>
      <c r="G2422" s="187"/>
      <c r="H2422" s="188"/>
    </row>
    <row r="2423" spans="1:9" s="98" customFormat="1" ht="18" customHeight="1">
      <c r="A2423" s="91" t="s">
        <v>460</v>
      </c>
      <c r="B2423" s="92" t="s">
        <v>461</v>
      </c>
      <c r="C2423" s="93"/>
      <c r="D2423" s="93"/>
      <c r="E2423" s="94">
        <f>SUM(E2424:E2428)</f>
        <v>22500</v>
      </c>
      <c r="F2423" s="94">
        <f>SUM(F2424:F2428)</f>
        <v>22473.38</v>
      </c>
      <c r="G2423" s="95">
        <f t="shared" ref="G2423:G2428" si="184">IF(E2423&gt;0,F2423/E2423*100,"-")</f>
        <v>99.881688888888903</v>
      </c>
      <c r="H2423" s="96"/>
      <c r="I2423" s="97"/>
    </row>
    <row r="2424" spans="1:9" s="128" customFormat="1" ht="14.25" customHeight="1">
      <c r="A2424" s="122" t="s">
        <v>7</v>
      </c>
      <c r="B2424" s="123" t="s">
        <v>33</v>
      </c>
      <c r="C2424" s="124"/>
      <c r="D2424" s="122"/>
      <c r="E2424" s="125">
        <f t="shared" ref="E2424:F2428" si="185">E2434</f>
        <v>22500</v>
      </c>
      <c r="F2424" s="125">
        <f t="shared" si="185"/>
        <v>22473.38</v>
      </c>
      <c r="G2424" s="126">
        <f t="shared" si="184"/>
        <v>99.881688888888903</v>
      </c>
      <c r="H2424" s="127"/>
    </row>
    <row r="2425" spans="1:9" s="128" customFormat="1" ht="14.25" hidden="1" customHeight="1" outlineLevel="1">
      <c r="A2425" s="122" t="s">
        <v>8</v>
      </c>
      <c r="B2425" s="123" t="s">
        <v>34</v>
      </c>
      <c r="C2425" s="124"/>
      <c r="D2425" s="122"/>
      <c r="E2425" s="125">
        <f t="shared" si="185"/>
        <v>0</v>
      </c>
      <c r="F2425" s="125">
        <f t="shared" si="185"/>
        <v>0</v>
      </c>
      <c r="G2425" s="126" t="str">
        <f t="shared" si="184"/>
        <v>-</v>
      </c>
      <c r="H2425" s="127"/>
    </row>
    <row r="2426" spans="1:9" s="128" customFormat="1" ht="14.25" hidden="1" customHeight="1" outlineLevel="1">
      <c r="A2426" s="122" t="s">
        <v>9</v>
      </c>
      <c r="B2426" s="123" t="s">
        <v>35</v>
      </c>
      <c r="C2426" s="124"/>
      <c r="D2426" s="122"/>
      <c r="E2426" s="125">
        <f t="shared" si="185"/>
        <v>0</v>
      </c>
      <c r="F2426" s="125">
        <f t="shared" si="185"/>
        <v>0</v>
      </c>
      <c r="G2426" s="126" t="str">
        <f t="shared" si="184"/>
        <v>-</v>
      </c>
      <c r="H2426" s="127"/>
    </row>
    <row r="2427" spans="1:9" s="128" customFormat="1" ht="14.25" hidden="1" customHeight="1" outlineLevel="1">
      <c r="A2427" s="122" t="s">
        <v>31</v>
      </c>
      <c r="B2427" s="123" t="s">
        <v>36</v>
      </c>
      <c r="C2427" s="124"/>
      <c r="D2427" s="122"/>
      <c r="E2427" s="125">
        <f t="shared" si="185"/>
        <v>0</v>
      </c>
      <c r="F2427" s="125">
        <f t="shared" si="185"/>
        <v>0</v>
      </c>
      <c r="G2427" s="126" t="str">
        <f t="shared" si="184"/>
        <v>-</v>
      </c>
      <c r="H2427" s="127"/>
    </row>
    <row r="2428" spans="1:9" s="128" customFormat="1" ht="14.25" hidden="1" customHeight="1" outlineLevel="1">
      <c r="A2428" s="122" t="s">
        <v>38</v>
      </c>
      <c r="B2428" s="123" t="s">
        <v>37</v>
      </c>
      <c r="C2428" s="124"/>
      <c r="D2428" s="122"/>
      <c r="E2428" s="125">
        <f t="shared" si="185"/>
        <v>0</v>
      </c>
      <c r="F2428" s="125">
        <f t="shared" si="185"/>
        <v>0</v>
      </c>
      <c r="G2428" s="126" t="str">
        <f t="shared" si="184"/>
        <v>-</v>
      </c>
      <c r="H2428" s="127"/>
    </row>
    <row r="2429" spans="1:9" s="100" customFormat="1" ht="5.0999999999999996" customHeight="1" collapsed="1">
      <c r="A2429" s="101"/>
      <c r="B2429" s="102"/>
      <c r="C2429" s="103"/>
      <c r="D2429" s="101"/>
      <c r="E2429" s="104"/>
      <c r="F2429" s="104"/>
      <c r="G2429" s="105"/>
      <c r="H2429" s="106"/>
    </row>
    <row r="2430" spans="1:9" s="84" customFormat="1" ht="21" customHeight="1" outlineLevel="1">
      <c r="A2430" s="80" t="s">
        <v>71</v>
      </c>
      <c r="B2430" s="81" t="s">
        <v>120</v>
      </c>
      <c r="C2430" s="80"/>
      <c r="D2430" s="80"/>
      <c r="E2430" s="82">
        <f>E2431</f>
        <v>22500</v>
      </c>
      <c r="F2430" s="82">
        <f>F2431</f>
        <v>22473.38</v>
      </c>
      <c r="G2430" s="83">
        <f>IF(E2430&gt;0,F2430/E2430*100,"-")</f>
        <v>99.881688888888903</v>
      </c>
      <c r="H2430" s="81"/>
    </row>
    <row r="2431" spans="1:9" s="18" customFormat="1" ht="18" customHeight="1" outlineLevel="1">
      <c r="A2431" s="14" t="s">
        <v>15</v>
      </c>
      <c r="B2431" s="15" t="s">
        <v>72</v>
      </c>
      <c r="C2431" s="14"/>
      <c r="D2431" s="14"/>
      <c r="E2431" s="16">
        <f>E2433</f>
        <v>22500</v>
      </c>
      <c r="F2431" s="16">
        <f>F2433</f>
        <v>22473.38</v>
      </c>
      <c r="G2431" s="17">
        <f>IF(E2431&gt;0,F2431/E2431*100,"-")</f>
        <v>99.881688888888903</v>
      </c>
      <c r="H2431" s="15"/>
    </row>
    <row r="2432" spans="1:9" s="18" customFormat="1" ht="3.95" customHeight="1" outlineLevel="1">
      <c r="A2432" s="144"/>
      <c r="B2432" s="145"/>
      <c r="C2432" s="144"/>
      <c r="D2432" s="144"/>
      <c r="E2432" s="146"/>
      <c r="F2432" s="146"/>
      <c r="G2432" s="147"/>
      <c r="H2432" s="145"/>
    </row>
    <row r="2433" spans="1:9" s="2" customFormat="1" ht="15" customHeight="1" outlineLevel="1">
      <c r="A2433" s="52" t="s">
        <v>32</v>
      </c>
      <c r="B2433" s="53" t="s">
        <v>462</v>
      </c>
      <c r="C2433" s="204">
        <v>710</v>
      </c>
      <c r="D2433" s="205">
        <v>71095</v>
      </c>
      <c r="E2433" s="54">
        <f>SUM(E2434:E2438)</f>
        <v>22500</v>
      </c>
      <c r="F2433" s="54">
        <f>SUM(F2434:F2438)</f>
        <v>22473.38</v>
      </c>
      <c r="G2433" s="55">
        <f t="shared" ref="G2433:G2438" si="186">IF(E2433&gt;0,F2433/E2433*100,"-")</f>
        <v>99.881688888888903</v>
      </c>
      <c r="H2433" s="198" t="s">
        <v>545</v>
      </c>
    </row>
    <row r="2434" spans="1:9" s="19" customFormat="1" ht="13.5" customHeight="1" outlineLevel="1">
      <c r="A2434" s="41" t="s">
        <v>7</v>
      </c>
      <c r="B2434" s="42" t="s">
        <v>33</v>
      </c>
      <c r="C2434" s="204"/>
      <c r="D2434" s="205"/>
      <c r="E2434" s="43">
        <v>22500</v>
      </c>
      <c r="F2434" s="43">
        <v>22473.38</v>
      </c>
      <c r="G2434" s="44">
        <f t="shared" si="186"/>
        <v>99.881688888888903</v>
      </c>
      <c r="H2434" s="198"/>
    </row>
    <row r="2435" spans="1:9" s="19" customFormat="1" ht="13.5" hidden="1" customHeight="1" outlineLevel="2">
      <c r="A2435" s="41" t="s">
        <v>8</v>
      </c>
      <c r="B2435" s="42" t="s">
        <v>34</v>
      </c>
      <c r="C2435" s="204"/>
      <c r="D2435" s="205"/>
      <c r="E2435" s="43">
        <v>0</v>
      </c>
      <c r="F2435" s="43">
        <v>0</v>
      </c>
      <c r="G2435" s="44" t="str">
        <f t="shared" si="186"/>
        <v>-</v>
      </c>
      <c r="H2435" s="198"/>
    </row>
    <row r="2436" spans="1:9" s="19" customFormat="1" ht="13.5" hidden="1" customHeight="1" outlineLevel="2">
      <c r="A2436" s="41" t="s">
        <v>9</v>
      </c>
      <c r="B2436" s="42" t="s">
        <v>35</v>
      </c>
      <c r="C2436" s="204"/>
      <c r="D2436" s="205"/>
      <c r="E2436" s="43">
        <v>0</v>
      </c>
      <c r="F2436" s="43">
        <v>0</v>
      </c>
      <c r="G2436" s="44" t="str">
        <f t="shared" si="186"/>
        <v>-</v>
      </c>
      <c r="H2436" s="198"/>
    </row>
    <row r="2437" spans="1:9" s="19" customFormat="1" ht="13.5" hidden="1" customHeight="1" outlineLevel="2">
      <c r="A2437" s="41" t="s">
        <v>31</v>
      </c>
      <c r="B2437" s="42" t="s">
        <v>36</v>
      </c>
      <c r="C2437" s="204"/>
      <c r="D2437" s="205"/>
      <c r="E2437" s="43">
        <v>0</v>
      </c>
      <c r="F2437" s="43">
        <v>0</v>
      </c>
      <c r="G2437" s="44" t="str">
        <f t="shared" si="186"/>
        <v>-</v>
      </c>
      <c r="H2437" s="198"/>
    </row>
    <row r="2438" spans="1:9" s="19" customFormat="1" ht="13.5" hidden="1" customHeight="1" outlineLevel="2">
      <c r="A2438" s="41" t="s">
        <v>38</v>
      </c>
      <c r="B2438" s="42" t="s">
        <v>37</v>
      </c>
      <c r="C2438" s="204"/>
      <c r="D2438" s="205"/>
      <c r="E2438" s="43">
        <v>0</v>
      </c>
      <c r="F2438" s="43">
        <v>0</v>
      </c>
      <c r="G2438" s="44" t="str">
        <f t="shared" si="186"/>
        <v>-</v>
      </c>
      <c r="H2438" s="198"/>
    </row>
    <row r="2439" spans="1:9" s="19" customFormat="1" ht="3.95" customHeight="1" outlineLevel="1" collapsed="1">
      <c r="A2439" s="45"/>
      <c r="B2439" s="46"/>
      <c r="C2439" s="138"/>
      <c r="D2439" s="136"/>
      <c r="E2439" s="49"/>
      <c r="F2439" s="49"/>
      <c r="G2439" s="50"/>
      <c r="H2439" s="199"/>
    </row>
    <row r="2440" spans="1:9" s="19" customFormat="1" ht="5.0999999999999996" customHeight="1">
      <c r="A2440" s="171"/>
      <c r="B2440" s="172"/>
      <c r="C2440" s="173"/>
      <c r="D2440" s="171"/>
      <c r="E2440" s="174"/>
      <c r="F2440" s="174"/>
      <c r="G2440" s="175"/>
      <c r="H2440" s="176"/>
    </row>
    <row r="2441" spans="1:9" s="70" customFormat="1" ht="30" customHeight="1">
      <c r="A2441" s="63" t="s">
        <v>29</v>
      </c>
      <c r="B2441" s="64" t="s">
        <v>30</v>
      </c>
      <c r="C2441" s="65"/>
      <c r="D2441" s="65"/>
      <c r="E2441" s="66">
        <f>SUM(E2442:E2446)</f>
        <v>5722030</v>
      </c>
      <c r="F2441" s="66">
        <f>SUM(F2442:F2446)</f>
        <v>5119482.3100000005</v>
      </c>
      <c r="G2441" s="67">
        <f t="shared" ref="G2441:G2446" si="187">IF(E2441&gt;0,F2441/E2441*100,"-")</f>
        <v>89.469686632191738</v>
      </c>
      <c r="H2441" s="68"/>
      <c r="I2441" s="69"/>
    </row>
    <row r="2442" spans="1:9" s="70" customFormat="1" ht="14.25" customHeight="1">
      <c r="A2442" s="117" t="s">
        <v>7</v>
      </c>
      <c r="B2442" s="118" t="s">
        <v>33</v>
      </c>
      <c r="C2442" s="65"/>
      <c r="D2442" s="117"/>
      <c r="E2442" s="119">
        <f>E2450+E2533+E2551+E2569+E2652+E2695+E2746+E2764+E2816+E2867+E2885</f>
        <v>5623233</v>
      </c>
      <c r="F2442" s="119">
        <f>F2450+F2533+F2551+F2569+F2652+F2695+F2746+F2764+F2816+F2867+F2885</f>
        <v>5091482.3100000005</v>
      </c>
      <c r="G2442" s="120">
        <f t="shared" si="187"/>
        <v>90.543683855888602</v>
      </c>
      <c r="H2442" s="121"/>
    </row>
    <row r="2443" spans="1:9" s="70" customFormat="1" ht="14.25" customHeight="1">
      <c r="A2443" s="117" t="s">
        <v>8</v>
      </c>
      <c r="B2443" s="118" t="s">
        <v>34</v>
      </c>
      <c r="C2443" s="65"/>
      <c r="D2443" s="117"/>
      <c r="E2443" s="119">
        <f t="shared" ref="E2443:F2446" si="188">E2451+E2534+E2552+E2570+E2653+E2696+E2747+E2765+E2817+E2868+E2886</f>
        <v>0</v>
      </c>
      <c r="F2443" s="119">
        <f t="shared" si="188"/>
        <v>0</v>
      </c>
      <c r="G2443" s="120" t="str">
        <f t="shared" si="187"/>
        <v>-</v>
      </c>
      <c r="H2443" s="121"/>
    </row>
    <row r="2444" spans="1:9" s="70" customFormat="1" ht="14.25" customHeight="1">
      <c r="A2444" s="117" t="s">
        <v>9</v>
      </c>
      <c r="B2444" s="118" t="s">
        <v>35</v>
      </c>
      <c r="C2444" s="65"/>
      <c r="D2444" s="117"/>
      <c r="E2444" s="119">
        <f t="shared" si="188"/>
        <v>0</v>
      </c>
      <c r="F2444" s="119">
        <f t="shared" si="188"/>
        <v>0</v>
      </c>
      <c r="G2444" s="120" t="str">
        <f t="shared" si="187"/>
        <v>-</v>
      </c>
      <c r="H2444" s="121"/>
    </row>
    <row r="2445" spans="1:9" s="70" customFormat="1" ht="14.25" customHeight="1">
      <c r="A2445" s="117" t="s">
        <v>31</v>
      </c>
      <c r="B2445" s="118" t="s">
        <v>36</v>
      </c>
      <c r="C2445" s="65"/>
      <c r="D2445" s="117"/>
      <c r="E2445" s="119">
        <f t="shared" si="188"/>
        <v>98797</v>
      </c>
      <c r="F2445" s="119">
        <f t="shared" si="188"/>
        <v>28000</v>
      </c>
      <c r="G2445" s="120">
        <f t="shared" si="187"/>
        <v>28.340941526564574</v>
      </c>
      <c r="H2445" s="121"/>
    </row>
    <row r="2446" spans="1:9" s="70" customFormat="1" ht="14.25" customHeight="1">
      <c r="A2446" s="117" t="s">
        <v>38</v>
      </c>
      <c r="B2446" s="118" t="s">
        <v>37</v>
      </c>
      <c r="C2446" s="65"/>
      <c r="D2446" s="117"/>
      <c r="E2446" s="119">
        <f t="shared" si="188"/>
        <v>0</v>
      </c>
      <c r="F2446" s="119">
        <f t="shared" si="188"/>
        <v>0</v>
      </c>
      <c r="G2446" s="120" t="str">
        <f t="shared" si="187"/>
        <v>-</v>
      </c>
      <c r="H2446" s="121"/>
    </row>
    <row r="2447" spans="1:9" s="71" customFormat="1" ht="5.0999999999999996" customHeight="1">
      <c r="A2447" s="85"/>
      <c r="B2447" s="86"/>
      <c r="C2447" s="87"/>
      <c r="D2447" s="85"/>
      <c r="E2447" s="88"/>
      <c r="F2447" s="88"/>
      <c r="G2447" s="89"/>
      <c r="H2447" s="90"/>
    </row>
    <row r="2448" spans="1:9" s="71" customFormat="1" ht="5.0999999999999996" customHeight="1">
      <c r="A2448" s="177"/>
      <c r="B2448" s="178"/>
      <c r="C2448" s="179"/>
      <c r="D2448" s="177"/>
      <c r="E2448" s="180"/>
      <c r="F2448" s="180"/>
      <c r="G2448" s="99"/>
      <c r="H2448" s="181"/>
    </row>
    <row r="2449" spans="1:9" s="98" customFormat="1" ht="18" customHeight="1">
      <c r="A2449" s="91" t="s">
        <v>16</v>
      </c>
      <c r="B2449" s="92" t="s">
        <v>319</v>
      </c>
      <c r="C2449" s="93"/>
      <c r="D2449" s="93"/>
      <c r="E2449" s="94">
        <f>SUM(E2450:E2454)</f>
        <v>2205000</v>
      </c>
      <c r="F2449" s="94">
        <f>SUM(F2450:F2454)</f>
        <v>2064855.75</v>
      </c>
      <c r="G2449" s="95">
        <f t="shared" ref="G2449:G2454" si="189">IF(E2449&gt;0,F2449/E2449*100,"-")</f>
        <v>93.644251700680272</v>
      </c>
      <c r="H2449" s="96"/>
      <c r="I2449" s="97"/>
    </row>
    <row r="2450" spans="1:9" s="128" customFormat="1" ht="14.25" customHeight="1">
      <c r="A2450" s="122" t="s">
        <v>7</v>
      </c>
      <c r="B2450" s="123" t="s">
        <v>33</v>
      </c>
      <c r="C2450" s="124"/>
      <c r="D2450" s="122"/>
      <c r="E2450" s="125">
        <f>E2460+E2468+E2476+E2484+E2492+E2500+E2509+E2517+E2525</f>
        <v>2205000</v>
      </c>
      <c r="F2450" s="125">
        <f>F2460+F2468+F2476+F2484+F2492+F2500+F2509+F2517+F2525</f>
        <v>2064855.75</v>
      </c>
      <c r="G2450" s="126">
        <f t="shared" si="189"/>
        <v>93.644251700680272</v>
      </c>
      <c r="H2450" s="127"/>
    </row>
    <row r="2451" spans="1:9" s="128" customFormat="1" ht="14.25" hidden="1" customHeight="1" outlineLevel="1">
      <c r="A2451" s="122" t="s">
        <v>8</v>
      </c>
      <c r="B2451" s="123" t="s">
        <v>34</v>
      </c>
      <c r="C2451" s="124"/>
      <c r="D2451" s="122"/>
      <c r="E2451" s="125">
        <f t="shared" ref="E2451:F2454" si="190">E2461+E2469+E2477+E2501+E2510+E2518+E2526</f>
        <v>0</v>
      </c>
      <c r="F2451" s="125">
        <f t="shared" si="190"/>
        <v>0</v>
      </c>
      <c r="G2451" s="126" t="str">
        <f t="shared" si="189"/>
        <v>-</v>
      </c>
      <c r="H2451" s="127"/>
    </row>
    <row r="2452" spans="1:9" s="128" customFormat="1" ht="14.25" hidden="1" customHeight="1" outlineLevel="1">
      <c r="A2452" s="122" t="s">
        <v>9</v>
      </c>
      <c r="B2452" s="123" t="s">
        <v>35</v>
      </c>
      <c r="C2452" s="124"/>
      <c r="D2452" s="122"/>
      <c r="E2452" s="125">
        <f t="shared" si="190"/>
        <v>0</v>
      </c>
      <c r="F2452" s="125">
        <f t="shared" si="190"/>
        <v>0</v>
      </c>
      <c r="G2452" s="126" t="str">
        <f t="shared" si="189"/>
        <v>-</v>
      </c>
      <c r="H2452" s="127"/>
    </row>
    <row r="2453" spans="1:9" s="128" customFormat="1" ht="14.25" hidden="1" customHeight="1" outlineLevel="1">
      <c r="A2453" s="122" t="s">
        <v>31</v>
      </c>
      <c r="B2453" s="123" t="s">
        <v>36</v>
      </c>
      <c r="C2453" s="124"/>
      <c r="D2453" s="122"/>
      <c r="E2453" s="125">
        <f t="shared" si="190"/>
        <v>0</v>
      </c>
      <c r="F2453" s="125">
        <f t="shared" si="190"/>
        <v>0</v>
      </c>
      <c r="G2453" s="126" t="str">
        <f t="shared" si="189"/>
        <v>-</v>
      </c>
      <c r="H2453" s="127"/>
    </row>
    <row r="2454" spans="1:9" s="128" customFormat="1" ht="14.25" hidden="1" customHeight="1" outlineLevel="1">
      <c r="A2454" s="122" t="s">
        <v>38</v>
      </c>
      <c r="B2454" s="123" t="s">
        <v>37</v>
      </c>
      <c r="C2454" s="124"/>
      <c r="D2454" s="122"/>
      <c r="E2454" s="125">
        <f t="shared" si="190"/>
        <v>0</v>
      </c>
      <c r="F2454" s="125">
        <f t="shared" si="190"/>
        <v>0</v>
      </c>
      <c r="G2454" s="126" t="str">
        <f t="shared" si="189"/>
        <v>-</v>
      </c>
      <c r="H2454" s="127"/>
    </row>
    <row r="2455" spans="1:9" s="100" customFormat="1" ht="5.0999999999999996" customHeight="1" collapsed="1">
      <c r="A2455" s="101"/>
      <c r="B2455" s="102"/>
      <c r="C2455" s="103"/>
      <c r="D2455" s="101"/>
      <c r="E2455" s="104"/>
      <c r="F2455" s="104"/>
      <c r="G2455" s="105"/>
      <c r="H2455" s="106"/>
    </row>
    <row r="2456" spans="1:9" s="84" customFormat="1" ht="21" customHeight="1" outlineLevel="1">
      <c r="A2456" s="80" t="s">
        <v>57</v>
      </c>
      <c r="B2456" s="81" t="s">
        <v>56</v>
      </c>
      <c r="C2456" s="80"/>
      <c r="D2456" s="80"/>
      <c r="E2456" s="82">
        <f>E2457+E2506</f>
        <v>2205000</v>
      </c>
      <c r="F2456" s="82">
        <f>F2457+F2506</f>
        <v>2064855.75</v>
      </c>
      <c r="G2456" s="83">
        <f t="shared" ref="G2456:G2464" si="191">IF(E2456&gt;0,F2456/E2456*100,"-")</f>
        <v>93.644251700680272</v>
      </c>
      <c r="H2456" s="81"/>
    </row>
    <row r="2457" spans="1:9" s="18" customFormat="1" ht="18" customHeight="1" outlineLevel="1">
      <c r="A2457" s="14" t="s">
        <v>15</v>
      </c>
      <c r="B2457" s="15" t="s">
        <v>58</v>
      </c>
      <c r="C2457" s="14"/>
      <c r="D2457" s="14"/>
      <c r="E2457" s="16">
        <f>E2459+E2467+E2475+E2499+E2483+E2491</f>
        <v>1916876</v>
      </c>
      <c r="F2457" s="16">
        <f>F2459+F2467+F2475+F2499+F2483+F2491</f>
        <v>1777604.71</v>
      </c>
      <c r="G2457" s="17">
        <f t="shared" si="191"/>
        <v>92.734465348827982</v>
      </c>
      <c r="H2457" s="15"/>
    </row>
    <row r="2458" spans="1:9" s="18" customFormat="1" ht="3.95" customHeight="1" outlineLevel="1">
      <c r="A2458" s="144"/>
      <c r="B2458" s="145"/>
      <c r="C2458" s="144"/>
      <c r="D2458" s="144"/>
      <c r="E2458" s="146"/>
      <c r="F2458" s="146"/>
      <c r="G2458" s="147"/>
      <c r="H2458" s="145"/>
    </row>
    <row r="2459" spans="1:9" s="2" customFormat="1" ht="27" customHeight="1" outlineLevel="1">
      <c r="A2459" s="52" t="s">
        <v>32</v>
      </c>
      <c r="B2459" s="53" t="s">
        <v>455</v>
      </c>
      <c r="C2459" s="204">
        <v>926</v>
      </c>
      <c r="D2459" s="205">
        <v>92604</v>
      </c>
      <c r="E2459" s="54">
        <f>SUM(E2460:E2464)</f>
        <v>630000</v>
      </c>
      <c r="F2459" s="54">
        <f>SUM(F2460:F2464)</f>
        <v>629816.34</v>
      </c>
      <c r="G2459" s="55">
        <f t="shared" si="191"/>
        <v>99.970847619047603</v>
      </c>
      <c r="H2459" s="198" t="s">
        <v>0</v>
      </c>
    </row>
    <row r="2460" spans="1:9" s="19" customFormat="1" ht="13.5" customHeight="1" outlineLevel="1">
      <c r="A2460" s="41" t="s">
        <v>7</v>
      </c>
      <c r="B2460" s="42" t="s">
        <v>33</v>
      </c>
      <c r="C2460" s="204"/>
      <c r="D2460" s="205"/>
      <c r="E2460" s="43">
        <v>630000</v>
      </c>
      <c r="F2460" s="43">
        <v>629816.34</v>
      </c>
      <c r="G2460" s="44">
        <f t="shared" si="191"/>
        <v>99.970847619047603</v>
      </c>
      <c r="H2460" s="198"/>
    </row>
    <row r="2461" spans="1:9" s="19" customFormat="1" ht="13.5" hidden="1" customHeight="1" outlineLevel="2">
      <c r="A2461" s="41" t="s">
        <v>8</v>
      </c>
      <c r="B2461" s="42" t="s">
        <v>34</v>
      </c>
      <c r="C2461" s="204"/>
      <c r="D2461" s="205"/>
      <c r="E2461" s="43">
        <v>0</v>
      </c>
      <c r="F2461" s="43">
        <v>0</v>
      </c>
      <c r="G2461" s="44" t="str">
        <f t="shared" si="191"/>
        <v>-</v>
      </c>
      <c r="H2461" s="198"/>
    </row>
    <row r="2462" spans="1:9" s="19" customFormat="1" ht="13.5" hidden="1" customHeight="1" outlineLevel="2">
      <c r="A2462" s="41" t="s">
        <v>9</v>
      </c>
      <c r="B2462" s="42" t="s">
        <v>35</v>
      </c>
      <c r="C2462" s="204"/>
      <c r="D2462" s="205"/>
      <c r="E2462" s="43">
        <v>0</v>
      </c>
      <c r="F2462" s="43">
        <v>0</v>
      </c>
      <c r="G2462" s="44" t="str">
        <f t="shared" si="191"/>
        <v>-</v>
      </c>
      <c r="H2462" s="198"/>
    </row>
    <row r="2463" spans="1:9" s="19" customFormat="1" ht="13.5" hidden="1" customHeight="1" outlineLevel="2">
      <c r="A2463" s="41" t="s">
        <v>31</v>
      </c>
      <c r="B2463" s="42" t="s">
        <v>36</v>
      </c>
      <c r="C2463" s="204"/>
      <c r="D2463" s="205"/>
      <c r="E2463" s="43">
        <v>0</v>
      </c>
      <c r="F2463" s="43">
        <v>0</v>
      </c>
      <c r="G2463" s="44" t="str">
        <f t="shared" si="191"/>
        <v>-</v>
      </c>
      <c r="H2463" s="198"/>
    </row>
    <row r="2464" spans="1:9" s="19" customFormat="1" ht="13.5" hidden="1" customHeight="1" outlineLevel="2">
      <c r="A2464" s="41" t="s">
        <v>38</v>
      </c>
      <c r="B2464" s="42" t="s">
        <v>37</v>
      </c>
      <c r="C2464" s="204"/>
      <c r="D2464" s="205"/>
      <c r="E2464" s="43">
        <v>0</v>
      </c>
      <c r="F2464" s="43">
        <v>0</v>
      </c>
      <c r="G2464" s="44" t="str">
        <f t="shared" si="191"/>
        <v>-</v>
      </c>
      <c r="H2464" s="198"/>
    </row>
    <row r="2465" spans="1:8" s="19" customFormat="1" ht="3.95" customHeight="1" outlineLevel="1" collapsed="1">
      <c r="A2465" s="45"/>
      <c r="B2465" s="46"/>
      <c r="C2465" s="138"/>
      <c r="D2465" s="136"/>
      <c r="E2465" s="49"/>
      <c r="F2465" s="49"/>
      <c r="G2465" s="50"/>
      <c r="H2465" s="137"/>
    </row>
    <row r="2466" spans="1:8" s="19" customFormat="1" ht="3.95" customHeight="1" outlineLevel="1">
      <c r="A2466" s="148"/>
      <c r="B2466" s="149"/>
      <c r="C2466" s="139"/>
      <c r="D2466" s="140"/>
      <c r="E2466" s="150"/>
      <c r="F2466" s="150"/>
      <c r="G2466" s="151"/>
      <c r="H2466" s="141"/>
    </row>
    <row r="2467" spans="1:8" s="2" customFormat="1" ht="39" customHeight="1" outlineLevel="1">
      <c r="A2467" s="52" t="s">
        <v>61</v>
      </c>
      <c r="B2467" s="53" t="s">
        <v>320</v>
      </c>
      <c r="C2467" s="204">
        <v>926</v>
      </c>
      <c r="D2467" s="205">
        <v>92604</v>
      </c>
      <c r="E2467" s="54">
        <f>SUM(E2468:E2472)</f>
        <v>990000</v>
      </c>
      <c r="F2467" s="54">
        <f>SUM(F2468:F2472)</f>
        <v>851153.14</v>
      </c>
      <c r="G2467" s="55">
        <f t="shared" ref="G2467:G2513" si="192">IF(E2467&gt;0,F2467/E2467*100,"-")</f>
        <v>85.975064646464645</v>
      </c>
      <c r="H2467" s="198" t="s">
        <v>708</v>
      </c>
    </row>
    <row r="2468" spans="1:8" s="19" customFormat="1" ht="13.5" customHeight="1" outlineLevel="1">
      <c r="A2468" s="41" t="s">
        <v>7</v>
      </c>
      <c r="B2468" s="42" t="s">
        <v>33</v>
      </c>
      <c r="C2468" s="204"/>
      <c r="D2468" s="205"/>
      <c r="E2468" s="43">
        <v>990000</v>
      </c>
      <c r="F2468" s="43">
        <v>851153.14</v>
      </c>
      <c r="G2468" s="44">
        <f t="shared" si="192"/>
        <v>85.975064646464645</v>
      </c>
      <c r="H2468" s="198"/>
    </row>
    <row r="2469" spans="1:8" s="19" customFormat="1" ht="13.5" hidden="1" customHeight="1" outlineLevel="2">
      <c r="A2469" s="41" t="s">
        <v>8</v>
      </c>
      <c r="B2469" s="42" t="s">
        <v>34</v>
      </c>
      <c r="C2469" s="204"/>
      <c r="D2469" s="205"/>
      <c r="E2469" s="43">
        <v>0</v>
      </c>
      <c r="F2469" s="43">
        <v>0</v>
      </c>
      <c r="G2469" s="44" t="str">
        <f t="shared" si="192"/>
        <v>-</v>
      </c>
      <c r="H2469" s="198"/>
    </row>
    <row r="2470" spans="1:8" s="19" customFormat="1" ht="13.5" hidden="1" customHeight="1" outlineLevel="2">
      <c r="A2470" s="41" t="s">
        <v>9</v>
      </c>
      <c r="B2470" s="42" t="s">
        <v>35</v>
      </c>
      <c r="C2470" s="204"/>
      <c r="D2470" s="205"/>
      <c r="E2470" s="43">
        <v>0</v>
      </c>
      <c r="F2470" s="43">
        <v>0</v>
      </c>
      <c r="G2470" s="44" t="str">
        <f t="shared" si="192"/>
        <v>-</v>
      </c>
      <c r="H2470" s="198"/>
    </row>
    <row r="2471" spans="1:8" s="19" customFormat="1" ht="13.5" hidden="1" customHeight="1" outlineLevel="2">
      <c r="A2471" s="41" t="s">
        <v>31</v>
      </c>
      <c r="B2471" s="42" t="s">
        <v>36</v>
      </c>
      <c r="C2471" s="204"/>
      <c r="D2471" s="205"/>
      <c r="E2471" s="43">
        <v>0</v>
      </c>
      <c r="F2471" s="43">
        <v>0</v>
      </c>
      <c r="G2471" s="44" t="str">
        <f t="shared" si="192"/>
        <v>-</v>
      </c>
      <c r="H2471" s="198"/>
    </row>
    <row r="2472" spans="1:8" s="19" customFormat="1" ht="13.5" hidden="1" customHeight="1" outlineLevel="2">
      <c r="A2472" s="41" t="s">
        <v>38</v>
      </c>
      <c r="B2472" s="42" t="s">
        <v>37</v>
      </c>
      <c r="C2472" s="204"/>
      <c r="D2472" s="205"/>
      <c r="E2472" s="43">
        <v>0</v>
      </c>
      <c r="F2472" s="43">
        <v>0</v>
      </c>
      <c r="G2472" s="44" t="str">
        <f t="shared" si="192"/>
        <v>-</v>
      </c>
      <c r="H2472" s="198"/>
    </row>
    <row r="2473" spans="1:8" s="19" customFormat="1" ht="3.95" customHeight="1" outlineLevel="1" collapsed="1">
      <c r="A2473" s="45"/>
      <c r="B2473" s="46"/>
      <c r="C2473" s="138"/>
      <c r="D2473" s="136"/>
      <c r="E2473" s="49"/>
      <c r="F2473" s="49"/>
      <c r="G2473" s="50"/>
      <c r="H2473" s="137"/>
    </row>
    <row r="2474" spans="1:8" s="19" customFormat="1" ht="3.95" customHeight="1" outlineLevel="1">
      <c r="A2474" s="148"/>
      <c r="B2474" s="149"/>
      <c r="C2474" s="139"/>
      <c r="D2474" s="140"/>
      <c r="E2474" s="150"/>
      <c r="F2474" s="150"/>
      <c r="G2474" s="151"/>
      <c r="H2474" s="141"/>
    </row>
    <row r="2475" spans="1:8" s="2" customFormat="1" ht="27" customHeight="1" outlineLevel="1">
      <c r="A2475" s="52" t="s">
        <v>62</v>
      </c>
      <c r="B2475" s="53" t="s">
        <v>321</v>
      </c>
      <c r="C2475" s="204">
        <v>926</v>
      </c>
      <c r="D2475" s="205">
        <v>92604</v>
      </c>
      <c r="E2475" s="54">
        <f>SUM(E2476:E2480)</f>
        <v>15000</v>
      </c>
      <c r="F2475" s="54">
        <f>SUM(F2476:F2480)</f>
        <v>15000</v>
      </c>
      <c r="G2475" s="55">
        <f t="shared" si="192"/>
        <v>100</v>
      </c>
      <c r="H2475" s="198" t="s">
        <v>709</v>
      </c>
    </row>
    <row r="2476" spans="1:8" s="19" customFormat="1" ht="13.5" customHeight="1" outlineLevel="1">
      <c r="A2476" s="41" t="s">
        <v>7</v>
      </c>
      <c r="B2476" s="42" t="s">
        <v>33</v>
      </c>
      <c r="C2476" s="204"/>
      <c r="D2476" s="205"/>
      <c r="E2476" s="43">
        <v>15000</v>
      </c>
      <c r="F2476" s="43">
        <v>15000</v>
      </c>
      <c r="G2476" s="44">
        <f t="shared" si="192"/>
        <v>100</v>
      </c>
      <c r="H2476" s="198"/>
    </row>
    <row r="2477" spans="1:8" s="19" customFormat="1" ht="13.5" hidden="1" customHeight="1" outlineLevel="2">
      <c r="A2477" s="41" t="s">
        <v>8</v>
      </c>
      <c r="B2477" s="42" t="s">
        <v>34</v>
      </c>
      <c r="C2477" s="204"/>
      <c r="D2477" s="205"/>
      <c r="E2477" s="43">
        <v>0</v>
      </c>
      <c r="F2477" s="43">
        <v>0</v>
      </c>
      <c r="G2477" s="44" t="str">
        <f t="shared" si="192"/>
        <v>-</v>
      </c>
      <c r="H2477" s="198"/>
    </row>
    <row r="2478" spans="1:8" s="19" customFormat="1" ht="13.5" hidden="1" customHeight="1" outlineLevel="2">
      <c r="A2478" s="41" t="s">
        <v>9</v>
      </c>
      <c r="B2478" s="42" t="s">
        <v>35</v>
      </c>
      <c r="C2478" s="204"/>
      <c r="D2478" s="205"/>
      <c r="E2478" s="43">
        <v>0</v>
      </c>
      <c r="F2478" s="43">
        <v>0</v>
      </c>
      <c r="G2478" s="44" t="str">
        <f t="shared" si="192"/>
        <v>-</v>
      </c>
      <c r="H2478" s="198"/>
    </row>
    <row r="2479" spans="1:8" s="19" customFormat="1" ht="13.5" hidden="1" customHeight="1" outlineLevel="2">
      <c r="A2479" s="41" t="s">
        <v>31</v>
      </c>
      <c r="B2479" s="42" t="s">
        <v>36</v>
      </c>
      <c r="C2479" s="204"/>
      <c r="D2479" s="205"/>
      <c r="E2479" s="43">
        <v>0</v>
      </c>
      <c r="F2479" s="43">
        <v>0</v>
      </c>
      <c r="G2479" s="44" t="str">
        <f t="shared" si="192"/>
        <v>-</v>
      </c>
      <c r="H2479" s="198"/>
    </row>
    <row r="2480" spans="1:8" s="19" customFormat="1" ht="13.5" hidden="1" customHeight="1" outlineLevel="2">
      <c r="A2480" s="41" t="s">
        <v>38</v>
      </c>
      <c r="B2480" s="42" t="s">
        <v>37</v>
      </c>
      <c r="C2480" s="204"/>
      <c r="D2480" s="205"/>
      <c r="E2480" s="43">
        <v>0</v>
      </c>
      <c r="F2480" s="43">
        <v>0</v>
      </c>
      <c r="G2480" s="44" t="str">
        <f t="shared" si="192"/>
        <v>-</v>
      </c>
      <c r="H2480" s="198"/>
    </row>
    <row r="2481" spans="1:8" s="19" customFormat="1" ht="3.95" customHeight="1" outlineLevel="1" collapsed="1">
      <c r="A2481" s="45"/>
      <c r="B2481" s="46"/>
      <c r="C2481" s="138"/>
      <c r="D2481" s="136"/>
      <c r="E2481" s="49"/>
      <c r="F2481" s="49"/>
      <c r="G2481" s="50"/>
      <c r="H2481" s="137"/>
    </row>
    <row r="2482" spans="1:8" s="19" customFormat="1" ht="3" customHeight="1" outlineLevel="1">
      <c r="A2482" s="148"/>
      <c r="B2482" s="149"/>
      <c r="C2482" s="139"/>
      <c r="D2482" s="140"/>
      <c r="E2482" s="150"/>
      <c r="F2482" s="150"/>
      <c r="G2482" s="151"/>
      <c r="H2482" s="141"/>
    </row>
    <row r="2483" spans="1:8" s="2" customFormat="1" ht="39" customHeight="1" outlineLevel="1">
      <c r="A2483" s="52" t="s">
        <v>65</v>
      </c>
      <c r="B2483" s="53" t="s">
        <v>322</v>
      </c>
      <c r="C2483" s="204">
        <v>926</v>
      </c>
      <c r="D2483" s="205">
        <v>92604</v>
      </c>
      <c r="E2483" s="54">
        <f>SUM(E2484:E2488)</f>
        <v>155000</v>
      </c>
      <c r="F2483" s="54">
        <f>SUM(F2484:F2488)</f>
        <v>154973.92000000001</v>
      </c>
      <c r="G2483" s="55">
        <f t="shared" ref="G2483:G2488" si="193">IF(E2483&gt;0,F2483/E2483*100,"-")</f>
        <v>99.983174193548393</v>
      </c>
      <c r="H2483" s="198" t="s">
        <v>0</v>
      </c>
    </row>
    <row r="2484" spans="1:8" s="19" customFormat="1" ht="13.5" customHeight="1" outlineLevel="1">
      <c r="A2484" s="41" t="s">
        <v>7</v>
      </c>
      <c r="B2484" s="42" t="s">
        <v>33</v>
      </c>
      <c r="C2484" s="204"/>
      <c r="D2484" s="205"/>
      <c r="E2484" s="43">
        <v>155000</v>
      </c>
      <c r="F2484" s="43">
        <v>154973.92000000001</v>
      </c>
      <c r="G2484" s="44">
        <f t="shared" si="193"/>
        <v>99.983174193548393</v>
      </c>
      <c r="H2484" s="198"/>
    </row>
    <row r="2485" spans="1:8" s="19" customFormat="1" ht="13.5" hidden="1" customHeight="1" outlineLevel="2">
      <c r="A2485" s="41" t="s">
        <v>8</v>
      </c>
      <c r="B2485" s="42" t="s">
        <v>34</v>
      </c>
      <c r="C2485" s="204"/>
      <c r="D2485" s="205"/>
      <c r="E2485" s="43">
        <v>0</v>
      </c>
      <c r="F2485" s="43">
        <v>0</v>
      </c>
      <c r="G2485" s="44" t="str">
        <f t="shared" si="193"/>
        <v>-</v>
      </c>
      <c r="H2485" s="198"/>
    </row>
    <row r="2486" spans="1:8" s="19" customFormat="1" ht="13.5" hidden="1" customHeight="1" outlineLevel="2">
      <c r="A2486" s="41" t="s">
        <v>9</v>
      </c>
      <c r="B2486" s="42" t="s">
        <v>35</v>
      </c>
      <c r="C2486" s="204"/>
      <c r="D2486" s="205"/>
      <c r="E2486" s="43">
        <v>0</v>
      </c>
      <c r="F2486" s="43">
        <v>0</v>
      </c>
      <c r="G2486" s="44" t="str">
        <f t="shared" si="193"/>
        <v>-</v>
      </c>
      <c r="H2486" s="198"/>
    </row>
    <row r="2487" spans="1:8" s="19" customFormat="1" ht="13.5" hidden="1" customHeight="1" outlineLevel="2">
      <c r="A2487" s="41" t="s">
        <v>31</v>
      </c>
      <c r="B2487" s="42" t="s">
        <v>36</v>
      </c>
      <c r="C2487" s="204"/>
      <c r="D2487" s="205"/>
      <c r="E2487" s="43">
        <v>0</v>
      </c>
      <c r="F2487" s="43">
        <v>0</v>
      </c>
      <c r="G2487" s="44" t="str">
        <f t="shared" si="193"/>
        <v>-</v>
      </c>
      <c r="H2487" s="198"/>
    </row>
    <row r="2488" spans="1:8" s="19" customFormat="1" ht="13.5" hidden="1" customHeight="1" outlineLevel="2">
      <c r="A2488" s="41" t="s">
        <v>38</v>
      </c>
      <c r="B2488" s="42" t="s">
        <v>37</v>
      </c>
      <c r="C2488" s="204"/>
      <c r="D2488" s="205"/>
      <c r="E2488" s="43">
        <v>0</v>
      </c>
      <c r="F2488" s="43">
        <v>0</v>
      </c>
      <c r="G2488" s="44" t="str">
        <f t="shared" si="193"/>
        <v>-</v>
      </c>
      <c r="H2488" s="198"/>
    </row>
    <row r="2489" spans="1:8" s="19" customFormat="1" ht="3.95" customHeight="1" outlineLevel="1" collapsed="1">
      <c r="A2489" s="45"/>
      <c r="B2489" s="46"/>
      <c r="C2489" s="138"/>
      <c r="D2489" s="136"/>
      <c r="E2489" s="49"/>
      <c r="F2489" s="49"/>
      <c r="G2489" s="50"/>
      <c r="H2489" s="137"/>
    </row>
    <row r="2490" spans="1:8" s="19" customFormat="1" ht="3" customHeight="1" outlineLevel="1">
      <c r="A2490" s="148"/>
      <c r="B2490" s="149"/>
      <c r="C2490" s="139"/>
      <c r="D2490" s="140"/>
      <c r="E2490" s="150"/>
      <c r="F2490" s="150"/>
      <c r="G2490" s="151"/>
      <c r="H2490" s="141"/>
    </row>
    <row r="2491" spans="1:8" s="2" customFormat="1" ht="30" customHeight="1" outlineLevel="1">
      <c r="A2491" s="52" t="s">
        <v>66</v>
      </c>
      <c r="B2491" s="53" t="s">
        <v>733</v>
      </c>
      <c r="C2491" s="204">
        <v>926</v>
      </c>
      <c r="D2491" s="205">
        <v>92604</v>
      </c>
      <c r="E2491" s="54">
        <f>SUM(E2492:E2496)</f>
        <v>100000</v>
      </c>
      <c r="F2491" s="54">
        <f>SUM(F2492:F2496)</f>
        <v>99961.31</v>
      </c>
      <c r="G2491" s="55">
        <f t="shared" ref="G2491:G2496" si="194">IF(E2491&gt;0,F2491/E2491*100,"-")</f>
        <v>99.961309999999997</v>
      </c>
      <c r="H2491" s="198" t="s">
        <v>0</v>
      </c>
    </row>
    <row r="2492" spans="1:8" s="19" customFormat="1" ht="13.5" customHeight="1" outlineLevel="1">
      <c r="A2492" s="41" t="s">
        <v>7</v>
      </c>
      <c r="B2492" s="42" t="s">
        <v>33</v>
      </c>
      <c r="C2492" s="204"/>
      <c r="D2492" s="205"/>
      <c r="E2492" s="43">
        <v>100000</v>
      </c>
      <c r="F2492" s="43">
        <v>99961.31</v>
      </c>
      <c r="G2492" s="44">
        <f t="shared" si="194"/>
        <v>99.961309999999997</v>
      </c>
      <c r="H2492" s="198"/>
    </row>
    <row r="2493" spans="1:8" s="19" customFormat="1" ht="13.5" hidden="1" customHeight="1" outlineLevel="2">
      <c r="A2493" s="41" t="s">
        <v>8</v>
      </c>
      <c r="B2493" s="42" t="s">
        <v>34</v>
      </c>
      <c r="C2493" s="204"/>
      <c r="D2493" s="205"/>
      <c r="E2493" s="43">
        <v>0</v>
      </c>
      <c r="F2493" s="43">
        <v>0</v>
      </c>
      <c r="G2493" s="44" t="str">
        <f t="shared" si="194"/>
        <v>-</v>
      </c>
      <c r="H2493" s="198"/>
    </row>
    <row r="2494" spans="1:8" s="19" customFormat="1" ht="13.5" hidden="1" customHeight="1" outlineLevel="2">
      <c r="A2494" s="41" t="s">
        <v>9</v>
      </c>
      <c r="B2494" s="42" t="s">
        <v>35</v>
      </c>
      <c r="C2494" s="204"/>
      <c r="D2494" s="205"/>
      <c r="E2494" s="43">
        <v>0</v>
      </c>
      <c r="F2494" s="43">
        <v>0</v>
      </c>
      <c r="G2494" s="44" t="str">
        <f t="shared" si="194"/>
        <v>-</v>
      </c>
      <c r="H2494" s="198"/>
    </row>
    <row r="2495" spans="1:8" s="19" customFormat="1" ht="13.5" hidden="1" customHeight="1" outlineLevel="2">
      <c r="A2495" s="41" t="s">
        <v>31</v>
      </c>
      <c r="B2495" s="42" t="s">
        <v>36</v>
      </c>
      <c r="C2495" s="204"/>
      <c r="D2495" s="205"/>
      <c r="E2495" s="43">
        <v>0</v>
      </c>
      <c r="F2495" s="43">
        <v>0</v>
      </c>
      <c r="G2495" s="44" t="str">
        <f t="shared" si="194"/>
        <v>-</v>
      </c>
      <c r="H2495" s="198"/>
    </row>
    <row r="2496" spans="1:8" s="19" customFormat="1" ht="13.5" hidden="1" customHeight="1" outlineLevel="2">
      <c r="A2496" s="41" t="s">
        <v>38</v>
      </c>
      <c r="B2496" s="42" t="s">
        <v>37</v>
      </c>
      <c r="C2496" s="204"/>
      <c r="D2496" s="205"/>
      <c r="E2496" s="43">
        <v>0</v>
      </c>
      <c r="F2496" s="43">
        <v>0</v>
      </c>
      <c r="G2496" s="44" t="str">
        <f t="shared" si="194"/>
        <v>-</v>
      </c>
      <c r="H2496" s="198"/>
    </row>
    <row r="2497" spans="1:8" s="19" customFormat="1" ht="3.95" customHeight="1" outlineLevel="1" collapsed="1">
      <c r="A2497" s="45"/>
      <c r="B2497" s="46"/>
      <c r="C2497" s="138"/>
      <c r="D2497" s="136"/>
      <c r="E2497" s="49"/>
      <c r="F2497" s="49"/>
      <c r="G2497" s="50"/>
      <c r="H2497" s="137"/>
    </row>
    <row r="2498" spans="1:8" s="19" customFormat="1" ht="3" customHeight="1" outlineLevel="1">
      <c r="A2498" s="148"/>
      <c r="B2498" s="149"/>
      <c r="C2498" s="139"/>
      <c r="D2498" s="140"/>
      <c r="E2498" s="150"/>
      <c r="F2498" s="150"/>
      <c r="G2498" s="151"/>
      <c r="H2498" s="141"/>
    </row>
    <row r="2499" spans="1:8" s="2" customFormat="1" ht="30" customHeight="1" outlineLevel="1">
      <c r="A2499" s="52" t="s">
        <v>68</v>
      </c>
      <c r="B2499" s="53" t="s">
        <v>734</v>
      </c>
      <c r="C2499" s="204">
        <v>926</v>
      </c>
      <c r="D2499" s="205">
        <v>92604</v>
      </c>
      <c r="E2499" s="54">
        <f>SUM(E2500:E2504)</f>
        <v>26876</v>
      </c>
      <c r="F2499" s="54">
        <f>SUM(F2500:F2504)</f>
        <v>26700</v>
      </c>
      <c r="G2499" s="55">
        <f t="shared" si="192"/>
        <v>99.345140645929447</v>
      </c>
      <c r="H2499" s="198" t="s">
        <v>0</v>
      </c>
    </row>
    <row r="2500" spans="1:8" s="19" customFormat="1" ht="13.5" customHeight="1" outlineLevel="1">
      <c r="A2500" s="41" t="s">
        <v>7</v>
      </c>
      <c r="B2500" s="42" t="s">
        <v>33</v>
      </c>
      <c r="C2500" s="204"/>
      <c r="D2500" s="205"/>
      <c r="E2500" s="43">
        <v>26876</v>
      </c>
      <c r="F2500" s="43">
        <v>26700</v>
      </c>
      <c r="G2500" s="44">
        <f t="shared" si="192"/>
        <v>99.345140645929447</v>
      </c>
      <c r="H2500" s="198"/>
    </row>
    <row r="2501" spans="1:8" s="19" customFormat="1" ht="13.5" hidden="1" customHeight="1" outlineLevel="2">
      <c r="A2501" s="41" t="s">
        <v>8</v>
      </c>
      <c r="B2501" s="42" t="s">
        <v>34</v>
      </c>
      <c r="C2501" s="204"/>
      <c r="D2501" s="205"/>
      <c r="E2501" s="43">
        <v>0</v>
      </c>
      <c r="F2501" s="43">
        <v>0</v>
      </c>
      <c r="G2501" s="44" t="str">
        <f t="shared" si="192"/>
        <v>-</v>
      </c>
      <c r="H2501" s="198"/>
    </row>
    <row r="2502" spans="1:8" s="19" customFormat="1" ht="13.5" hidden="1" customHeight="1" outlineLevel="2">
      <c r="A2502" s="41" t="s">
        <v>9</v>
      </c>
      <c r="B2502" s="42" t="s">
        <v>35</v>
      </c>
      <c r="C2502" s="204"/>
      <c r="D2502" s="205"/>
      <c r="E2502" s="43">
        <v>0</v>
      </c>
      <c r="F2502" s="43">
        <v>0</v>
      </c>
      <c r="G2502" s="44" t="str">
        <f t="shared" si="192"/>
        <v>-</v>
      </c>
      <c r="H2502" s="198"/>
    </row>
    <row r="2503" spans="1:8" s="19" customFormat="1" ht="13.5" hidden="1" customHeight="1" outlineLevel="2">
      <c r="A2503" s="41" t="s">
        <v>31</v>
      </c>
      <c r="B2503" s="42" t="s">
        <v>36</v>
      </c>
      <c r="C2503" s="204"/>
      <c r="D2503" s="205"/>
      <c r="E2503" s="43">
        <v>0</v>
      </c>
      <c r="F2503" s="43">
        <v>0</v>
      </c>
      <c r="G2503" s="44" t="str">
        <f t="shared" si="192"/>
        <v>-</v>
      </c>
      <c r="H2503" s="198"/>
    </row>
    <row r="2504" spans="1:8" s="19" customFormat="1" ht="13.5" hidden="1" customHeight="1" outlineLevel="2">
      <c r="A2504" s="41" t="s">
        <v>38</v>
      </c>
      <c r="B2504" s="42" t="s">
        <v>37</v>
      </c>
      <c r="C2504" s="204"/>
      <c r="D2504" s="205"/>
      <c r="E2504" s="43">
        <v>0</v>
      </c>
      <c r="F2504" s="43">
        <v>0</v>
      </c>
      <c r="G2504" s="44" t="str">
        <f t="shared" si="192"/>
        <v>-</v>
      </c>
      <c r="H2504" s="198"/>
    </row>
    <row r="2505" spans="1:8" s="19" customFormat="1" ht="3.95" customHeight="1" outlineLevel="1" collapsed="1">
      <c r="A2505" s="45"/>
      <c r="B2505" s="46"/>
      <c r="C2505" s="138"/>
      <c r="D2505" s="136"/>
      <c r="E2505" s="49"/>
      <c r="F2505" s="49"/>
      <c r="G2505" s="50"/>
      <c r="H2505" s="137"/>
    </row>
    <row r="2506" spans="1:8" s="18" customFormat="1" ht="18" customHeight="1" outlineLevel="1">
      <c r="A2506" s="14" t="s">
        <v>318</v>
      </c>
      <c r="B2506" s="15" t="s">
        <v>72</v>
      </c>
      <c r="C2506" s="14"/>
      <c r="D2506" s="14"/>
      <c r="E2506" s="16">
        <f>E2508+E2516+E2524</f>
        <v>288124</v>
      </c>
      <c r="F2506" s="16">
        <f>F2508+F2516+F2524</f>
        <v>287251.04000000004</v>
      </c>
      <c r="G2506" s="17">
        <f t="shared" si="192"/>
        <v>99.697019338895771</v>
      </c>
      <c r="H2506" s="15"/>
    </row>
    <row r="2507" spans="1:8" s="18" customFormat="1" ht="3.95" customHeight="1" outlineLevel="1">
      <c r="A2507" s="144"/>
      <c r="B2507" s="145"/>
      <c r="C2507" s="144"/>
      <c r="D2507" s="144"/>
      <c r="E2507" s="146"/>
      <c r="F2507" s="146"/>
      <c r="G2507" s="147"/>
      <c r="H2507" s="145"/>
    </row>
    <row r="2508" spans="1:8" s="2" customFormat="1" ht="27" customHeight="1" outlineLevel="1">
      <c r="A2508" s="52" t="s">
        <v>93</v>
      </c>
      <c r="B2508" s="53" t="s">
        <v>323</v>
      </c>
      <c r="C2508" s="204">
        <v>926</v>
      </c>
      <c r="D2508" s="205">
        <v>92604</v>
      </c>
      <c r="E2508" s="54">
        <f>SUM(E2509:E2513)</f>
        <v>85821</v>
      </c>
      <c r="F2508" s="54">
        <f>SUM(F2509:F2513)</f>
        <v>85820.79</v>
      </c>
      <c r="G2508" s="55">
        <f t="shared" si="192"/>
        <v>99.999755304645703</v>
      </c>
      <c r="H2508" s="198" t="s">
        <v>710</v>
      </c>
    </row>
    <row r="2509" spans="1:8" s="19" customFormat="1" ht="13.5" customHeight="1" outlineLevel="1">
      <c r="A2509" s="41" t="s">
        <v>7</v>
      </c>
      <c r="B2509" s="42" t="s">
        <v>33</v>
      </c>
      <c r="C2509" s="204"/>
      <c r="D2509" s="205"/>
      <c r="E2509" s="43">
        <v>85821</v>
      </c>
      <c r="F2509" s="43">
        <v>85820.79</v>
      </c>
      <c r="G2509" s="44">
        <f t="shared" si="192"/>
        <v>99.999755304645703</v>
      </c>
      <c r="H2509" s="198"/>
    </row>
    <row r="2510" spans="1:8" s="19" customFormat="1" ht="13.5" hidden="1" customHeight="1" outlineLevel="2">
      <c r="A2510" s="41" t="s">
        <v>8</v>
      </c>
      <c r="B2510" s="42" t="s">
        <v>34</v>
      </c>
      <c r="C2510" s="204"/>
      <c r="D2510" s="205"/>
      <c r="E2510" s="43">
        <v>0</v>
      </c>
      <c r="F2510" s="43">
        <v>0</v>
      </c>
      <c r="G2510" s="44" t="str">
        <f t="shared" si="192"/>
        <v>-</v>
      </c>
      <c r="H2510" s="198"/>
    </row>
    <row r="2511" spans="1:8" s="19" customFormat="1" ht="13.5" hidden="1" customHeight="1" outlineLevel="2">
      <c r="A2511" s="41" t="s">
        <v>9</v>
      </c>
      <c r="B2511" s="42" t="s">
        <v>35</v>
      </c>
      <c r="C2511" s="204"/>
      <c r="D2511" s="205"/>
      <c r="E2511" s="43">
        <v>0</v>
      </c>
      <c r="F2511" s="43">
        <v>0</v>
      </c>
      <c r="G2511" s="44" t="str">
        <f t="shared" si="192"/>
        <v>-</v>
      </c>
      <c r="H2511" s="198"/>
    </row>
    <row r="2512" spans="1:8" s="19" customFormat="1" ht="13.5" hidden="1" customHeight="1" outlineLevel="2">
      <c r="A2512" s="41" t="s">
        <v>31</v>
      </c>
      <c r="B2512" s="42" t="s">
        <v>36</v>
      </c>
      <c r="C2512" s="204"/>
      <c r="D2512" s="205"/>
      <c r="E2512" s="43">
        <v>0</v>
      </c>
      <c r="F2512" s="43">
        <v>0</v>
      </c>
      <c r="G2512" s="44" t="str">
        <f t="shared" si="192"/>
        <v>-</v>
      </c>
      <c r="H2512" s="198"/>
    </row>
    <row r="2513" spans="1:8" s="19" customFormat="1" ht="13.5" hidden="1" customHeight="1" outlineLevel="2">
      <c r="A2513" s="41" t="s">
        <v>38</v>
      </c>
      <c r="B2513" s="42" t="s">
        <v>37</v>
      </c>
      <c r="C2513" s="204"/>
      <c r="D2513" s="205"/>
      <c r="E2513" s="43">
        <v>0</v>
      </c>
      <c r="F2513" s="43">
        <v>0</v>
      </c>
      <c r="G2513" s="44" t="str">
        <f t="shared" si="192"/>
        <v>-</v>
      </c>
      <c r="H2513" s="198"/>
    </row>
    <row r="2514" spans="1:8" s="19" customFormat="1" ht="3.95" customHeight="1" outlineLevel="1" collapsed="1">
      <c r="A2514" s="45"/>
      <c r="B2514" s="46"/>
      <c r="C2514" s="138"/>
      <c r="D2514" s="136"/>
      <c r="E2514" s="49"/>
      <c r="F2514" s="49"/>
      <c r="G2514" s="50"/>
      <c r="H2514" s="137"/>
    </row>
    <row r="2515" spans="1:8" s="19" customFormat="1" ht="3.95" customHeight="1" outlineLevel="1">
      <c r="A2515" s="148"/>
      <c r="B2515" s="149"/>
      <c r="C2515" s="139"/>
      <c r="D2515" s="140"/>
      <c r="E2515" s="150"/>
      <c r="F2515" s="150"/>
      <c r="G2515" s="151"/>
      <c r="H2515" s="141"/>
    </row>
    <row r="2516" spans="1:8" s="2" customFormat="1" ht="15" customHeight="1" outlineLevel="1">
      <c r="A2516" s="52" t="s">
        <v>94</v>
      </c>
      <c r="B2516" s="53" t="s">
        <v>324</v>
      </c>
      <c r="C2516" s="204">
        <v>926</v>
      </c>
      <c r="D2516" s="205">
        <v>92604</v>
      </c>
      <c r="E2516" s="54">
        <f>SUM(E2517:E2521)</f>
        <v>98124</v>
      </c>
      <c r="F2516" s="54">
        <f>SUM(F2517:F2521)</f>
        <v>98123.28</v>
      </c>
      <c r="G2516" s="55">
        <f t="shared" ref="G2516:G2537" si="195">IF(E2516&gt;0,F2516/E2516*100,"-")</f>
        <v>99.999266234560352</v>
      </c>
      <c r="H2516" s="198" t="s">
        <v>735</v>
      </c>
    </row>
    <row r="2517" spans="1:8" s="19" customFormat="1" ht="13.5" customHeight="1" outlineLevel="1">
      <c r="A2517" s="41" t="s">
        <v>7</v>
      </c>
      <c r="B2517" s="42" t="s">
        <v>33</v>
      </c>
      <c r="C2517" s="204"/>
      <c r="D2517" s="205"/>
      <c r="E2517" s="43">
        <v>98124</v>
      </c>
      <c r="F2517" s="43">
        <v>98123.28</v>
      </c>
      <c r="G2517" s="44">
        <f t="shared" si="195"/>
        <v>99.999266234560352</v>
      </c>
      <c r="H2517" s="198"/>
    </row>
    <row r="2518" spans="1:8" s="19" customFormat="1" ht="13.5" hidden="1" customHeight="1" outlineLevel="2">
      <c r="A2518" s="41" t="s">
        <v>8</v>
      </c>
      <c r="B2518" s="42" t="s">
        <v>34</v>
      </c>
      <c r="C2518" s="204"/>
      <c r="D2518" s="205"/>
      <c r="E2518" s="43">
        <v>0</v>
      </c>
      <c r="F2518" s="43">
        <v>0</v>
      </c>
      <c r="G2518" s="44" t="str">
        <f t="shared" si="195"/>
        <v>-</v>
      </c>
      <c r="H2518" s="198"/>
    </row>
    <row r="2519" spans="1:8" s="19" customFormat="1" ht="13.5" hidden="1" customHeight="1" outlineLevel="2">
      <c r="A2519" s="41" t="s">
        <v>9</v>
      </c>
      <c r="B2519" s="42" t="s">
        <v>35</v>
      </c>
      <c r="C2519" s="204"/>
      <c r="D2519" s="205"/>
      <c r="E2519" s="43">
        <v>0</v>
      </c>
      <c r="F2519" s="43">
        <v>0</v>
      </c>
      <c r="G2519" s="44" t="str">
        <f t="shared" si="195"/>
        <v>-</v>
      </c>
      <c r="H2519" s="198"/>
    </row>
    <row r="2520" spans="1:8" s="19" customFormat="1" ht="13.5" hidden="1" customHeight="1" outlineLevel="2">
      <c r="A2520" s="41" t="s">
        <v>31</v>
      </c>
      <c r="B2520" s="42" t="s">
        <v>36</v>
      </c>
      <c r="C2520" s="204"/>
      <c r="D2520" s="205"/>
      <c r="E2520" s="43">
        <v>0</v>
      </c>
      <c r="F2520" s="43">
        <v>0</v>
      </c>
      <c r="G2520" s="44" t="str">
        <f t="shared" si="195"/>
        <v>-</v>
      </c>
      <c r="H2520" s="198"/>
    </row>
    <row r="2521" spans="1:8" s="19" customFormat="1" ht="13.5" hidden="1" customHeight="1" outlineLevel="2">
      <c r="A2521" s="41" t="s">
        <v>38</v>
      </c>
      <c r="B2521" s="42" t="s">
        <v>37</v>
      </c>
      <c r="C2521" s="204"/>
      <c r="D2521" s="205"/>
      <c r="E2521" s="43">
        <v>0</v>
      </c>
      <c r="F2521" s="43">
        <v>0</v>
      </c>
      <c r="G2521" s="44" t="str">
        <f t="shared" si="195"/>
        <v>-</v>
      </c>
      <c r="H2521" s="198"/>
    </row>
    <row r="2522" spans="1:8" s="19" customFormat="1" ht="3.95" customHeight="1" outlineLevel="1" collapsed="1">
      <c r="A2522" s="45"/>
      <c r="B2522" s="46"/>
      <c r="C2522" s="138"/>
      <c r="D2522" s="136"/>
      <c r="E2522" s="49"/>
      <c r="F2522" s="49"/>
      <c r="G2522" s="50"/>
      <c r="H2522" s="199"/>
    </row>
    <row r="2523" spans="1:8" s="19" customFormat="1" ht="3.95" customHeight="1" outlineLevel="1">
      <c r="A2523" s="148"/>
      <c r="B2523" s="149"/>
      <c r="C2523" s="139"/>
      <c r="D2523" s="140"/>
      <c r="E2523" s="150"/>
      <c r="F2523" s="150"/>
      <c r="G2523" s="151"/>
      <c r="H2523" s="141"/>
    </row>
    <row r="2524" spans="1:8" s="2" customFormat="1" ht="40.5" customHeight="1" outlineLevel="1">
      <c r="A2524" s="52" t="s">
        <v>96</v>
      </c>
      <c r="B2524" s="53" t="s">
        <v>325</v>
      </c>
      <c r="C2524" s="204">
        <v>926</v>
      </c>
      <c r="D2524" s="205">
        <v>92604</v>
      </c>
      <c r="E2524" s="54">
        <f>SUM(E2525:E2529)</f>
        <v>104179</v>
      </c>
      <c r="F2524" s="54">
        <f>SUM(F2525:F2529)</f>
        <v>103306.97</v>
      </c>
      <c r="G2524" s="55">
        <f t="shared" si="195"/>
        <v>99.162950306683697</v>
      </c>
      <c r="H2524" s="198" t="s">
        <v>711</v>
      </c>
    </row>
    <row r="2525" spans="1:8" s="19" customFormat="1" ht="13.5" customHeight="1" outlineLevel="1">
      <c r="A2525" s="41" t="s">
        <v>7</v>
      </c>
      <c r="B2525" s="42" t="s">
        <v>33</v>
      </c>
      <c r="C2525" s="204"/>
      <c r="D2525" s="205"/>
      <c r="E2525" s="43">
        <v>104179</v>
      </c>
      <c r="F2525" s="43">
        <v>103306.97</v>
      </c>
      <c r="G2525" s="44">
        <f t="shared" si="195"/>
        <v>99.162950306683697</v>
      </c>
      <c r="H2525" s="198"/>
    </row>
    <row r="2526" spans="1:8" s="19" customFormat="1" ht="13.5" hidden="1" customHeight="1" outlineLevel="2">
      <c r="A2526" s="41" t="s">
        <v>8</v>
      </c>
      <c r="B2526" s="42" t="s">
        <v>34</v>
      </c>
      <c r="C2526" s="204"/>
      <c r="D2526" s="205"/>
      <c r="E2526" s="43">
        <v>0</v>
      </c>
      <c r="F2526" s="43">
        <v>0</v>
      </c>
      <c r="G2526" s="44" t="str">
        <f t="shared" si="195"/>
        <v>-</v>
      </c>
      <c r="H2526" s="198"/>
    </row>
    <row r="2527" spans="1:8" s="19" customFormat="1" ht="13.5" hidden="1" customHeight="1" outlineLevel="2">
      <c r="A2527" s="41" t="s">
        <v>9</v>
      </c>
      <c r="B2527" s="42" t="s">
        <v>35</v>
      </c>
      <c r="C2527" s="204"/>
      <c r="D2527" s="205"/>
      <c r="E2527" s="43">
        <v>0</v>
      </c>
      <c r="F2527" s="43">
        <v>0</v>
      </c>
      <c r="G2527" s="44" t="str">
        <f t="shared" si="195"/>
        <v>-</v>
      </c>
      <c r="H2527" s="198"/>
    </row>
    <row r="2528" spans="1:8" s="19" customFormat="1" ht="13.5" hidden="1" customHeight="1" outlineLevel="2">
      <c r="A2528" s="41" t="s">
        <v>31</v>
      </c>
      <c r="B2528" s="42" t="s">
        <v>36</v>
      </c>
      <c r="C2528" s="204"/>
      <c r="D2528" s="205"/>
      <c r="E2528" s="43">
        <v>0</v>
      </c>
      <c r="F2528" s="43">
        <v>0</v>
      </c>
      <c r="G2528" s="44" t="str">
        <f t="shared" si="195"/>
        <v>-</v>
      </c>
      <c r="H2528" s="198"/>
    </row>
    <row r="2529" spans="1:9" s="19" customFormat="1" ht="13.5" hidden="1" customHeight="1" outlineLevel="2">
      <c r="A2529" s="41" t="s">
        <v>38</v>
      </c>
      <c r="B2529" s="42" t="s">
        <v>37</v>
      </c>
      <c r="C2529" s="204"/>
      <c r="D2529" s="205"/>
      <c r="E2529" s="43">
        <v>0</v>
      </c>
      <c r="F2529" s="43">
        <v>0</v>
      </c>
      <c r="G2529" s="44" t="str">
        <f t="shared" si="195"/>
        <v>-</v>
      </c>
      <c r="H2529" s="198"/>
    </row>
    <row r="2530" spans="1:9" s="19" customFormat="1" ht="3.95" customHeight="1" outlineLevel="1" collapsed="1">
      <c r="A2530" s="45"/>
      <c r="B2530" s="46"/>
      <c r="C2530" s="138"/>
      <c r="D2530" s="136"/>
      <c r="E2530" s="49"/>
      <c r="F2530" s="49"/>
      <c r="G2530" s="50"/>
      <c r="H2530" s="137"/>
    </row>
    <row r="2531" spans="1:9" s="19" customFormat="1" ht="3.95" customHeight="1">
      <c r="A2531" s="182"/>
      <c r="B2531" s="183"/>
      <c r="C2531" s="184"/>
      <c r="D2531" s="185"/>
      <c r="E2531" s="186"/>
      <c r="F2531" s="186"/>
      <c r="G2531" s="187"/>
      <c r="H2531" s="188"/>
    </row>
    <row r="2532" spans="1:9" s="98" customFormat="1" ht="18" customHeight="1">
      <c r="A2532" s="91" t="s">
        <v>41</v>
      </c>
      <c r="B2532" s="92" t="s">
        <v>326</v>
      </c>
      <c r="C2532" s="93"/>
      <c r="D2532" s="93"/>
      <c r="E2532" s="94">
        <f>SUM(E2533:E2537)</f>
        <v>49000</v>
      </c>
      <c r="F2532" s="94">
        <f>SUM(F2533:F2537)</f>
        <v>40646</v>
      </c>
      <c r="G2532" s="95">
        <f t="shared" si="195"/>
        <v>82.951020408163274</v>
      </c>
      <c r="H2532" s="96"/>
      <c r="I2532" s="97"/>
    </row>
    <row r="2533" spans="1:9" s="128" customFormat="1" ht="14.25" customHeight="1">
      <c r="A2533" s="122" t="s">
        <v>7</v>
      </c>
      <c r="B2533" s="123" t="s">
        <v>33</v>
      </c>
      <c r="C2533" s="124"/>
      <c r="D2533" s="122"/>
      <c r="E2533" s="125">
        <f>E2543</f>
        <v>49000</v>
      </c>
      <c r="F2533" s="125">
        <f t="shared" ref="E2533:F2537" si="196">F2543</f>
        <v>40646</v>
      </c>
      <c r="G2533" s="126">
        <f t="shared" si="195"/>
        <v>82.951020408163274</v>
      </c>
      <c r="H2533" s="127"/>
    </row>
    <row r="2534" spans="1:9" s="128" customFormat="1" ht="14.25" hidden="1" customHeight="1" outlineLevel="1">
      <c r="A2534" s="122" t="s">
        <v>8</v>
      </c>
      <c r="B2534" s="123" t="s">
        <v>34</v>
      </c>
      <c r="C2534" s="124"/>
      <c r="D2534" s="122"/>
      <c r="E2534" s="125">
        <f t="shared" si="196"/>
        <v>0</v>
      </c>
      <c r="F2534" s="125">
        <f t="shared" si="196"/>
        <v>0</v>
      </c>
      <c r="G2534" s="126" t="str">
        <f t="shared" si="195"/>
        <v>-</v>
      </c>
      <c r="H2534" s="127"/>
    </row>
    <row r="2535" spans="1:9" s="128" customFormat="1" ht="14.25" hidden="1" customHeight="1" outlineLevel="1">
      <c r="A2535" s="122" t="s">
        <v>9</v>
      </c>
      <c r="B2535" s="123" t="s">
        <v>35</v>
      </c>
      <c r="C2535" s="124"/>
      <c r="D2535" s="122"/>
      <c r="E2535" s="125">
        <f t="shared" si="196"/>
        <v>0</v>
      </c>
      <c r="F2535" s="125">
        <f t="shared" si="196"/>
        <v>0</v>
      </c>
      <c r="G2535" s="126" t="str">
        <f t="shared" si="195"/>
        <v>-</v>
      </c>
      <c r="H2535" s="127"/>
    </row>
    <row r="2536" spans="1:9" s="128" customFormat="1" ht="14.25" hidden="1" customHeight="1" outlineLevel="1">
      <c r="A2536" s="122" t="s">
        <v>31</v>
      </c>
      <c r="B2536" s="123" t="s">
        <v>36</v>
      </c>
      <c r="C2536" s="124"/>
      <c r="D2536" s="122"/>
      <c r="E2536" s="125">
        <f t="shared" si="196"/>
        <v>0</v>
      </c>
      <c r="F2536" s="125">
        <f t="shared" si="196"/>
        <v>0</v>
      </c>
      <c r="G2536" s="126" t="str">
        <f t="shared" si="195"/>
        <v>-</v>
      </c>
      <c r="H2536" s="127"/>
    </row>
    <row r="2537" spans="1:9" s="128" customFormat="1" ht="14.25" hidden="1" customHeight="1" outlineLevel="1">
      <c r="A2537" s="122" t="s">
        <v>38</v>
      </c>
      <c r="B2537" s="123" t="s">
        <v>37</v>
      </c>
      <c r="C2537" s="124"/>
      <c r="D2537" s="122"/>
      <c r="E2537" s="125">
        <f t="shared" si="196"/>
        <v>0</v>
      </c>
      <c r="F2537" s="125">
        <f t="shared" si="196"/>
        <v>0</v>
      </c>
      <c r="G2537" s="126" t="str">
        <f t="shared" si="195"/>
        <v>-</v>
      </c>
      <c r="H2537" s="127"/>
    </row>
    <row r="2538" spans="1:9" s="100" customFormat="1" ht="5.0999999999999996" customHeight="1" collapsed="1">
      <c r="A2538" s="101"/>
      <c r="B2538" s="102"/>
      <c r="C2538" s="103"/>
      <c r="D2538" s="101"/>
      <c r="E2538" s="104"/>
      <c r="F2538" s="104"/>
      <c r="G2538" s="105"/>
      <c r="H2538" s="106"/>
    </row>
    <row r="2539" spans="1:9" s="84" customFormat="1" ht="21" customHeight="1" outlineLevel="1">
      <c r="A2539" s="80" t="s">
        <v>327</v>
      </c>
      <c r="B2539" s="81" t="s">
        <v>204</v>
      </c>
      <c r="C2539" s="80"/>
      <c r="D2539" s="80"/>
      <c r="E2539" s="82">
        <f>E2540</f>
        <v>49000</v>
      </c>
      <c r="F2539" s="82">
        <f>F2540</f>
        <v>40646</v>
      </c>
      <c r="G2539" s="83">
        <f t="shared" ref="G2539:G2555" si="197">IF(E2539&gt;0,F2539/E2539*100,"-")</f>
        <v>82.951020408163274</v>
      </c>
      <c r="H2539" s="81"/>
    </row>
    <row r="2540" spans="1:9" s="18" customFormat="1" ht="18" customHeight="1" outlineLevel="1">
      <c r="A2540" s="14" t="s">
        <v>15</v>
      </c>
      <c r="B2540" s="15" t="s">
        <v>72</v>
      </c>
      <c r="C2540" s="14"/>
      <c r="D2540" s="14"/>
      <c r="E2540" s="16">
        <f>E2542</f>
        <v>49000</v>
      </c>
      <c r="F2540" s="16">
        <f>F2542</f>
        <v>40646</v>
      </c>
      <c r="G2540" s="17">
        <f t="shared" si="197"/>
        <v>82.951020408163274</v>
      </c>
      <c r="H2540" s="15"/>
    </row>
    <row r="2541" spans="1:9" s="18" customFormat="1" ht="3.95" customHeight="1" outlineLevel="1">
      <c r="A2541" s="144"/>
      <c r="B2541" s="145"/>
      <c r="C2541" s="144"/>
      <c r="D2541" s="144"/>
      <c r="E2541" s="146"/>
      <c r="F2541" s="146"/>
      <c r="G2541" s="147"/>
      <c r="H2541" s="145"/>
    </row>
    <row r="2542" spans="1:9" s="2" customFormat="1" ht="15" customHeight="1" outlineLevel="1">
      <c r="A2542" s="52" t="s">
        <v>32</v>
      </c>
      <c r="B2542" s="53" t="s">
        <v>328</v>
      </c>
      <c r="C2542" s="204">
        <v>921</v>
      </c>
      <c r="D2542" s="205">
        <v>92106</v>
      </c>
      <c r="E2542" s="54">
        <f>SUM(E2543:E2547)</f>
        <v>49000</v>
      </c>
      <c r="F2542" s="54">
        <f>SUM(F2543:F2547)</f>
        <v>40646</v>
      </c>
      <c r="G2542" s="55">
        <f t="shared" si="197"/>
        <v>82.951020408163274</v>
      </c>
      <c r="H2542" s="198" t="s">
        <v>510</v>
      </c>
    </row>
    <row r="2543" spans="1:9" s="19" customFormat="1" ht="13.5" customHeight="1" outlineLevel="1">
      <c r="A2543" s="41" t="s">
        <v>7</v>
      </c>
      <c r="B2543" s="42" t="s">
        <v>33</v>
      </c>
      <c r="C2543" s="204"/>
      <c r="D2543" s="205"/>
      <c r="E2543" s="43">
        <v>49000</v>
      </c>
      <c r="F2543" s="43">
        <v>40646</v>
      </c>
      <c r="G2543" s="44">
        <f t="shared" si="197"/>
        <v>82.951020408163274</v>
      </c>
      <c r="H2543" s="198"/>
    </row>
    <row r="2544" spans="1:9" s="19" customFormat="1" ht="13.5" hidden="1" customHeight="1" outlineLevel="2">
      <c r="A2544" s="41" t="s">
        <v>8</v>
      </c>
      <c r="B2544" s="42" t="s">
        <v>34</v>
      </c>
      <c r="C2544" s="204"/>
      <c r="D2544" s="205"/>
      <c r="E2544" s="43">
        <v>0</v>
      </c>
      <c r="F2544" s="43">
        <v>0</v>
      </c>
      <c r="G2544" s="44" t="str">
        <f t="shared" si="197"/>
        <v>-</v>
      </c>
      <c r="H2544" s="198"/>
    </row>
    <row r="2545" spans="1:9" s="19" customFormat="1" ht="13.5" hidden="1" customHeight="1" outlineLevel="2">
      <c r="A2545" s="41" t="s">
        <v>9</v>
      </c>
      <c r="B2545" s="42" t="s">
        <v>35</v>
      </c>
      <c r="C2545" s="204"/>
      <c r="D2545" s="205"/>
      <c r="E2545" s="43">
        <v>0</v>
      </c>
      <c r="F2545" s="43">
        <v>0</v>
      </c>
      <c r="G2545" s="44" t="str">
        <f t="shared" si="197"/>
        <v>-</v>
      </c>
      <c r="H2545" s="198"/>
    </row>
    <row r="2546" spans="1:9" s="19" customFormat="1" ht="13.5" hidden="1" customHeight="1" outlineLevel="2">
      <c r="A2546" s="41" t="s">
        <v>31</v>
      </c>
      <c r="B2546" s="42" t="s">
        <v>36</v>
      </c>
      <c r="C2546" s="204"/>
      <c r="D2546" s="205"/>
      <c r="E2546" s="43">
        <v>0</v>
      </c>
      <c r="F2546" s="43">
        <v>0</v>
      </c>
      <c r="G2546" s="44" t="str">
        <f t="shared" si="197"/>
        <v>-</v>
      </c>
      <c r="H2546" s="198"/>
    </row>
    <row r="2547" spans="1:9" s="19" customFormat="1" ht="13.5" hidden="1" customHeight="1" outlineLevel="2">
      <c r="A2547" s="41" t="s">
        <v>38</v>
      </c>
      <c r="B2547" s="42" t="s">
        <v>37</v>
      </c>
      <c r="C2547" s="204"/>
      <c r="D2547" s="205"/>
      <c r="E2547" s="43">
        <v>0</v>
      </c>
      <c r="F2547" s="43">
        <v>0</v>
      </c>
      <c r="G2547" s="44" t="str">
        <f t="shared" si="197"/>
        <v>-</v>
      </c>
      <c r="H2547" s="198"/>
    </row>
    <row r="2548" spans="1:9" s="19" customFormat="1" ht="3.95" customHeight="1" outlineLevel="1" collapsed="1">
      <c r="A2548" s="45"/>
      <c r="B2548" s="46"/>
      <c r="C2548" s="138"/>
      <c r="D2548" s="136"/>
      <c r="E2548" s="49"/>
      <c r="F2548" s="49"/>
      <c r="G2548" s="50"/>
      <c r="H2548" s="137"/>
    </row>
    <row r="2549" spans="1:9" s="19" customFormat="1" ht="3.95" customHeight="1">
      <c r="A2549" s="182"/>
      <c r="B2549" s="183"/>
      <c r="C2549" s="184"/>
      <c r="D2549" s="185"/>
      <c r="E2549" s="186"/>
      <c r="F2549" s="186"/>
      <c r="G2549" s="187"/>
      <c r="H2549" s="188"/>
    </row>
    <row r="2550" spans="1:9" s="98" customFormat="1" ht="18" customHeight="1">
      <c r="A2550" s="91" t="s">
        <v>42</v>
      </c>
      <c r="B2550" s="92" t="s">
        <v>329</v>
      </c>
      <c r="C2550" s="93"/>
      <c r="D2550" s="93"/>
      <c r="E2550" s="94">
        <f>SUM(E2551:E2555)</f>
        <v>172274</v>
      </c>
      <c r="F2550" s="94">
        <f>SUM(F2551:F2555)</f>
        <v>172274</v>
      </c>
      <c r="G2550" s="99">
        <f t="shared" si="197"/>
        <v>100</v>
      </c>
      <c r="H2550" s="96"/>
      <c r="I2550" s="97"/>
    </row>
    <row r="2551" spans="1:9" s="128" customFormat="1" ht="14.25" customHeight="1">
      <c r="A2551" s="122" t="s">
        <v>7</v>
      </c>
      <c r="B2551" s="123" t="s">
        <v>33</v>
      </c>
      <c r="C2551" s="124"/>
      <c r="D2551" s="122"/>
      <c r="E2551" s="125">
        <f>E2561</f>
        <v>172274</v>
      </c>
      <c r="F2551" s="125">
        <f t="shared" ref="E2551:F2555" si="198">F2561</f>
        <v>172274</v>
      </c>
      <c r="G2551" s="126">
        <f t="shared" si="197"/>
        <v>100</v>
      </c>
      <c r="H2551" s="127"/>
    </row>
    <row r="2552" spans="1:9" s="128" customFormat="1" ht="14.25" hidden="1" customHeight="1" outlineLevel="1">
      <c r="A2552" s="122" t="s">
        <v>8</v>
      </c>
      <c r="B2552" s="123" t="s">
        <v>34</v>
      </c>
      <c r="C2552" s="124"/>
      <c r="D2552" s="122"/>
      <c r="E2552" s="125">
        <f t="shared" si="198"/>
        <v>0</v>
      </c>
      <c r="F2552" s="125">
        <f t="shared" si="198"/>
        <v>0</v>
      </c>
      <c r="G2552" s="126" t="str">
        <f t="shared" si="197"/>
        <v>-</v>
      </c>
      <c r="H2552" s="127"/>
    </row>
    <row r="2553" spans="1:9" s="128" customFormat="1" ht="14.25" hidden="1" customHeight="1" outlineLevel="1">
      <c r="A2553" s="122" t="s">
        <v>9</v>
      </c>
      <c r="B2553" s="123" t="s">
        <v>35</v>
      </c>
      <c r="C2553" s="124"/>
      <c r="D2553" s="122"/>
      <c r="E2553" s="125">
        <f t="shared" si="198"/>
        <v>0</v>
      </c>
      <c r="F2553" s="125">
        <f t="shared" si="198"/>
        <v>0</v>
      </c>
      <c r="G2553" s="126" t="str">
        <f t="shared" si="197"/>
        <v>-</v>
      </c>
      <c r="H2553" s="127"/>
    </row>
    <row r="2554" spans="1:9" s="128" customFormat="1" ht="14.25" hidden="1" customHeight="1" outlineLevel="1">
      <c r="A2554" s="122" t="s">
        <v>31</v>
      </c>
      <c r="B2554" s="123" t="s">
        <v>36</v>
      </c>
      <c r="C2554" s="124"/>
      <c r="D2554" s="122"/>
      <c r="E2554" s="125">
        <f t="shared" si="198"/>
        <v>0</v>
      </c>
      <c r="F2554" s="125">
        <f t="shared" si="198"/>
        <v>0</v>
      </c>
      <c r="G2554" s="126" t="str">
        <f t="shared" si="197"/>
        <v>-</v>
      </c>
      <c r="H2554" s="127"/>
    </row>
    <row r="2555" spans="1:9" s="128" customFormat="1" ht="14.25" hidden="1" customHeight="1" outlineLevel="1">
      <c r="A2555" s="122" t="s">
        <v>38</v>
      </c>
      <c r="B2555" s="123" t="s">
        <v>37</v>
      </c>
      <c r="C2555" s="124"/>
      <c r="D2555" s="122"/>
      <c r="E2555" s="125">
        <f t="shared" si="198"/>
        <v>0</v>
      </c>
      <c r="F2555" s="125">
        <f t="shared" si="198"/>
        <v>0</v>
      </c>
      <c r="G2555" s="126" t="str">
        <f t="shared" si="197"/>
        <v>-</v>
      </c>
      <c r="H2555" s="127"/>
    </row>
    <row r="2556" spans="1:9" s="100" customFormat="1" ht="5.0999999999999996" customHeight="1" collapsed="1">
      <c r="A2556" s="101"/>
      <c r="B2556" s="102"/>
      <c r="C2556" s="103"/>
      <c r="D2556" s="101"/>
      <c r="E2556" s="104"/>
      <c r="F2556" s="104"/>
      <c r="G2556" s="105"/>
      <c r="H2556" s="106"/>
    </row>
    <row r="2557" spans="1:9" s="84" customFormat="1" ht="21" customHeight="1" outlineLevel="1">
      <c r="A2557" s="80" t="s">
        <v>327</v>
      </c>
      <c r="B2557" s="81" t="s">
        <v>204</v>
      </c>
      <c r="C2557" s="80"/>
      <c r="D2557" s="80"/>
      <c r="E2557" s="82">
        <f>E2558</f>
        <v>172274</v>
      </c>
      <c r="F2557" s="82">
        <f>F2558</f>
        <v>172274</v>
      </c>
      <c r="G2557" s="83">
        <f t="shared" ref="G2557:G2573" si="199">IF(E2557&gt;0,F2557/E2557*100,"-")</f>
        <v>100</v>
      </c>
      <c r="H2557" s="81"/>
    </row>
    <row r="2558" spans="1:9" s="18" customFormat="1" ht="18" customHeight="1" outlineLevel="1">
      <c r="A2558" s="14" t="s">
        <v>15</v>
      </c>
      <c r="B2558" s="15" t="s">
        <v>72</v>
      </c>
      <c r="C2558" s="14"/>
      <c r="D2558" s="14"/>
      <c r="E2558" s="16">
        <f>E2560</f>
        <v>172274</v>
      </c>
      <c r="F2558" s="16">
        <f>F2560</f>
        <v>172274</v>
      </c>
      <c r="G2558" s="17">
        <f t="shared" si="199"/>
        <v>100</v>
      </c>
      <c r="H2558" s="15"/>
    </row>
    <row r="2559" spans="1:9" s="18" customFormat="1" ht="3.95" customHeight="1" outlineLevel="1">
      <c r="A2559" s="144"/>
      <c r="B2559" s="145"/>
      <c r="C2559" s="144"/>
      <c r="D2559" s="144"/>
      <c r="E2559" s="146"/>
      <c r="F2559" s="146"/>
      <c r="G2559" s="147"/>
      <c r="H2559" s="145"/>
    </row>
    <row r="2560" spans="1:9" s="2" customFormat="1" ht="15" customHeight="1" outlineLevel="1">
      <c r="A2560" s="52" t="s">
        <v>32</v>
      </c>
      <c r="B2560" s="53" t="s">
        <v>330</v>
      </c>
      <c r="C2560" s="204">
        <v>921</v>
      </c>
      <c r="D2560" s="205">
        <v>92110</v>
      </c>
      <c r="E2560" s="54">
        <f>SUM(E2561:E2565)</f>
        <v>172274</v>
      </c>
      <c r="F2560" s="54">
        <f>SUM(F2561:F2565)</f>
        <v>172274</v>
      </c>
      <c r="G2560" s="55">
        <f t="shared" si="199"/>
        <v>100</v>
      </c>
      <c r="H2560" s="198" t="s">
        <v>511</v>
      </c>
    </row>
    <row r="2561" spans="1:9" s="19" customFormat="1" ht="13.5" customHeight="1" outlineLevel="1">
      <c r="A2561" s="41" t="s">
        <v>7</v>
      </c>
      <c r="B2561" s="42" t="s">
        <v>33</v>
      </c>
      <c r="C2561" s="204"/>
      <c r="D2561" s="205"/>
      <c r="E2561" s="43">
        <v>172274</v>
      </c>
      <c r="F2561" s="43">
        <v>172274</v>
      </c>
      <c r="G2561" s="44">
        <f t="shared" si="199"/>
        <v>100</v>
      </c>
      <c r="H2561" s="198"/>
    </row>
    <row r="2562" spans="1:9" s="19" customFormat="1" ht="13.5" hidden="1" customHeight="1" outlineLevel="2">
      <c r="A2562" s="41" t="s">
        <v>8</v>
      </c>
      <c r="B2562" s="42" t="s">
        <v>34</v>
      </c>
      <c r="C2562" s="204"/>
      <c r="D2562" s="205"/>
      <c r="E2562" s="43">
        <v>0</v>
      </c>
      <c r="F2562" s="43">
        <v>0</v>
      </c>
      <c r="G2562" s="44" t="str">
        <f t="shared" si="199"/>
        <v>-</v>
      </c>
      <c r="H2562" s="198"/>
    </row>
    <row r="2563" spans="1:9" s="19" customFormat="1" ht="13.5" hidden="1" customHeight="1" outlineLevel="2">
      <c r="A2563" s="41" t="s">
        <v>9</v>
      </c>
      <c r="B2563" s="42" t="s">
        <v>35</v>
      </c>
      <c r="C2563" s="204"/>
      <c r="D2563" s="205"/>
      <c r="E2563" s="43">
        <v>0</v>
      </c>
      <c r="F2563" s="43">
        <v>0</v>
      </c>
      <c r="G2563" s="44" t="str">
        <f t="shared" si="199"/>
        <v>-</v>
      </c>
      <c r="H2563" s="198"/>
    </row>
    <row r="2564" spans="1:9" s="19" customFormat="1" ht="13.5" hidden="1" customHeight="1" outlineLevel="2">
      <c r="A2564" s="41" t="s">
        <v>31</v>
      </c>
      <c r="B2564" s="42" t="s">
        <v>36</v>
      </c>
      <c r="C2564" s="204"/>
      <c r="D2564" s="205"/>
      <c r="E2564" s="43">
        <v>0</v>
      </c>
      <c r="F2564" s="43">
        <v>0</v>
      </c>
      <c r="G2564" s="44" t="str">
        <f t="shared" si="199"/>
        <v>-</v>
      </c>
      <c r="H2564" s="198"/>
    </row>
    <row r="2565" spans="1:9" s="19" customFormat="1" ht="13.5" hidden="1" customHeight="1" outlineLevel="2">
      <c r="A2565" s="41" t="s">
        <v>38</v>
      </c>
      <c r="B2565" s="42" t="s">
        <v>37</v>
      </c>
      <c r="C2565" s="204"/>
      <c r="D2565" s="205"/>
      <c r="E2565" s="43">
        <v>0</v>
      </c>
      <c r="F2565" s="43">
        <v>0</v>
      </c>
      <c r="G2565" s="44" t="str">
        <f t="shared" si="199"/>
        <v>-</v>
      </c>
      <c r="H2565" s="198"/>
    </row>
    <row r="2566" spans="1:9" s="19" customFormat="1" ht="3.95" customHeight="1" outlineLevel="1" collapsed="1">
      <c r="A2566" s="45"/>
      <c r="B2566" s="46"/>
      <c r="C2566" s="138"/>
      <c r="D2566" s="136"/>
      <c r="E2566" s="49"/>
      <c r="F2566" s="49"/>
      <c r="G2566" s="50"/>
      <c r="H2566" s="137"/>
    </row>
    <row r="2567" spans="1:9" s="19" customFormat="1" ht="3.95" customHeight="1">
      <c r="A2567" s="182"/>
      <c r="B2567" s="183"/>
      <c r="C2567" s="184"/>
      <c r="D2567" s="185"/>
      <c r="E2567" s="186"/>
      <c r="F2567" s="186"/>
      <c r="G2567" s="187"/>
      <c r="H2567" s="188"/>
    </row>
    <row r="2568" spans="1:9" s="98" customFormat="1" ht="18" customHeight="1">
      <c r="A2568" s="91" t="s">
        <v>43</v>
      </c>
      <c r="B2568" s="92" t="s">
        <v>331</v>
      </c>
      <c r="C2568" s="93"/>
      <c r="D2568" s="93"/>
      <c r="E2568" s="94">
        <f>SUM(E2569:E2573)</f>
        <v>1598900</v>
      </c>
      <c r="F2568" s="94">
        <f>SUM(F2569:F2573)</f>
        <v>1356154</v>
      </c>
      <c r="G2568" s="95">
        <f t="shared" si="199"/>
        <v>84.817937331915687</v>
      </c>
      <c r="H2568" s="96"/>
      <c r="I2568" s="97"/>
    </row>
    <row r="2569" spans="1:9" s="128" customFormat="1" ht="14.25" customHeight="1">
      <c r="A2569" s="122" t="s">
        <v>7</v>
      </c>
      <c r="B2569" s="123" t="s">
        <v>33</v>
      </c>
      <c r="C2569" s="124"/>
      <c r="D2569" s="122"/>
      <c r="E2569" s="125">
        <f>E2579+E2587+E2595+E2603+E2611+E2619+E2628+E2636+E2644</f>
        <v>1598900</v>
      </c>
      <c r="F2569" s="125">
        <f>F2579+F2587+F2595+F2603+F2611+F2619+F2628+F2636+F2644</f>
        <v>1356154</v>
      </c>
      <c r="G2569" s="126">
        <f t="shared" si="199"/>
        <v>84.817937331915687</v>
      </c>
      <c r="H2569" s="127"/>
    </row>
    <row r="2570" spans="1:9" s="128" customFormat="1" ht="14.25" hidden="1" customHeight="1" outlineLevel="1">
      <c r="A2570" s="122" t="s">
        <v>8</v>
      </c>
      <c r="B2570" s="123" t="s">
        <v>34</v>
      </c>
      <c r="C2570" s="124"/>
      <c r="D2570" s="122"/>
      <c r="E2570" s="125">
        <f t="shared" ref="E2570:F2573" si="200">E2580+E2588+E2596+E2604+E2612+E2620+E2629+E2637+E2645</f>
        <v>0</v>
      </c>
      <c r="F2570" s="125">
        <f t="shared" si="200"/>
        <v>0</v>
      </c>
      <c r="G2570" s="126" t="str">
        <f t="shared" si="199"/>
        <v>-</v>
      </c>
      <c r="H2570" s="127"/>
    </row>
    <row r="2571" spans="1:9" s="128" customFormat="1" ht="14.25" hidden="1" customHeight="1" outlineLevel="1">
      <c r="A2571" s="122" t="s">
        <v>9</v>
      </c>
      <c r="B2571" s="123" t="s">
        <v>35</v>
      </c>
      <c r="C2571" s="124"/>
      <c r="D2571" s="122"/>
      <c r="E2571" s="125">
        <f t="shared" si="200"/>
        <v>0</v>
      </c>
      <c r="F2571" s="125">
        <f t="shared" si="200"/>
        <v>0</v>
      </c>
      <c r="G2571" s="126" t="str">
        <f t="shared" si="199"/>
        <v>-</v>
      </c>
      <c r="H2571" s="127"/>
    </row>
    <row r="2572" spans="1:9" s="128" customFormat="1" ht="14.25" hidden="1" customHeight="1" outlineLevel="1">
      <c r="A2572" s="122" t="s">
        <v>31</v>
      </c>
      <c r="B2572" s="123" t="s">
        <v>36</v>
      </c>
      <c r="C2572" s="124"/>
      <c r="D2572" s="122"/>
      <c r="E2572" s="125">
        <f t="shared" si="200"/>
        <v>0</v>
      </c>
      <c r="F2572" s="125">
        <f t="shared" si="200"/>
        <v>0</v>
      </c>
      <c r="G2572" s="126" t="str">
        <f t="shared" si="199"/>
        <v>-</v>
      </c>
      <c r="H2572" s="127"/>
    </row>
    <row r="2573" spans="1:9" s="128" customFormat="1" ht="14.25" hidden="1" customHeight="1" outlineLevel="1">
      <c r="A2573" s="122" t="s">
        <v>38</v>
      </c>
      <c r="B2573" s="123" t="s">
        <v>37</v>
      </c>
      <c r="C2573" s="124"/>
      <c r="D2573" s="122"/>
      <c r="E2573" s="125">
        <f t="shared" si="200"/>
        <v>0</v>
      </c>
      <c r="F2573" s="125">
        <f t="shared" si="200"/>
        <v>0</v>
      </c>
      <c r="G2573" s="126" t="str">
        <f t="shared" si="199"/>
        <v>-</v>
      </c>
      <c r="H2573" s="127"/>
    </row>
    <row r="2574" spans="1:9" s="100" customFormat="1" ht="5.0999999999999996" customHeight="1" collapsed="1">
      <c r="A2574" s="101"/>
      <c r="B2574" s="102"/>
      <c r="C2574" s="103"/>
      <c r="D2574" s="101"/>
      <c r="E2574" s="104"/>
      <c r="F2574" s="104"/>
      <c r="G2574" s="105"/>
      <c r="H2574" s="106"/>
    </row>
    <row r="2575" spans="1:9" s="84" customFormat="1" ht="21" customHeight="1" outlineLevel="1">
      <c r="A2575" s="80" t="s">
        <v>57</v>
      </c>
      <c r="B2575" s="81" t="s">
        <v>120</v>
      </c>
      <c r="C2575" s="80"/>
      <c r="D2575" s="80"/>
      <c r="E2575" s="82">
        <f>E2576+E2625</f>
        <v>1598900</v>
      </c>
      <c r="F2575" s="82">
        <f>F2576+F2625</f>
        <v>1356154</v>
      </c>
      <c r="G2575" s="83">
        <f t="shared" ref="G2575:G2583" si="201">IF(E2575&gt;0,F2575/E2575*100,"-")</f>
        <v>84.817937331915687</v>
      </c>
      <c r="H2575" s="81"/>
    </row>
    <row r="2576" spans="1:9" s="18" customFormat="1" ht="18" customHeight="1" outlineLevel="1">
      <c r="A2576" s="14" t="s">
        <v>15</v>
      </c>
      <c r="B2576" s="15" t="s">
        <v>58</v>
      </c>
      <c r="C2576" s="14"/>
      <c r="D2576" s="14"/>
      <c r="E2576" s="16">
        <f>E2578+E2586+E2594+E2602+E2610+E2618</f>
        <v>1327000</v>
      </c>
      <c r="F2576" s="16">
        <f>F2578+F2586+F2594+F2602+F2610+F2618</f>
        <v>1131504</v>
      </c>
      <c r="G2576" s="17">
        <f t="shared" si="201"/>
        <v>85.267822155237383</v>
      </c>
      <c r="H2576" s="15"/>
    </row>
    <row r="2577" spans="1:8" s="18" customFormat="1" ht="3.95" customHeight="1" outlineLevel="1">
      <c r="A2577" s="144"/>
      <c r="B2577" s="145"/>
      <c r="C2577" s="144"/>
      <c r="D2577" s="144"/>
      <c r="E2577" s="146"/>
      <c r="F2577" s="146"/>
      <c r="G2577" s="147"/>
      <c r="H2577" s="145"/>
    </row>
    <row r="2578" spans="1:8" s="2" customFormat="1" ht="15" customHeight="1" outlineLevel="1">
      <c r="A2578" s="52" t="s">
        <v>32</v>
      </c>
      <c r="B2578" s="53" t="s">
        <v>332</v>
      </c>
      <c r="C2578" s="204">
        <v>921</v>
      </c>
      <c r="D2578" s="205">
        <v>92113</v>
      </c>
      <c r="E2578" s="54">
        <f>SUM(E2579:E2583)</f>
        <v>193496</v>
      </c>
      <c r="F2578" s="54">
        <f>SUM(F2579:F2583)</f>
        <v>0</v>
      </c>
      <c r="G2578" s="55">
        <f t="shared" si="201"/>
        <v>0</v>
      </c>
      <c r="H2578" s="198" t="s">
        <v>512</v>
      </c>
    </row>
    <row r="2579" spans="1:8" s="19" customFormat="1" ht="13.5" customHeight="1" outlineLevel="1">
      <c r="A2579" s="41" t="s">
        <v>7</v>
      </c>
      <c r="B2579" s="42" t="s">
        <v>33</v>
      </c>
      <c r="C2579" s="204"/>
      <c r="D2579" s="205"/>
      <c r="E2579" s="43">
        <v>193496</v>
      </c>
      <c r="F2579" s="43">
        <v>0</v>
      </c>
      <c r="G2579" s="44">
        <f t="shared" si="201"/>
        <v>0</v>
      </c>
      <c r="H2579" s="198"/>
    </row>
    <row r="2580" spans="1:8" s="19" customFormat="1" ht="13.5" hidden="1" customHeight="1" outlineLevel="2">
      <c r="A2580" s="41" t="s">
        <v>8</v>
      </c>
      <c r="B2580" s="42" t="s">
        <v>34</v>
      </c>
      <c r="C2580" s="204"/>
      <c r="D2580" s="205"/>
      <c r="E2580" s="43">
        <v>0</v>
      </c>
      <c r="F2580" s="43">
        <v>0</v>
      </c>
      <c r="G2580" s="44" t="str">
        <f t="shared" si="201"/>
        <v>-</v>
      </c>
      <c r="H2580" s="198"/>
    </row>
    <row r="2581" spans="1:8" s="19" customFormat="1" ht="13.5" hidden="1" customHeight="1" outlineLevel="2">
      <c r="A2581" s="41" t="s">
        <v>9</v>
      </c>
      <c r="B2581" s="42" t="s">
        <v>35</v>
      </c>
      <c r="C2581" s="204"/>
      <c r="D2581" s="205"/>
      <c r="E2581" s="43">
        <v>0</v>
      </c>
      <c r="F2581" s="43">
        <v>0</v>
      </c>
      <c r="G2581" s="44" t="str">
        <f t="shared" si="201"/>
        <v>-</v>
      </c>
      <c r="H2581" s="198"/>
    </row>
    <row r="2582" spans="1:8" s="19" customFormat="1" ht="13.5" hidden="1" customHeight="1" outlineLevel="2">
      <c r="A2582" s="41" t="s">
        <v>31</v>
      </c>
      <c r="B2582" s="42" t="s">
        <v>36</v>
      </c>
      <c r="C2582" s="204"/>
      <c r="D2582" s="205"/>
      <c r="E2582" s="43">
        <v>0</v>
      </c>
      <c r="F2582" s="43">
        <v>0</v>
      </c>
      <c r="G2582" s="44" t="str">
        <f t="shared" si="201"/>
        <v>-</v>
      </c>
      <c r="H2582" s="198"/>
    </row>
    <row r="2583" spans="1:8" s="19" customFormat="1" ht="13.5" hidden="1" customHeight="1" outlineLevel="2">
      <c r="A2583" s="41" t="s">
        <v>38</v>
      </c>
      <c r="B2583" s="42" t="s">
        <v>37</v>
      </c>
      <c r="C2583" s="204"/>
      <c r="D2583" s="205"/>
      <c r="E2583" s="43">
        <v>0</v>
      </c>
      <c r="F2583" s="43">
        <v>0</v>
      </c>
      <c r="G2583" s="44" t="str">
        <f t="shared" si="201"/>
        <v>-</v>
      </c>
      <c r="H2583" s="198"/>
    </row>
    <row r="2584" spans="1:8" s="19" customFormat="1" ht="3.95" customHeight="1" outlineLevel="1" collapsed="1">
      <c r="A2584" s="45"/>
      <c r="B2584" s="46"/>
      <c r="C2584" s="138"/>
      <c r="D2584" s="136"/>
      <c r="E2584" s="49"/>
      <c r="F2584" s="49"/>
      <c r="G2584" s="50"/>
      <c r="H2584" s="137"/>
    </row>
    <row r="2585" spans="1:8" s="19" customFormat="1" ht="3.95" customHeight="1" outlineLevel="1">
      <c r="A2585" s="148"/>
      <c r="B2585" s="149"/>
      <c r="C2585" s="139"/>
      <c r="D2585" s="140"/>
      <c r="E2585" s="150"/>
      <c r="F2585" s="150"/>
      <c r="G2585" s="151"/>
      <c r="H2585" s="141"/>
    </row>
    <row r="2586" spans="1:8" s="2" customFormat="1" ht="15" customHeight="1" outlineLevel="1">
      <c r="A2586" s="52" t="s">
        <v>61</v>
      </c>
      <c r="B2586" s="53" t="s">
        <v>333</v>
      </c>
      <c r="C2586" s="204">
        <v>921</v>
      </c>
      <c r="D2586" s="205">
        <v>92113</v>
      </c>
      <c r="E2586" s="54">
        <f>SUM(E2587:E2591)</f>
        <v>78388</v>
      </c>
      <c r="F2586" s="54">
        <f>SUM(F2587:F2591)</f>
        <v>78388</v>
      </c>
      <c r="G2586" s="55">
        <f t="shared" ref="G2586:G2591" si="202">IF(E2586&gt;0,F2586/E2586*100,"-")</f>
        <v>100</v>
      </c>
      <c r="H2586" s="198" t="s">
        <v>1</v>
      </c>
    </row>
    <row r="2587" spans="1:8" s="19" customFormat="1" ht="13.5" customHeight="1" outlineLevel="1">
      <c r="A2587" s="41" t="s">
        <v>7</v>
      </c>
      <c r="B2587" s="42" t="s">
        <v>33</v>
      </c>
      <c r="C2587" s="204"/>
      <c r="D2587" s="205"/>
      <c r="E2587" s="43">
        <v>78388</v>
      </c>
      <c r="F2587" s="43">
        <v>78388</v>
      </c>
      <c r="G2587" s="44">
        <f t="shared" si="202"/>
        <v>100</v>
      </c>
      <c r="H2587" s="198"/>
    </row>
    <row r="2588" spans="1:8" s="19" customFormat="1" ht="13.5" hidden="1" customHeight="1" outlineLevel="2">
      <c r="A2588" s="41" t="s">
        <v>8</v>
      </c>
      <c r="B2588" s="42" t="s">
        <v>34</v>
      </c>
      <c r="C2588" s="204"/>
      <c r="D2588" s="205"/>
      <c r="E2588" s="43">
        <v>0</v>
      </c>
      <c r="F2588" s="43">
        <v>0</v>
      </c>
      <c r="G2588" s="44" t="str">
        <f t="shared" si="202"/>
        <v>-</v>
      </c>
      <c r="H2588" s="198"/>
    </row>
    <row r="2589" spans="1:8" s="19" customFormat="1" ht="13.5" hidden="1" customHeight="1" outlineLevel="2">
      <c r="A2589" s="41" t="s">
        <v>9</v>
      </c>
      <c r="B2589" s="42" t="s">
        <v>35</v>
      </c>
      <c r="C2589" s="204"/>
      <c r="D2589" s="205"/>
      <c r="E2589" s="43">
        <v>0</v>
      </c>
      <c r="F2589" s="43">
        <v>0</v>
      </c>
      <c r="G2589" s="44" t="str">
        <f t="shared" si="202"/>
        <v>-</v>
      </c>
      <c r="H2589" s="198"/>
    </row>
    <row r="2590" spans="1:8" s="19" customFormat="1" ht="13.5" hidden="1" customHeight="1" outlineLevel="2">
      <c r="A2590" s="41" t="s">
        <v>31</v>
      </c>
      <c r="B2590" s="42" t="s">
        <v>36</v>
      </c>
      <c r="C2590" s="204"/>
      <c r="D2590" s="205"/>
      <c r="E2590" s="43">
        <v>0</v>
      </c>
      <c r="F2590" s="43">
        <v>0</v>
      </c>
      <c r="G2590" s="44" t="str">
        <f t="shared" si="202"/>
        <v>-</v>
      </c>
      <c r="H2590" s="198"/>
    </row>
    <row r="2591" spans="1:8" s="19" customFormat="1" ht="13.5" hidden="1" customHeight="1" outlineLevel="2">
      <c r="A2591" s="41" t="s">
        <v>38</v>
      </c>
      <c r="B2591" s="42" t="s">
        <v>37</v>
      </c>
      <c r="C2591" s="204"/>
      <c r="D2591" s="205"/>
      <c r="E2591" s="43">
        <v>0</v>
      </c>
      <c r="F2591" s="43">
        <v>0</v>
      </c>
      <c r="G2591" s="44" t="str">
        <f t="shared" si="202"/>
        <v>-</v>
      </c>
      <c r="H2591" s="198"/>
    </row>
    <row r="2592" spans="1:8" s="19" customFormat="1" ht="3.95" customHeight="1" outlineLevel="1" collapsed="1">
      <c r="A2592" s="45"/>
      <c r="B2592" s="46"/>
      <c r="C2592" s="138"/>
      <c r="D2592" s="136"/>
      <c r="E2592" s="49"/>
      <c r="F2592" s="49"/>
      <c r="G2592" s="50"/>
      <c r="H2592" s="137"/>
    </row>
    <row r="2593" spans="1:8" s="19" customFormat="1" ht="3.95" customHeight="1" outlineLevel="1">
      <c r="A2593" s="148"/>
      <c r="B2593" s="149"/>
      <c r="C2593" s="139"/>
      <c r="D2593" s="140"/>
      <c r="E2593" s="150"/>
      <c r="F2593" s="150"/>
      <c r="G2593" s="151"/>
      <c r="H2593" s="141"/>
    </row>
    <row r="2594" spans="1:8" s="2" customFormat="1" ht="15" customHeight="1" outlineLevel="1">
      <c r="A2594" s="52" t="s">
        <v>62</v>
      </c>
      <c r="B2594" s="53" t="s">
        <v>334</v>
      </c>
      <c r="C2594" s="204">
        <v>921</v>
      </c>
      <c r="D2594" s="205">
        <v>92113</v>
      </c>
      <c r="E2594" s="54">
        <f>SUM(E2595:E2599)</f>
        <v>30000</v>
      </c>
      <c r="F2594" s="54">
        <f>SUM(F2595:F2599)</f>
        <v>28000</v>
      </c>
      <c r="G2594" s="55">
        <f t="shared" ref="G2594:G2625" si="203">IF(E2594&gt;0,F2594/E2594*100,"-")</f>
        <v>93.333333333333329</v>
      </c>
      <c r="H2594" s="198" t="s">
        <v>513</v>
      </c>
    </row>
    <row r="2595" spans="1:8" s="19" customFormat="1" ht="13.5" customHeight="1" outlineLevel="1">
      <c r="A2595" s="41" t="s">
        <v>7</v>
      </c>
      <c r="B2595" s="42" t="s">
        <v>33</v>
      </c>
      <c r="C2595" s="204"/>
      <c r="D2595" s="205"/>
      <c r="E2595" s="43">
        <v>30000</v>
      </c>
      <c r="F2595" s="43">
        <v>28000</v>
      </c>
      <c r="G2595" s="44">
        <f t="shared" si="203"/>
        <v>93.333333333333329</v>
      </c>
      <c r="H2595" s="198"/>
    </row>
    <row r="2596" spans="1:8" s="19" customFormat="1" ht="13.5" hidden="1" customHeight="1" outlineLevel="2">
      <c r="A2596" s="41" t="s">
        <v>8</v>
      </c>
      <c r="B2596" s="42" t="s">
        <v>34</v>
      </c>
      <c r="C2596" s="204"/>
      <c r="D2596" s="205"/>
      <c r="E2596" s="43">
        <v>0</v>
      </c>
      <c r="F2596" s="43">
        <v>0</v>
      </c>
      <c r="G2596" s="44" t="str">
        <f t="shared" si="203"/>
        <v>-</v>
      </c>
      <c r="H2596" s="198"/>
    </row>
    <row r="2597" spans="1:8" s="19" customFormat="1" ht="13.5" hidden="1" customHeight="1" outlineLevel="2">
      <c r="A2597" s="41" t="s">
        <v>9</v>
      </c>
      <c r="B2597" s="42" t="s">
        <v>35</v>
      </c>
      <c r="C2597" s="204"/>
      <c r="D2597" s="205"/>
      <c r="E2597" s="43">
        <v>0</v>
      </c>
      <c r="F2597" s="43">
        <v>0</v>
      </c>
      <c r="G2597" s="44" t="str">
        <f t="shared" si="203"/>
        <v>-</v>
      </c>
      <c r="H2597" s="198"/>
    </row>
    <row r="2598" spans="1:8" s="19" customFormat="1" ht="13.5" hidden="1" customHeight="1" outlineLevel="2">
      <c r="A2598" s="41" t="s">
        <v>31</v>
      </c>
      <c r="B2598" s="42" t="s">
        <v>36</v>
      </c>
      <c r="C2598" s="204"/>
      <c r="D2598" s="205"/>
      <c r="E2598" s="43">
        <v>0</v>
      </c>
      <c r="F2598" s="43">
        <v>0</v>
      </c>
      <c r="G2598" s="44" t="str">
        <f t="shared" si="203"/>
        <v>-</v>
      </c>
      <c r="H2598" s="198"/>
    </row>
    <row r="2599" spans="1:8" s="19" customFormat="1" ht="13.5" hidden="1" customHeight="1" outlineLevel="2">
      <c r="A2599" s="41" t="s">
        <v>38</v>
      </c>
      <c r="B2599" s="42" t="s">
        <v>37</v>
      </c>
      <c r="C2599" s="204"/>
      <c r="D2599" s="205"/>
      <c r="E2599" s="43">
        <v>0</v>
      </c>
      <c r="F2599" s="43">
        <v>0</v>
      </c>
      <c r="G2599" s="44" t="str">
        <f t="shared" si="203"/>
        <v>-</v>
      </c>
      <c r="H2599" s="198"/>
    </row>
    <row r="2600" spans="1:8" s="19" customFormat="1" ht="3.95" customHeight="1" outlineLevel="1" collapsed="1">
      <c r="A2600" s="45"/>
      <c r="B2600" s="46"/>
      <c r="C2600" s="138"/>
      <c r="D2600" s="136"/>
      <c r="E2600" s="49"/>
      <c r="F2600" s="49"/>
      <c r="G2600" s="50"/>
      <c r="H2600" s="137"/>
    </row>
    <row r="2601" spans="1:8" s="19" customFormat="1" ht="3.95" customHeight="1" outlineLevel="1">
      <c r="A2601" s="148"/>
      <c r="B2601" s="149"/>
      <c r="C2601" s="139"/>
      <c r="D2601" s="140"/>
      <c r="E2601" s="150"/>
      <c r="F2601" s="150"/>
      <c r="G2601" s="151"/>
      <c r="H2601" s="141"/>
    </row>
    <row r="2602" spans="1:8" s="2" customFormat="1" ht="27" customHeight="1" outlineLevel="1">
      <c r="A2602" s="52" t="s">
        <v>65</v>
      </c>
      <c r="B2602" s="53" t="s">
        <v>335</v>
      </c>
      <c r="C2602" s="204">
        <v>921</v>
      </c>
      <c r="D2602" s="205">
        <v>92113</v>
      </c>
      <c r="E2602" s="54">
        <f>SUM(E2603:E2607)</f>
        <v>121645</v>
      </c>
      <c r="F2602" s="54">
        <f>SUM(F2603:F2607)</f>
        <v>121645</v>
      </c>
      <c r="G2602" s="55">
        <f t="shared" si="203"/>
        <v>100</v>
      </c>
      <c r="H2602" s="198" t="s">
        <v>514</v>
      </c>
    </row>
    <row r="2603" spans="1:8" s="19" customFormat="1" ht="13.5" customHeight="1" outlineLevel="1">
      <c r="A2603" s="41" t="s">
        <v>7</v>
      </c>
      <c r="B2603" s="42" t="s">
        <v>33</v>
      </c>
      <c r="C2603" s="204"/>
      <c r="D2603" s="205"/>
      <c r="E2603" s="43">
        <v>121645</v>
      </c>
      <c r="F2603" s="43">
        <v>121645</v>
      </c>
      <c r="G2603" s="44">
        <f t="shared" si="203"/>
        <v>100</v>
      </c>
      <c r="H2603" s="198"/>
    </row>
    <row r="2604" spans="1:8" s="19" customFormat="1" ht="13.5" hidden="1" customHeight="1" outlineLevel="2">
      <c r="A2604" s="41" t="s">
        <v>8</v>
      </c>
      <c r="B2604" s="42" t="s">
        <v>34</v>
      </c>
      <c r="C2604" s="204"/>
      <c r="D2604" s="205"/>
      <c r="E2604" s="43">
        <v>0</v>
      </c>
      <c r="F2604" s="43">
        <v>0</v>
      </c>
      <c r="G2604" s="44" t="str">
        <f t="shared" si="203"/>
        <v>-</v>
      </c>
      <c r="H2604" s="198"/>
    </row>
    <row r="2605" spans="1:8" s="19" customFormat="1" ht="13.5" hidden="1" customHeight="1" outlineLevel="2">
      <c r="A2605" s="41" t="s">
        <v>9</v>
      </c>
      <c r="B2605" s="42" t="s">
        <v>35</v>
      </c>
      <c r="C2605" s="204"/>
      <c r="D2605" s="205"/>
      <c r="E2605" s="43">
        <v>0</v>
      </c>
      <c r="F2605" s="43">
        <v>0</v>
      </c>
      <c r="G2605" s="44" t="str">
        <f t="shared" si="203"/>
        <v>-</v>
      </c>
      <c r="H2605" s="198"/>
    </row>
    <row r="2606" spans="1:8" s="19" customFormat="1" ht="13.5" hidden="1" customHeight="1" outlineLevel="2">
      <c r="A2606" s="41" t="s">
        <v>31</v>
      </c>
      <c r="B2606" s="42" t="s">
        <v>36</v>
      </c>
      <c r="C2606" s="204"/>
      <c r="D2606" s="205"/>
      <c r="E2606" s="43">
        <v>0</v>
      </c>
      <c r="F2606" s="43">
        <v>0</v>
      </c>
      <c r="G2606" s="44" t="str">
        <f t="shared" si="203"/>
        <v>-</v>
      </c>
      <c r="H2606" s="198"/>
    </row>
    <row r="2607" spans="1:8" s="19" customFormat="1" ht="13.5" hidden="1" customHeight="1" outlineLevel="2">
      <c r="A2607" s="41" t="s">
        <v>38</v>
      </c>
      <c r="B2607" s="42" t="s">
        <v>37</v>
      </c>
      <c r="C2607" s="204"/>
      <c r="D2607" s="205"/>
      <c r="E2607" s="43">
        <v>0</v>
      </c>
      <c r="F2607" s="43">
        <v>0</v>
      </c>
      <c r="G2607" s="44" t="str">
        <f t="shared" si="203"/>
        <v>-</v>
      </c>
      <c r="H2607" s="198"/>
    </row>
    <row r="2608" spans="1:8" s="19" customFormat="1" ht="3.95" customHeight="1" outlineLevel="1" collapsed="1">
      <c r="A2608" s="45"/>
      <c r="B2608" s="46"/>
      <c r="C2608" s="138"/>
      <c r="D2608" s="136"/>
      <c r="E2608" s="49"/>
      <c r="F2608" s="49"/>
      <c r="G2608" s="50"/>
      <c r="H2608" s="137"/>
    </row>
    <row r="2609" spans="1:8" s="19" customFormat="1" ht="3.95" customHeight="1" outlineLevel="1">
      <c r="A2609" s="148"/>
      <c r="B2609" s="149"/>
      <c r="C2609" s="139"/>
      <c r="D2609" s="140"/>
      <c r="E2609" s="150"/>
      <c r="F2609" s="150"/>
      <c r="G2609" s="151"/>
      <c r="H2609" s="141"/>
    </row>
    <row r="2610" spans="1:8" s="2" customFormat="1" ht="27" customHeight="1" outlineLevel="1">
      <c r="A2610" s="52" t="s">
        <v>66</v>
      </c>
      <c r="B2610" s="53" t="s">
        <v>336</v>
      </c>
      <c r="C2610" s="204">
        <v>921</v>
      </c>
      <c r="D2610" s="205">
        <v>92113</v>
      </c>
      <c r="E2610" s="54">
        <f>SUM(E2611:E2615)</f>
        <v>40000</v>
      </c>
      <c r="F2610" s="54">
        <f>SUM(F2611:F2615)</f>
        <v>40000</v>
      </c>
      <c r="G2610" s="55">
        <f t="shared" si="203"/>
        <v>100</v>
      </c>
      <c r="H2610" s="198" t="s">
        <v>515</v>
      </c>
    </row>
    <row r="2611" spans="1:8" s="19" customFormat="1" ht="13.5" customHeight="1" outlineLevel="1">
      <c r="A2611" s="41" t="s">
        <v>7</v>
      </c>
      <c r="B2611" s="42" t="s">
        <v>33</v>
      </c>
      <c r="C2611" s="204"/>
      <c r="D2611" s="205"/>
      <c r="E2611" s="43">
        <v>40000</v>
      </c>
      <c r="F2611" s="43">
        <v>40000</v>
      </c>
      <c r="G2611" s="44">
        <f t="shared" si="203"/>
        <v>100</v>
      </c>
      <c r="H2611" s="198"/>
    </row>
    <row r="2612" spans="1:8" s="19" customFormat="1" ht="13.5" hidden="1" customHeight="1" outlineLevel="2">
      <c r="A2612" s="41" t="s">
        <v>8</v>
      </c>
      <c r="B2612" s="42" t="s">
        <v>34</v>
      </c>
      <c r="C2612" s="204"/>
      <c r="D2612" s="205"/>
      <c r="E2612" s="43">
        <v>0</v>
      </c>
      <c r="F2612" s="43">
        <v>0</v>
      </c>
      <c r="G2612" s="44" t="str">
        <f t="shared" si="203"/>
        <v>-</v>
      </c>
      <c r="H2612" s="198"/>
    </row>
    <row r="2613" spans="1:8" s="19" customFormat="1" ht="13.5" hidden="1" customHeight="1" outlineLevel="2">
      <c r="A2613" s="41" t="s">
        <v>9</v>
      </c>
      <c r="B2613" s="42" t="s">
        <v>35</v>
      </c>
      <c r="C2613" s="204"/>
      <c r="D2613" s="205"/>
      <c r="E2613" s="43">
        <v>0</v>
      </c>
      <c r="F2613" s="43">
        <v>0</v>
      </c>
      <c r="G2613" s="44" t="str">
        <f t="shared" si="203"/>
        <v>-</v>
      </c>
      <c r="H2613" s="198"/>
    </row>
    <row r="2614" spans="1:8" s="19" customFormat="1" ht="13.5" hidden="1" customHeight="1" outlineLevel="2">
      <c r="A2614" s="41" t="s">
        <v>31</v>
      </c>
      <c r="B2614" s="42" t="s">
        <v>36</v>
      </c>
      <c r="C2614" s="204"/>
      <c r="D2614" s="205"/>
      <c r="E2614" s="43">
        <v>0</v>
      </c>
      <c r="F2614" s="43">
        <v>0</v>
      </c>
      <c r="G2614" s="44" t="str">
        <f t="shared" si="203"/>
        <v>-</v>
      </c>
      <c r="H2614" s="198"/>
    </row>
    <row r="2615" spans="1:8" s="19" customFormat="1" ht="13.5" hidden="1" customHeight="1" outlineLevel="2">
      <c r="A2615" s="41" t="s">
        <v>38</v>
      </c>
      <c r="B2615" s="42" t="s">
        <v>37</v>
      </c>
      <c r="C2615" s="204"/>
      <c r="D2615" s="205"/>
      <c r="E2615" s="43">
        <v>0</v>
      </c>
      <c r="F2615" s="43">
        <v>0</v>
      </c>
      <c r="G2615" s="44" t="str">
        <f t="shared" si="203"/>
        <v>-</v>
      </c>
      <c r="H2615" s="198"/>
    </row>
    <row r="2616" spans="1:8" s="19" customFormat="1" ht="3.95" customHeight="1" outlineLevel="1" collapsed="1">
      <c r="A2616" s="45"/>
      <c r="B2616" s="46"/>
      <c r="C2616" s="138"/>
      <c r="D2616" s="136"/>
      <c r="E2616" s="49"/>
      <c r="F2616" s="49"/>
      <c r="G2616" s="50"/>
      <c r="H2616" s="137"/>
    </row>
    <row r="2617" spans="1:8" s="19" customFormat="1" ht="3.95" customHeight="1" outlineLevel="1">
      <c r="A2617" s="148"/>
      <c r="B2617" s="149"/>
      <c r="C2617" s="139"/>
      <c r="D2617" s="140"/>
      <c r="E2617" s="150"/>
      <c r="F2617" s="150"/>
      <c r="G2617" s="151"/>
      <c r="H2617" s="141"/>
    </row>
    <row r="2618" spans="1:8" s="2" customFormat="1" ht="24" customHeight="1" outlineLevel="1">
      <c r="A2618" s="52" t="s">
        <v>68</v>
      </c>
      <c r="B2618" s="53" t="s">
        <v>337</v>
      </c>
      <c r="C2618" s="204">
        <v>921</v>
      </c>
      <c r="D2618" s="205">
        <v>92113</v>
      </c>
      <c r="E2618" s="54">
        <f>SUM(E2619:E2623)</f>
        <v>863471</v>
      </c>
      <c r="F2618" s="54">
        <f>SUM(F2619:F2623)</f>
        <v>863471</v>
      </c>
      <c r="G2618" s="55">
        <f t="shared" si="203"/>
        <v>100</v>
      </c>
      <c r="H2618" s="202" t="s">
        <v>516</v>
      </c>
    </row>
    <row r="2619" spans="1:8" s="19" customFormat="1" ht="13.5" customHeight="1" outlineLevel="1">
      <c r="A2619" s="41" t="s">
        <v>7</v>
      </c>
      <c r="B2619" s="42" t="s">
        <v>33</v>
      </c>
      <c r="C2619" s="204"/>
      <c r="D2619" s="205"/>
      <c r="E2619" s="43">
        <v>863471</v>
      </c>
      <c r="F2619" s="43">
        <v>863471</v>
      </c>
      <c r="G2619" s="44">
        <f t="shared" si="203"/>
        <v>100</v>
      </c>
      <c r="H2619" s="202"/>
    </row>
    <row r="2620" spans="1:8" s="19" customFormat="1" ht="13.5" hidden="1" customHeight="1" outlineLevel="2">
      <c r="A2620" s="41" t="s">
        <v>8</v>
      </c>
      <c r="B2620" s="42" t="s">
        <v>34</v>
      </c>
      <c r="C2620" s="204"/>
      <c r="D2620" s="205"/>
      <c r="E2620" s="43">
        <v>0</v>
      </c>
      <c r="F2620" s="43">
        <v>0</v>
      </c>
      <c r="G2620" s="44" t="str">
        <f t="shared" si="203"/>
        <v>-</v>
      </c>
      <c r="H2620" s="202"/>
    </row>
    <row r="2621" spans="1:8" s="19" customFormat="1" ht="13.5" hidden="1" customHeight="1" outlineLevel="2">
      <c r="A2621" s="41" t="s">
        <v>9</v>
      </c>
      <c r="B2621" s="42" t="s">
        <v>35</v>
      </c>
      <c r="C2621" s="204"/>
      <c r="D2621" s="205"/>
      <c r="E2621" s="43">
        <v>0</v>
      </c>
      <c r="F2621" s="43">
        <v>0</v>
      </c>
      <c r="G2621" s="44" t="str">
        <f t="shared" si="203"/>
        <v>-</v>
      </c>
      <c r="H2621" s="202"/>
    </row>
    <row r="2622" spans="1:8" s="19" customFormat="1" ht="13.5" hidden="1" customHeight="1" outlineLevel="2">
      <c r="A2622" s="41" t="s">
        <v>31</v>
      </c>
      <c r="B2622" s="42" t="s">
        <v>36</v>
      </c>
      <c r="C2622" s="204"/>
      <c r="D2622" s="205"/>
      <c r="E2622" s="43">
        <v>0</v>
      </c>
      <c r="F2622" s="43">
        <v>0</v>
      </c>
      <c r="G2622" s="44" t="str">
        <f t="shared" si="203"/>
        <v>-</v>
      </c>
      <c r="H2622" s="202"/>
    </row>
    <row r="2623" spans="1:8" s="19" customFormat="1" ht="13.5" hidden="1" customHeight="1" outlineLevel="2">
      <c r="A2623" s="41" t="s">
        <v>38</v>
      </c>
      <c r="B2623" s="42" t="s">
        <v>37</v>
      </c>
      <c r="C2623" s="204"/>
      <c r="D2623" s="205"/>
      <c r="E2623" s="43">
        <v>0</v>
      </c>
      <c r="F2623" s="43">
        <v>0</v>
      </c>
      <c r="G2623" s="44" t="str">
        <f t="shared" si="203"/>
        <v>-</v>
      </c>
      <c r="H2623" s="202"/>
    </row>
    <row r="2624" spans="1:8" s="19" customFormat="1" ht="6.75" customHeight="1" outlineLevel="1" collapsed="1">
      <c r="A2624" s="45"/>
      <c r="B2624" s="46"/>
      <c r="C2624" s="138"/>
      <c r="D2624" s="136"/>
      <c r="E2624" s="49"/>
      <c r="F2624" s="49"/>
      <c r="G2624" s="50"/>
      <c r="H2624" s="203"/>
    </row>
    <row r="2625" spans="1:8" s="18" customFormat="1" ht="18" customHeight="1" outlineLevel="1">
      <c r="A2625" s="14" t="s">
        <v>318</v>
      </c>
      <c r="B2625" s="15" t="s">
        <v>72</v>
      </c>
      <c r="C2625" s="14"/>
      <c r="D2625" s="14"/>
      <c r="E2625" s="16">
        <f>E2627+E2635+E2643</f>
        <v>271900</v>
      </c>
      <c r="F2625" s="16">
        <f>F2627+F2635+F2643</f>
        <v>224650</v>
      </c>
      <c r="G2625" s="17">
        <f t="shared" si="203"/>
        <v>82.622287605737398</v>
      </c>
      <c r="H2625" s="15"/>
    </row>
    <row r="2626" spans="1:8" s="18" customFormat="1" ht="3.95" customHeight="1" outlineLevel="1">
      <c r="A2626" s="144"/>
      <c r="B2626" s="145"/>
      <c r="C2626" s="144"/>
      <c r="D2626" s="144"/>
      <c r="E2626" s="146"/>
      <c r="F2626" s="146"/>
      <c r="G2626" s="147"/>
      <c r="H2626" s="145"/>
    </row>
    <row r="2627" spans="1:8" s="2" customFormat="1" ht="15" customHeight="1" outlineLevel="1">
      <c r="A2627" s="52" t="s">
        <v>93</v>
      </c>
      <c r="B2627" s="53" t="s">
        <v>338</v>
      </c>
      <c r="C2627" s="204">
        <v>921</v>
      </c>
      <c r="D2627" s="205">
        <v>92113</v>
      </c>
      <c r="E2627" s="54">
        <f>SUM(E2628:E2632)</f>
        <v>30000</v>
      </c>
      <c r="F2627" s="54">
        <f>SUM(F2628:F2632)</f>
        <v>29800</v>
      </c>
      <c r="G2627" s="55">
        <f t="shared" ref="G2627:G2656" si="204">IF(E2627&gt;0,F2627/E2627*100,"-")</f>
        <v>99.333333333333329</v>
      </c>
      <c r="H2627" s="198" t="s">
        <v>1</v>
      </c>
    </row>
    <row r="2628" spans="1:8" s="19" customFormat="1" ht="13.5" customHeight="1" outlineLevel="1">
      <c r="A2628" s="41" t="s">
        <v>7</v>
      </c>
      <c r="B2628" s="42" t="s">
        <v>33</v>
      </c>
      <c r="C2628" s="204"/>
      <c r="D2628" s="205"/>
      <c r="E2628" s="43">
        <v>30000</v>
      </c>
      <c r="F2628" s="43">
        <v>29800</v>
      </c>
      <c r="G2628" s="44">
        <f t="shared" si="204"/>
        <v>99.333333333333329</v>
      </c>
      <c r="H2628" s="198"/>
    </row>
    <row r="2629" spans="1:8" s="19" customFormat="1" ht="13.5" hidden="1" customHeight="1" outlineLevel="2">
      <c r="A2629" s="41" t="s">
        <v>8</v>
      </c>
      <c r="B2629" s="42" t="s">
        <v>34</v>
      </c>
      <c r="C2629" s="204"/>
      <c r="D2629" s="205"/>
      <c r="E2629" s="43">
        <v>0</v>
      </c>
      <c r="F2629" s="43">
        <v>0</v>
      </c>
      <c r="G2629" s="44" t="str">
        <f t="shared" si="204"/>
        <v>-</v>
      </c>
      <c r="H2629" s="198"/>
    </row>
    <row r="2630" spans="1:8" s="19" customFormat="1" ht="13.5" hidden="1" customHeight="1" outlineLevel="2">
      <c r="A2630" s="41" t="s">
        <v>9</v>
      </c>
      <c r="B2630" s="42" t="s">
        <v>35</v>
      </c>
      <c r="C2630" s="204"/>
      <c r="D2630" s="205"/>
      <c r="E2630" s="43">
        <v>0</v>
      </c>
      <c r="F2630" s="43">
        <v>0</v>
      </c>
      <c r="G2630" s="44" t="str">
        <f t="shared" si="204"/>
        <v>-</v>
      </c>
      <c r="H2630" s="198"/>
    </row>
    <row r="2631" spans="1:8" s="19" customFormat="1" ht="13.5" hidden="1" customHeight="1" outlineLevel="2">
      <c r="A2631" s="41" t="s">
        <v>31</v>
      </c>
      <c r="B2631" s="42" t="s">
        <v>36</v>
      </c>
      <c r="C2631" s="204"/>
      <c r="D2631" s="205"/>
      <c r="E2631" s="43">
        <v>0</v>
      </c>
      <c r="F2631" s="43">
        <v>0</v>
      </c>
      <c r="G2631" s="44" t="str">
        <f t="shared" si="204"/>
        <v>-</v>
      </c>
      <c r="H2631" s="198"/>
    </row>
    <row r="2632" spans="1:8" s="19" customFormat="1" ht="13.5" hidden="1" customHeight="1" outlineLevel="2">
      <c r="A2632" s="41" t="s">
        <v>38</v>
      </c>
      <c r="B2632" s="42" t="s">
        <v>37</v>
      </c>
      <c r="C2632" s="204"/>
      <c r="D2632" s="205"/>
      <c r="E2632" s="43">
        <v>0</v>
      </c>
      <c r="F2632" s="43">
        <v>0</v>
      </c>
      <c r="G2632" s="44" t="str">
        <f t="shared" si="204"/>
        <v>-</v>
      </c>
      <c r="H2632" s="198"/>
    </row>
    <row r="2633" spans="1:8" s="19" customFormat="1" ht="3.95" customHeight="1" outlineLevel="1" collapsed="1">
      <c r="A2633" s="45"/>
      <c r="B2633" s="46"/>
      <c r="C2633" s="138"/>
      <c r="D2633" s="136"/>
      <c r="E2633" s="49"/>
      <c r="F2633" s="49"/>
      <c r="G2633" s="50"/>
      <c r="H2633" s="137"/>
    </row>
    <row r="2634" spans="1:8" s="19" customFormat="1" ht="3.95" customHeight="1" outlineLevel="1">
      <c r="A2634" s="148"/>
      <c r="B2634" s="149"/>
      <c r="C2634" s="139"/>
      <c r="D2634" s="140"/>
      <c r="E2634" s="150"/>
      <c r="F2634" s="150"/>
      <c r="G2634" s="151"/>
      <c r="H2634" s="141"/>
    </row>
    <row r="2635" spans="1:8" s="2" customFormat="1" ht="27" customHeight="1" outlineLevel="1">
      <c r="A2635" s="52" t="s">
        <v>94</v>
      </c>
      <c r="B2635" s="53" t="s">
        <v>339</v>
      </c>
      <c r="C2635" s="204">
        <v>921</v>
      </c>
      <c r="D2635" s="205">
        <v>92113</v>
      </c>
      <c r="E2635" s="54">
        <f>SUM(E2636:E2640)</f>
        <v>191900</v>
      </c>
      <c r="F2635" s="54">
        <f>SUM(F2636:F2640)</f>
        <v>144850</v>
      </c>
      <c r="G2635" s="55">
        <f t="shared" si="204"/>
        <v>75.482021886399167</v>
      </c>
      <c r="H2635" s="198" t="s">
        <v>517</v>
      </c>
    </row>
    <row r="2636" spans="1:8" s="19" customFormat="1" ht="13.5" customHeight="1" outlineLevel="1">
      <c r="A2636" s="41" t="s">
        <v>7</v>
      </c>
      <c r="B2636" s="42" t="s">
        <v>33</v>
      </c>
      <c r="C2636" s="204"/>
      <c r="D2636" s="205"/>
      <c r="E2636" s="43">
        <v>191900</v>
      </c>
      <c r="F2636" s="43">
        <v>144850</v>
      </c>
      <c r="G2636" s="44">
        <f t="shared" si="204"/>
        <v>75.482021886399167</v>
      </c>
      <c r="H2636" s="198"/>
    </row>
    <row r="2637" spans="1:8" s="19" customFormat="1" ht="13.5" hidden="1" customHeight="1" outlineLevel="2">
      <c r="A2637" s="41" t="s">
        <v>8</v>
      </c>
      <c r="B2637" s="42" t="s">
        <v>34</v>
      </c>
      <c r="C2637" s="204"/>
      <c r="D2637" s="205"/>
      <c r="E2637" s="43">
        <v>0</v>
      </c>
      <c r="F2637" s="43">
        <v>0</v>
      </c>
      <c r="G2637" s="44" t="str">
        <f t="shared" si="204"/>
        <v>-</v>
      </c>
      <c r="H2637" s="198"/>
    </row>
    <row r="2638" spans="1:8" s="19" customFormat="1" ht="13.5" hidden="1" customHeight="1" outlineLevel="2">
      <c r="A2638" s="41" t="s">
        <v>9</v>
      </c>
      <c r="B2638" s="42" t="s">
        <v>35</v>
      </c>
      <c r="C2638" s="204"/>
      <c r="D2638" s="205"/>
      <c r="E2638" s="43">
        <v>0</v>
      </c>
      <c r="F2638" s="43">
        <v>0</v>
      </c>
      <c r="G2638" s="44" t="str">
        <f t="shared" si="204"/>
        <v>-</v>
      </c>
      <c r="H2638" s="198"/>
    </row>
    <row r="2639" spans="1:8" s="19" customFormat="1" ht="13.5" hidden="1" customHeight="1" outlineLevel="2">
      <c r="A2639" s="41" t="s">
        <v>31</v>
      </c>
      <c r="B2639" s="42" t="s">
        <v>36</v>
      </c>
      <c r="C2639" s="204"/>
      <c r="D2639" s="205"/>
      <c r="E2639" s="43">
        <v>0</v>
      </c>
      <c r="F2639" s="43">
        <v>0</v>
      </c>
      <c r="G2639" s="44" t="str">
        <f t="shared" si="204"/>
        <v>-</v>
      </c>
      <c r="H2639" s="198"/>
    </row>
    <row r="2640" spans="1:8" s="19" customFormat="1" ht="13.5" hidden="1" customHeight="1" outlineLevel="2">
      <c r="A2640" s="41" t="s">
        <v>38</v>
      </c>
      <c r="B2640" s="42" t="s">
        <v>37</v>
      </c>
      <c r="C2640" s="204"/>
      <c r="D2640" s="205"/>
      <c r="E2640" s="43">
        <v>0</v>
      </c>
      <c r="F2640" s="43">
        <v>0</v>
      </c>
      <c r="G2640" s="44" t="str">
        <f t="shared" si="204"/>
        <v>-</v>
      </c>
      <c r="H2640" s="198"/>
    </row>
    <row r="2641" spans="1:9" s="19" customFormat="1" ht="3.95" customHeight="1" outlineLevel="1" collapsed="1">
      <c r="A2641" s="45"/>
      <c r="B2641" s="46"/>
      <c r="C2641" s="138"/>
      <c r="D2641" s="136"/>
      <c r="E2641" s="49"/>
      <c r="F2641" s="49"/>
      <c r="G2641" s="50"/>
      <c r="H2641" s="137"/>
    </row>
    <row r="2642" spans="1:9" s="19" customFormat="1" ht="3.95" customHeight="1" outlineLevel="1">
      <c r="A2642" s="148"/>
      <c r="B2642" s="149"/>
      <c r="C2642" s="139"/>
      <c r="D2642" s="140"/>
      <c r="E2642" s="150"/>
      <c r="F2642" s="150"/>
      <c r="G2642" s="151"/>
      <c r="H2642" s="141"/>
    </row>
    <row r="2643" spans="1:9" s="2" customFormat="1" ht="15" customHeight="1" outlineLevel="1">
      <c r="A2643" s="52" t="s">
        <v>96</v>
      </c>
      <c r="B2643" s="53" t="s">
        <v>340</v>
      </c>
      <c r="C2643" s="204">
        <v>921</v>
      </c>
      <c r="D2643" s="205">
        <v>92113</v>
      </c>
      <c r="E2643" s="54">
        <f>SUM(E2644:E2648)</f>
        <v>50000</v>
      </c>
      <c r="F2643" s="54">
        <f>SUM(F2644:F2648)</f>
        <v>50000</v>
      </c>
      <c r="G2643" s="55">
        <f t="shared" si="204"/>
        <v>100</v>
      </c>
      <c r="H2643" s="198" t="s">
        <v>1</v>
      </c>
    </row>
    <row r="2644" spans="1:9" s="19" customFormat="1" ht="13.5" customHeight="1" outlineLevel="1">
      <c r="A2644" s="41" t="s">
        <v>7</v>
      </c>
      <c r="B2644" s="42" t="s">
        <v>33</v>
      </c>
      <c r="C2644" s="204"/>
      <c r="D2644" s="205"/>
      <c r="E2644" s="43">
        <v>50000</v>
      </c>
      <c r="F2644" s="43">
        <v>50000</v>
      </c>
      <c r="G2644" s="44">
        <f t="shared" si="204"/>
        <v>100</v>
      </c>
      <c r="H2644" s="198"/>
    </row>
    <row r="2645" spans="1:9" s="19" customFormat="1" ht="13.5" hidden="1" customHeight="1" outlineLevel="2">
      <c r="A2645" s="41" t="s">
        <v>8</v>
      </c>
      <c r="B2645" s="42" t="s">
        <v>34</v>
      </c>
      <c r="C2645" s="204"/>
      <c r="D2645" s="205"/>
      <c r="E2645" s="43">
        <v>0</v>
      </c>
      <c r="F2645" s="43">
        <v>0</v>
      </c>
      <c r="G2645" s="44" t="str">
        <f t="shared" si="204"/>
        <v>-</v>
      </c>
      <c r="H2645" s="198"/>
    </row>
    <row r="2646" spans="1:9" s="19" customFormat="1" ht="13.5" hidden="1" customHeight="1" outlineLevel="2">
      <c r="A2646" s="41" t="s">
        <v>9</v>
      </c>
      <c r="B2646" s="42" t="s">
        <v>35</v>
      </c>
      <c r="C2646" s="204"/>
      <c r="D2646" s="205"/>
      <c r="E2646" s="43">
        <v>0</v>
      </c>
      <c r="F2646" s="43">
        <v>0</v>
      </c>
      <c r="G2646" s="44" t="str">
        <f t="shared" si="204"/>
        <v>-</v>
      </c>
      <c r="H2646" s="198"/>
    </row>
    <row r="2647" spans="1:9" s="19" customFormat="1" ht="13.5" hidden="1" customHeight="1" outlineLevel="2">
      <c r="A2647" s="41" t="s">
        <v>31</v>
      </c>
      <c r="B2647" s="42" t="s">
        <v>36</v>
      </c>
      <c r="C2647" s="204"/>
      <c r="D2647" s="205"/>
      <c r="E2647" s="43">
        <v>0</v>
      </c>
      <c r="F2647" s="43">
        <v>0</v>
      </c>
      <c r="G2647" s="44" t="str">
        <f t="shared" si="204"/>
        <v>-</v>
      </c>
      <c r="H2647" s="198"/>
    </row>
    <row r="2648" spans="1:9" s="19" customFormat="1" ht="13.5" hidden="1" customHeight="1" outlineLevel="2">
      <c r="A2648" s="41" t="s">
        <v>38</v>
      </c>
      <c r="B2648" s="42" t="s">
        <v>37</v>
      </c>
      <c r="C2648" s="204"/>
      <c r="D2648" s="205"/>
      <c r="E2648" s="43">
        <v>0</v>
      </c>
      <c r="F2648" s="43">
        <v>0</v>
      </c>
      <c r="G2648" s="44" t="str">
        <f t="shared" si="204"/>
        <v>-</v>
      </c>
      <c r="H2648" s="198"/>
    </row>
    <row r="2649" spans="1:9" s="19" customFormat="1" ht="3.95" customHeight="1" outlineLevel="1" collapsed="1">
      <c r="A2649" s="45"/>
      <c r="B2649" s="46"/>
      <c r="C2649" s="138"/>
      <c r="D2649" s="136"/>
      <c r="E2649" s="49"/>
      <c r="F2649" s="49"/>
      <c r="G2649" s="50"/>
      <c r="H2649" s="137"/>
    </row>
    <row r="2650" spans="1:9" s="19" customFormat="1" ht="3.95" customHeight="1">
      <c r="A2650" s="182"/>
      <c r="B2650" s="183"/>
      <c r="C2650" s="184"/>
      <c r="D2650" s="185"/>
      <c r="E2650" s="186"/>
      <c r="F2650" s="186"/>
      <c r="G2650" s="187"/>
      <c r="H2650" s="188"/>
    </row>
    <row r="2651" spans="1:9" s="98" customFormat="1" ht="18" customHeight="1">
      <c r="A2651" s="91" t="s">
        <v>44</v>
      </c>
      <c r="B2651" s="92" t="s">
        <v>341</v>
      </c>
      <c r="C2651" s="93"/>
      <c r="D2651" s="93"/>
      <c r="E2651" s="94">
        <f>SUM(E2652:E2656)</f>
        <v>311509</v>
      </c>
      <c r="F2651" s="94">
        <f>SUM(F2652:F2656)</f>
        <v>178908.72</v>
      </c>
      <c r="G2651" s="95">
        <f t="shared" si="204"/>
        <v>57.432921681235541</v>
      </c>
      <c r="H2651" s="96"/>
      <c r="I2651" s="97"/>
    </row>
    <row r="2652" spans="1:9" s="128" customFormat="1" ht="14.25" customHeight="1">
      <c r="A2652" s="122" t="s">
        <v>7</v>
      </c>
      <c r="B2652" s="123" t="s">
        <v>33</v>
      </c>
      <c r="C2652" s="124"/>
      <c r="D2652" s="122"/>
      <c r="E2652" s="125">
        <f>E2670+E2679+E2687+E2662</f>
        <v>311509</v>
      </c>
      <c r="F2652" s="125">
        <f>F2670+F2679+F2687+F2662</f>
        <v>178908.72</v>
      </c>
      <c r="G2652" s="126">
        <f t="shared" si="204"/>
        <v>57.432921681235541</v>
      </c>
      <c r="H2652" s="127"/>
    </row>
    <row r="2653" spans="1:9" s="128" customFormat="1" ht="14.25" hidden="1" customHeight="1" outlineLevel="1">
      <c r="A2653" s="122" t="s">
        <v>8</v>
      </c>
      <c r="B2653" s="123" t="s">
        <v>34</v>
      </c>
      <c r="C2653" s="124"/>
      <c r="D2653" s="122"/>
      <c r="E2653" s="125">
        <f t="shared" ref="E2653:F2656" si="205">E2671+E2680+E2688</f>
        <v>0</v>
      </c>
      <c r="F2653" s="125">
        <f t="shared" si="205"/>
        <v>0</v>
      </c>
      <c r="G2653" s="126" t="str">
        <f t="shared" si="204"/>
        <v>-</v>
      </c>
      <c r="H2653" s="127"/>
    </row>
    <row r="2654" spans="1:9" s="128" customFormat="1" ht="14.25" hidden="1" customHeight="1" outlineLevel="1">
      <c r="A2654" s="122" t="s">
        <v>9</v>
      </c>
      <c r="B2654" s="123" t="s">
        <v>35</v>
      </c>
      <c r="C2654" s="124"/>
      <c r="D2654" s="122"/>
      <c r="E2654" s="125">
        <f t="shared" si="205"/>
        <v>0</v>
      </c>
      <c r="F2654" s="125">
        <f t="shared" si="205"/>
        <v>0</v>
      </c>
      <c r="G2654" s="126" t="str">
        <f t="shared" si="204"/>
        <v>-</v>
      </c>
      <c r="H2654" s="127"/>
    </row>
    <row r="2655" spans="1:9" s="128" customFormat="1" ht="14.25" hidden="1" customHeight="1" outlineLevel="1">
      <c r="A2655" s="122" t="s">
        <v>31</v>
      </c>
      <c r="B2655" s="123" t="s">
        <v>36</v>
      </c>
      <c r="C2655" s="124"/>
      <c r="D2655" s="122"/>
      <c r="E2655" s="125">
        <f t="shared" si="205"/>
        <v>0</v>
      </c>
      <c r="F2655" s="125">
        <f t="shared" si="205"/>
        <v>0</v>
      </c>
      <c r="G2655" s="126" t="str">
        <f t="shared" si="204"/>
        <v>-</v>
      </c>
      <c r="H2655" s="127"/>
    </row>
    <row r="2656" spans="1:9" s="128" customFormat="1" ht="14.25" hidden="1" customHeight="1" outlineLevel="1">
      <c r="A2656" s="122" t="s">
        <v>38</v>
      </c>
      <c r="B2656" s="123" t="s">
        <v>37</v>
      </c>
      <c r="C2656" s="124"/>
      <c r="D2656" s="122"/>
      <c r="E2656" s="125">
        <f t="shared" si="205"/>
        <v>0</v>
      </c>
      <c r="F2656" s="125">
        <f t="shared" si="205"/>
        <v>0</v>
      </c>
      <c r="G2656" s="126" t="str">
        <f t="shared" si="204"/>
        <v>-</v>
      </c>
      <c r="H2656" s="127"/>
    </row>
    <row r="2657" spans="1:8" s="100" customFormat="1" ht="5.0999999999999996" customHeight="1" collapsed="1">
      <c r="A2657" s="101"/>
      <c r="B2657" s="102"/>
      <c r="C2657" s="103"/>
      <c r="D2657" s="101"/>
      <c r="E2657" s="104"/>
      <c r="F2657" s="104"/>
      <c r="G2657" s="105"/>
      <c r="H2657" s="106"/>
    </row>
    <row r="2658" spans="1:8" s="84" customFormat="1" ht="21" customHeight="1" outlineLevel="1">
      <c r="A2658" s="80" t="s">
        <v>57</v>
      </c>
      <c r="B2658" s="81" t="s">
        <v>120</v>
      </c>
      <c r="C2658" s="80"/>
      <c r="D2658" s="80"/>
      <c r="E2658" s="82">
        <f>E2659+E2676</f>
        <v>311509</v>
      </c>
      <c r="F2658" s="82">
        <f>F2659+F2676</f>
        <v>178908.72</v>
      </c>
      <c r="G2658" s="83">
        <f t="shared" ref="G2658:G2674" si="206">IF(E2658&gt;0,F2658/E2658*100,"-")</f>
        <v>57.432921681235541</v>
      </c>
      <c r="H2658" s="81"/>
    </row>
    <row r="2659" spans="1:8" s="18" customFormat="1" ht="18" customHeight="1" outlineLevel="1">
      <c r="A2659" s="14" t="s">
        <v>15</v>
      </c>
      <c r="B2659" s="15" t="s">
        <v>58</v>
      </c>
      <c r="C2659" s="14"/>
      <c r="D2659" s="14"/>
      <c r="E2659" s="16">
        <f>E2669+E2661</f>
        <v>140000</v>
      </c>
      <c r="F2659" s="16">
        <f>F2669+F2661</f>
        <v>139999.94</v>
      </c>
      <c r="G2659" s="17">
        <f t="shared" si="206"/>
        <v>99.999957142857141</v>
      </c>
      <c r="H2659" s="15"/>
    </row>
    <row r="2660" spans="1:8" s="18" customFormat="1" ht="5.25" customHeight="1" outlineLevel="1">
      <c r="A2660" s="144"/>
      <c r="B2660" s="145"/>
      <c r="C2660" s="144"/>
      <c r="D2660" s="144"/>
      <c r="E2660" s="146"/>
      <c r="F2660" s="146"/>
      <c r="G2660" s="147"/>
      <c r="H2660" s="145"/>
    </row>
    <row r="2661" spans="1:8" s="2" customFormat="1" ht="15" customHeight="1" outlineLevel="1">
      <c r="A2661" s="52" t="s">
        <v>32</v>
      </c>
      <c r="B2661" s="53" t="s">
        <v>342</v>
      </c>
      <c r="C2661" s="204">
        <v>921</v>
      </c>
      <c r="D2661" s="205">
        <v>92116</v>
      </c>
      <c r="E2661" s="54">
        <f>SUM(E2662:E2666)</f>
        <v>132152</v>
      </c>
      <c r="F2661" s="54">
        <f>SUM(F2662:F2666)</f>
        <v>132151.94</v>
      </c>
      <c r="G2661" s="55">
        <f t="shared" ref="G2661:G2666" si="207">IF(E2661&gt;0,F2661/E2661*100,"-")</f>
        <v>99.999954597735936</v>
      </c>
      <c r="H2661" s="202" t="s">
        <v>712</v>
      </c>
    </row>
    <row r="2662" spans="1:8" s="19" customFormat="1" ht="13.5" customHeight="1" outlineLevel="1">
      <c r="A2662" s="41" t="s">
        <v>7</v>
      </c>
      <c r="B2662" s="42" t="s">
        <v>33</v>
      </c>
      <c r="C2662" s="204"/>
      <c r="D2662" s="205"/>
      <c r="E2662" s="43">
        <v>132152</v>
      </c>
      <c r="F2662" s="43">
        <v>132151.94</v>
      </c>
      <c r="G2662" s="44">
        <f t="shared" si="207"/>
        <v>99.999954597735936</v>
      </c>
      <c r="H2662" s="202"/>
    </row>
    <row r="2663" spans="1:8" s="19" customFormat="1" ht="13.5" hidden="1" customHeight="1" outlineLevel="2">
      <c r="A2663" s="41" t="s">
        <v>8</v>
      </c>
      <c r="B2663" s="42" t="s">
        <v>34</v>
      </c>
      <c r="C2663" s="204"/>
      <c r="D2663" s="205"/>
      <c r="E2663" s="43">
        <v>0</v>
      </c>
      <c r="F2663" s="43">
        <v>0</v>
      </c>
      <c r="G2663" s="44" t="str">
        <f t="shared" si="207"/>
        <v>-</v>
      </c>
      <c r="H2663" s="202"/>
    </row>
    <row r="2664" spans="1:8" s="19" customFormat="1" ht="13.5" hidden="1" customHeight="1" outlineLevel="2">
      <c r="A2664" s="41" t="s">
        <v>9</v>
      </c>
      <c r="B2664" s="42" t="s">
        <v>35</v>
      </c>
      <c r="C2664" s="204"/>
      <c r="D2664" s="205"/>
      <c r="E2664" s="43">
        <v>0</v>
      </c>
      <c r="F2664" s="43">
        <v>0</v>
      </c>
      <c r="G2664" s="44" t="str">
        <f t="shared" si="207"/>
        <v>-</v>
      </c>
      <c r="H2664" s="202"/>
    </row>
    <row r="2665" spans="1:8" s="19" customFormat="1" ht="13.5" hidden="1" customHeight="1" outlineLevel="2">
      <c r="A2665" s="41" t="s">
        <v>31</v>
      </c>
      <c r="B2665" s="42" t="s">
        <v>36</v>
      </c>
      <c r="C2665" s="204"/>
      <c r="D2665" s="205"/>
      <c r="E2665" s="43">
        <v>0</v>
      </c>
      <c r="F2665" s="43">
        <v>0</v>
      </c>
      <c r="G2665" s="44" t="str">
        <f t="shared" si="207"/>
        <v>-</v>
      </c>
      <c r="H2665" s="202"/>
    </row>
    <row r="2666" spans="1:8" s="19" customFormat="1" ht="13.5" hidden="1" customHeight="1" outlineLevel="2">
      <c r="A2666" s="41" t="s">
        <v>38</v>
      </c>
      <c r="B2666" s="42" t="s">
        <v>37</v>
      </c>
      <c r="C2666" s="204"/>
      <c r="D2666" s="205"/>
      <c r="E2666" s="43">
        <v>0</v>
      </c>
      <c r="F2666" s="43">
        <v>0</v>
      </c>
      <c r="G2666" s="44" t="str">
        <f t="shared" si="207"/>
        <v>-</v>
      </c>
      <c r="H2666" s="202"/>
    </row>
    <row r="2667" spans="1:8" s="19" customFormat="1" ht="13.5" customHeight="1" outlineLevel="1" collapsed="1">
      <c r="A2667" s="45"/>
      <c r="B2667" s="46"/>
      <c r="C2667" s="138"/>
      <c r="D2667" s="136"/>
      <c r="E2667" s="49"/>
      <c r="F2667" s="49"/>
      <c r="G2667" s="50"/>
      <c r="H2667" s="203"/>
    </row>
    <row r="2668" spans="1:8" s="18" customFormat="1" ht="5.25" customHeight="1" outlineLevel="1">
      <c r="A2668" s="144"/>
      <c r="B2668" s="145"/>
      <c r="C2668" s="144"/>
      <c r="D2668" s="144"/>
      <c r="E2668" s="146"/>
      <c r="F2668" s="146"/>
      <c r="G2668" s="147"/>
      <c r="H2668" s="145"/>
    </row>
    <row r="2669" spans="1:8" s="2" customFormat="1" ht="15" customHeight="1" outlineLevel="1">
      <c r="A2669" s="52" t="s">
        <v>61</v>
      </c>
      <c r="B2669" s="53" t="s">
        <v>456</v>
      </c>
      <c r="C2669" s="204">
        <v>921</v>
      </c>
      <c r="D2669" s="205">
        <v>92116</v>
      </c>
      <c r="E2669" s="54">
        <f>SUM(E2670:E2674)</f>
        <v>7848</v>
      </c>
      <c r="F2669" s="54">
        <f>SUM(F2670:F2674)</f>
        <v>7848</v>
      </c>
      <c r="G2669" s="55">
        <f t="shared" si="206"/>
        <v>100</v>
      </c>
      <c r="H2669" s="202" t="s">
        <v>713</v>
      </c>
    </row>
    <row r="2670" spans="1:8" s="19" customFormat="1" ht="13.5" customHeight="1" outlineLevel="1">
      <c r="A2670" s="41" t="s">
        <v>7</v>
      </c>
      <c r="B2670" s="42" t="s">
        <v>33</v>
      </c>
      <c r="C2670" s="204"/>
      <c r="D2670" s="205"/>
      <c r="E2670" s="43">
        <v>7848</v>
      </c>
      <c r="F2670" s="43">
        <v>7848</v>
      </c>
      <c r="G2670" s="44">
        <f t="shared" si="206"/>
        <v>100</v>
      </c>
      <c r="H2670" s="202"/>
    </row>
    <row r="2671" spans="1:8" s="19" customFormat="1" ht="13.5" hidden="1" customHeight="1" outlineLevel="2">
      <c r="A2671" s="41" t="s">
        <v>8</v>
      </c>
      <c r="B2671" s="42" t="s">
        <v>34</v>
      </c>
      <c r="C2671" s="204"/>
      <c r="D2671" s="205"/>
      <c r="E2671" s="43">
        <v>0</v>
      </c>
      <c r="F2671" s="43">
        <v>0</v>
      </c>
      <c r="G2671" s="44" t="str">
        <f t="shared" si="206"/>
        <v>-</v>
      </c>
      <c r="H2671" s="202"/>
    </row>
    <row r="2672" spans="1:8" s="19" customFormat="1" ht="13.5" hidden="1" customHeight="1" outlineLevel="2">
      <c r="A2672" s="41" t="s">
        <v>9</v>
      </c>
      <c r="B2672" s="42" t="s">
        <v>35</v>
      </c>
      <c r="C2672" s="204"/>
      <c r="D2672" s="205"/>
      <c r="E2672" s="43">
        <v>0</v>
      </c>
      <c r="F2672" s="43">
        <v>0</v>
      </c>
      <c r="G2672" s="44" t="str">
        <f t="shared" si="206"/>
        <v>-</v>
      </c>
      <c r="H2672" s="202"/>
    </row>
    <row r="2673" spans="1:8" s="19" customFormat="1" ht="13.5" hidden="1" customHeight="1" outlineLevel="2">
      <c r="A2673" s="41" t="s">
        <v>31</v>
      </c>
      <c r="B2673" s="42" t="s">
        <v>36</v>
      </c>
      <c r="C2673" s="204"/>
      <c r="D2673" s="205"/>
      <c r="E2673" s="43">
        <v>0</v>
      </c>
      <c r="F2673" s="43">
        <v>0</v>
      </c>
      <c r="G2673" s="44" t="str">
        <f t="shared" si="206"/>
        <v>-</v>
      </c>
      <c r="H2673" s="202"/>
    </row>
    <row r="2674" spans="1:8" s="19" customFormat="1" ht="13.5" hidden="1" customHeight="1" outlineLevel="2">
      <c r="A2674" s="41" t="s">
        <v>38</v>
      </c>
      <c r="B2674" s="42" t="s">
        <v>37</v>
      </c>
      <c r="C2674" s="204"/>
      <c r="D2674" s="205"/>
      <c r="E2674" s="43">
        <v>0</v>
      </c>
      <c r="F2674" s="43">
        <v>0</v>
      </c>
      <c r="G2674" s="44" t="str">
        <f t="shared" si="206"/>
        <v>-</v>
      </c>
      <c r="H2674" s="202"/>
    </row>
    <row r="2675" spans="1:8" s="19" customFormat="1" ht="13.5" customHeight="1" outlineLevel="1" collapsed="1">
      <c r="A2675" s="45"/>
      <c r="B2675" s="46"/>
      <c r="C2675" s="138"/>
      <c r="D2675" s="136"/>
      <c r="E2675" s="49"/>
      <c r="F2675" s="49"/>
      <c r="G2675" s="50"/>
      <c r="H2675" s="203"/>
    </row>
    <row r="2676" spans="1:8" s="18" customFormat="1" ht="18" customHeight="1" outlineLevel="1">
      <c r="A2676" s="14" t="s">
        <v>318</v>
      </c>
      <c r="B2676" s="15" t="s">
        <v>72</v>
      </c>
      <c r="C2676" s="14"/>
      <c r="D2676" s="14"/>
      <c r="E2676" s="16">
        <f>E2678+E2686</f>
        <v>171509</v>
      </c>
      <c r="F2676" s="16">
        <f>F2678+F2686</f>
        <v>38908.78</v>
      </c>
      <c r="G2676" s="17">
        <f t="shared" ref="G2676:G2699" si="208">IF(E2676&gt;0,F2676/E2676*100,"-")</f>
        <v>22.68614475042126</v>
      </c>
      <c r="H2676" s="15"/>
    </row>
    <row r="2677" spans="1:8" s="18" customFormat="1" ht="3.95" customHeight="1" outlineLevel="1">
      <c r="A2677" s="144"/>
      <c r="B2677" s="145"/>
      <c r="C2677" s="144"/>
      <c r="D2677" s="144"/>
      <c r="E2677" s="146"/>
      <c r="F2677" s="146"/>
      <c r="G2677" s="147"/>
      <c r="H2677" s="145"/>
    </row>
    <row r="2678" spans="1:8" s="2" customFormat="1" ht="15" customHeight="1" outlineLevel="1">
      <c r="A2678" s="52" t="s">
        <v>93</v>
      </c>
      <c r="B2678" s="53" t="s">
        <v>343</v>
      </c>
      <c r="C2678" s="204">
        <v>921</v>
      </c>
      <c r="D2678" s="205">
        <v>92116</v>
      </c>
      <c r="E2678" s="54">
        <f>SUM(E2679:E2683)</f>
        <v>38909</v>
      </c>
      <c r="F2678" s="54">
        <f>SUM(F2679:F2683)</f>
        <v>38908.78</v>
      </c>
      <c r="G2678" s="55">
        <f t="shared" si="208"/>
        <v>99.999434578118169</v>
      </c>
      <c r="H2678" s="198" t="s">
        <v>714</v>
      </c>
    </row>
    <row r="2679" spans="1:8" s="19" customFormat="1" ht="13.5" customHeight="1" outlineLevel="1">
      <c r="A2679" s="41" t="s">
        <v>7</v>
      </c>
      <c r="B2679" s="42" t="s">
        <v>33</v>
      </c>
      <c r="C2679" s="204"/>
      <c r="D2679" s="205"/>
      <c r="E2679" s="43">
        <v>38909</v>
      </c>
      <c r="F2679" s="43">
        <v>38908.78</v>
      </c>
      <c r="G2679" s="44">
        <f t="shared" si="208"/>
        <v>99.999434578118169</v>
      </c>
      <c r="H2679" s="198"/>
    </row>
    <row r="2680" spans="1:8" s="19" customFormat="1" ht="13.5" hidden="1" customHeight="1" outlineLevel="2">
      <c r="A2680" s="41" t="s">
        <v>8</v>
      </c>
      <c r="B2680" s="42" t="s">
        <v>34</v>
      </c>
      <c r="C2680" s="204"/>
      <c r="D2680" s="205"/>
      <c r="E2680" s="43">
        <v>0</v>
      </c>
      <c r="F2680" s="43">
        <v>0</v>
      </c>
      <c r="G2680" s="44" t="str">
        <f t="shared" si="208"/>
        <v>-</v>
      </c>
      <c r="H2680" s="198"/>
    </row>
    <row r="2681" spans="1:8" s="19" customFormat="1" ht="13.5" hidden="1" customHeight="1" outlineLevel="2">
      <c r="A2681" s="41" t="s">
        <v>9</v>
      </c>
      <c r="B2681" s="42" t="s">
        <v>35</v>
      </c>
      <c r="C2681" s="204"/>
      <c r="D2681" s="205"/>
      <c r="E2681" s="43">
        <v>0</v>
      </c>
      <c r="F2681" s="43">
        <v>0</v>
      </c>
      <c r="G2681" s="44" t="str">
        <f t="shared" si="208"/>
        <v>-</v>
      </c>
      <c r="H2681" s="198"/>
    </row>
    <row r="2682" spans="1:8" s="19" customFormat="1" ht="13.5" hidden="1" customHeight="1" outlineLevel="2">
      <c r="A2682" s="41" t="s">
        <v>31</v>
      </c>
      <c r="B2682" s="42" t="s">
        <v>36</v>
      </c>
      <c r="C2682" s="204"/>
      <c r="D2682" s="205"/>
      <c r="E2682" s="43">
        <v>0</v>
      </c>
      <c r="F2682" s="43">
        <v>0</v>
      </c>
      <c r="G2682" s="44" t="str">
        <f t="shared" si="208"/>
        <v>-</v>
      </c>
      <c r="H2682" s="198"/>
    </row>
    <row r="2683" spans="1:8" s="19" customFormat="1" ht="13.5" hidden="1" customHeight="1" outlineLevel="2">
      <c r="A2683" s="41" t="s">
        <v>38</v>
      </c>
      <c r="B2683" s="42" t="s">
        <v>37</v>
      </c>
      <c r="C2683" s="204"/>
      <c r="D2683" s="205"/>
      <c r="E2683" s="43">
        <v>0</v>
      </c>
      <c r="F2683" s="43">
        <v>0</v>
      </c>
      <c r="G2683" s="44" t="str">
        <f t="shared" si="208"/>
        <v>-</v>
      </c>
      <c r="H2683" s="198"/>
    </row>
    <row r="2684" spans="1:8" s="19" customFormat="1" ht="3.95" customHeight="1" outlineLevel="1" collapsed="1">
      <c r="A2684" s="45"/>
      <c r="B2684" s="46"/>
      <c r="C2684" s="138"/>
      <c r="D2684" s="136"/>
      <c r="E2684" s="49"/>
      <c r="F2684" s="49"/>
      <c r="G2684" s="50"/>
      <c r="H2684" s="137"/>
    </row>
    <row r="2685" spans="1:8" s="19" customFormat="1" ht="3.95" customHeight="1" outlineLevel="1">
      <c r="A2685" s="148"/>
      <c r="B2685" s="149"/>
      <c r="C2685" s="139"/>
      <c r="D2685" s="140"/>
      <c r="E2685" s="150"/>
      <c r="F2685" s="150"/>
      <c r="G2685" s="151"/>
      <c r="H2685" s="141"/>
    </row>
    <row r="2686" spans="1:8" s="2" customFormat="1" ht="27" customHeight="1" outlineLevel="1">
      <c r="A2686" s="52" t="s">
        <v>94</v>
      </c>
      <c r="B2686" s="53" t="s">
        <v>344</v>
      </c>
      <c r="C2686" s="204">
        <v>921</v>
      </c>
      <c r="D2686" s="205">
        <v>92116</v>
      </c>
      <c r="E2686" s="54">
        <f>SUM(E2687:E2691)</f>
        <v>132600</v>
      </c>
      <c r="F2686" s="54">
        <f>SUM(F2687:F2691)</f>
        <v>0</v>
      </c>
      <c r="G2686" s="55">
        <f t="shared" si="208"/>
        <v>0</v>
      </c>
      <c r="H2686" s="198" t="s">
        <v>715</v>
      </c>
    </row>
    <row r="2687" spans="1:8" s="19" customFormat="1" ht="13.5" customHeight="1" outlineLevel="1">
      <c r="A2687" s="41" t="s">
        <v>7</v>
      </c>
      <c r="B2687" s="42" t="s">
        <v>33</v>
      </c>
      <c r="C2687" s="204"/>
      <c r="D2687" s="205"/>
      <c r="E2687" s="43">
        <v>132600</v>
      </c>
      <c r="F2687" s="43">
        <v>0</v>
      </c>
      <c r="G2687" s="44">
        <f t="shared" si="208"/>
        <v>0</v>
      </c>
      <c r="H2687" s="198"/>
    </row>
    <row r="2688" spans="1:8" s="19" customFormat="1" ht="13.5" hidden="1" customHeight="1" outlineLevel="2">
      <c r="A2688" s="41" t="s">
        <v>8</v>
      </c>
      <c r="B2688" s="42" t="s">
        <v>34</v>
      </c>
      <c r="C2688" s="204"/>
      <c r="D2688" s="205"/>
      <c r="E2688" s="43">
        <v>0</v>
      </c>
      <c r="F2688" s="43">
        <v>0</v>
      </c>
      <c r="G2688" s="44" t="str">
        <f t="shared" si="208"/>
        <v>-</v>
      </c>
      <c r="H2688" s="198"/>
    </row>
    <row r="2689" spans="1:9" s="19" customFormat="1" ht="13.5" hidden="1" customHeight="1" outlineLevel="2">
      <c r="A2689" s="41" t="s">
        <v>9</v>
      </c>
      <c r="B2689" s="42" t="s">
        <v>35</v>
      </c>
      <c r="C2689" s="204"/>
      <c r="D2689" s="205"/>
      <c r="E2689" s="43">
        <v>0</v>
      </c>
      <c r="F2689" s="43">
        <v>0</v>
      </c>
      <c r="G2689" s="44" t="str">
        <f t="shared" si="208"/>
        <v>-</v>
      </c>
      <c r="H2689" s="198"/>
    </row>
    <row r="2690" spans="1:9" s="19" customFormat="1" ht="13.5" hidden="1" customHeight="1" outlineLevel="2">
      <c r="A2690" s="41" t="s">
        <v>31</v>
      </c>
      <c r="B2690" s="42" t="s">
        <v>36</v>
      </c>
      <c r="C2690" s="204"/>
      <c r="D2690" s="205"/>
      <c r="E2690" s="43">
        <v>0</v>
      </c>
      <c r="F2690" s="43">
        <v>0</v>
      </c>
      <c r="G2690" s="44" t="str">
        <f t="shared" si="208"/>
        <v>-</v>
      </c>
      <c r="H2690" s="198"/>
    </row>
    <row r="2691" spans="1:9" s="19" customFormat="1" ht="14.25" hidden="1" customHeight="1" outlineLevel="2">
      <c r="A2691" s="41" t="s">
        <v>38</v>
      </c>
      <c r="B2691" s="42" t="s">
        <v>37</v>
      </c>
      <c r="C2691" s="204"/>
      <c r="D2691" s="205"/>
      <c r="E2691" s="43">
        <v>0</v>
      </c>
      <c r="F2691" s="43">
        <v>0</v>
      </c>
      <c r="G2691" s="44" t="str">
        <f t="shared" si="208"/>
        <v>-</v>
      </c>
      <c r="H2691" s="198"/>
    </row>
    <row r="2692" spans="1:9" s="19" customFormat="1" ht="3.95" customHeight="1" outlineLevel="1" collapsed="1">
      <c r="A2692" s="45"/>
      <c r="B2692" s="46"/>
      <c r="C2692" s="138"/>
      <c r="D2692" s="136"/>
      <c r="E2692" s="49"/>
      <c r="F2692" s="49"/>
      <c r="G2692" s="50"/>
      <c r="H2692" s="137"/>
    </row>
    <row r="2693" spans="1:9" s="19" customFormat="1" ht="3.95" customHeight="1">
      <c r="A2693" s="182"/>
      <c r="B2693" s="183"/>
      <c r="C2693" s="184"/>
      <c r="D2693" s="185"/>
      <c r="E2693" s="186"/>
      <c r="F2693" s="186"/>
      <c r="G2693" s="187"/>
      <c r="H2693" s="188"/>
    </row>
    <row r="2694" spans="1:9" s="98" customFormat="1" ht="18" customHeight="1">
      <c r="A2694" s="91" t="s">
        <v>45</v>
      </c>
      <c r="B2694" s="92" t="s">
        <v>345</v>
      </c>
      <c r="C2694" s="93"/>
      <c r="D2694" s="93"/>
      <c r="E2694" s="94">
        <f>SUM(E2695:E2699)</f>
        <v>119000</v>
      </c>
      <c r="F2694" s="94">
        <f>SUM(F2695:F2699)</f>
        <v>118949.1</v>
      </c>
      <c r="G2694" s="95">
        <f t="shared" si="208"/>
        <v>99.957226890756317</v>
      </c>
      <c r="H2694" s="96"/>
      <c r="I2694" s="97"/>
    </row>
    <row r="2695" spans="1:9" s="128" customFormat="1" ht="14.25" customHeight="1">
      <c r="A2695" s="122" t="s">
        <v>7</v>
      </c>
      <c r="B2695" s="123" t="s">
        <v>33</v>
      </c>
      <c r="C2695" s="124"/>
      <c r="D2695" s="122"/>
      <c r="E2695" s="125">
        <f>E2705+E2714+E2722+E2730+E2738</f>
        <v>119000</v>
      </c>
      <c r="F2695" s="125">
        <f t="shared" ref="E2695:F2699" si="209">F2705+F2714+F2722+F2730+F2738</f>
        <v>118949.1</v>
      </c>
      <c r="G2695" s="126">
        <f t="shared" si="208"/>
        <v>99.957226890756317</v>
      </c>
      <c r="H2695" s="127"/>
    </row>
    <row r="2696" spans="1:9" s="128" customFormat="1" ht="14.25" hidden="1" customHeight="1" outlineLevel="1">
      <c r="A2696" s="122" t="s">
        <v>8</v>
      </c>
      <c r="B2696" s="123" t="s">
        <v>34</v>
      </c>
      <c r="C2696" s="124"/>
      <c r="D2696" s="122"/>
      <c r="E2696" s="125">
        <f t="shared" si="209"/>
        <v>0</v>
      </c>
      <c r="F2696" s="125">
        <f t="shared" si="209"/>
        <v>0</v>
      </c>
      <c r="G2696" s="126" t="str">
        <f t="shared" si="208"/>
        <v>-</v>
      </c>
      <c r="H2696" s="127"/>
    </row>
    <row r="2697" spans="1:9" s="128" customFormat="1" ht="14.25" hidden="1" customHeight="1" outlineLevel="1">
      <c r="A2697" s="122" t="s">
        <v>9</v>
      </c>
      <c r="B2697" s="123" t="s">
        <v>35</v>
      </c>
      <c r="C2697" s="124"/>
      <c r="D2697" s="122"/>
      <c r="E2697" s="125">
        <f t="shared" si="209"/>
        <v>0</v>
      </c>
      <c r="F2697" s="125">
        <f t="shared" si="209"/>
        <v>0</v>
      </c>
      <c r="G2697" s="126" t="str">
        <f t="shared" si="208"/>
        <v>-</v>
      </c>
      <c r="H2697" s="127"/>
    </row>
    <row r="2698" spans="1:9" s="128" customFormat="1" ht="14.25" hidden="1" customHeight="1" outlineLevel="1">
      <c r="A2698" s="122" t="s">
        <v>31</v>
      </c>
      <c r="B2698" s="123" t="s">
        <v>36</v>
      </c>
      <c r="C2698" s="124"/>
      <c r="D2698" s="122"/>
      <c r="E2698" s="125">
        <f t="shared" si="209"/>
        <v>0</v>
      </c>
      <c r="F2698" s="125">
        <f t="shared" si="209"/>
        <v>0</v>
      </c>
      <c r="G2698" s="126" t="str">
        <f t="shared" si="208"/>
        <v>-</v>
      </c>
      <c r="H2698" s="127"/>
    </row>
    <row r="2699" spans="1:9" s="128" customFormat="1" ht="14.25" hidden="1" customHeight="1" outlineLevel="1">
      <c r="A2699" s="122" t="s">
        <v>38</v>
      </c>
      <c r="B2699" s="123" t="s">
        <v>37</v>
      </c>
      <c r="C2699" s="124"/>
      <c r="D2699" s="122"/>
      <c r="E2699" s="125">
        <f t="shared" si="209"/>
        <v>0</v>
      </c>
      <c r="F2699" s="125">
        <f t="shared" si="209"/>
        <v>0</v>
      </c>
      <c r="G2699" s="126" t="str">
        <f t="shared" si="208"/>
        <v>-</v>
      </c>
      <c r="H2699" s="127"/>
    </row>
    <row r="2700" spans="1:9" s="100" customFormat="1" ht="5.0999999999999996" customHeight="1" collapsed="1">
      <c r="A2700" s="101"/>
      <c r="B2700" s="102"/>
      <c r="C2700" s="103"/>
      <c r="D2700" s="101"/>
      <c r="E2700" s="104"/>
      <c r="F2700" s="104"/>
      <c r="G2700" s="105"/>
      <c r="H2700" s="106"/>
    </row>
    <row r="2701" spans="1:9" s="84" customFormat="1" ht="21" customHeight="1" outlineLevel="1">
      <c r="A2701" s="80" t="s">
        <v>57</v>
      </c>
      <c r="B2701" s="81" t="s">
        <v>120</v>
      </c>
      <c r="C2701" s="80"/>
      <c r="D2701" s="80"/>
      <c r="E2701" s="82">
        <f>E2702+E2711</f>
        <v>119000</v>
      </c>
      <c r="F2701" s="82">
        <f>F2702+F2711</f>
        <v>118949.1</v>
      </c>
      <c r="G2701" s="83">
        <f t="shared" ref="G2701:G2709" si="210">IF(E2701&gt;0,F2701/E2701*100,"-")</f>
        <v>99.957226890756317</v>
      </c>
      <c r="H2701" s="81"/>
    </row>
    <row r="2702" spans="1:9" s="18" customFormat="1" ht="18" customHeight="1" outlineLevel="1">
      <c r="A2702" s="14" t="s">
        <v>15</v>
      </c>
      <c r="B2702" s="15" t="s">
        <v>58</v>
      </c>
      <c r="C2702" s="14"/>
      <c r="D2702" s="14"/>
      <c r="E2702" s="16">
        <f>E2704</f>
        <v>28500</v>
      </c>
      <c r="F2702" s="16">
        <f>F2704</f>
        <v>28499.1</v>
      </c>
      <c r="G2702" s="17">
        <f t="shared" si="210"/>
        <v>99.996842105263156</v>
      </c>
      <c r="H2702" s="15"/>
    </row>
    <row r="2703" spans="1:9" s="18" customFormat="1" ht="3.95" customHeight="1" outlineLevel="1">
      <c r="A2703" s="144"/>
      <c r="B2703" s="145"/>
      <c r="C2703" s="144"/>
      <c r="D2703" s="144"/>
      <c r="E2703" s="146"/>
      <c r="F2703" s="146"/>
      <c r="G2703" s="147"/>
      <c r="H2703" s="145"/>
    </row>
    <row r="2704" spans="1:9" s="2" customFormat="1" ht="15" customHeight="1" outlineLevel="1">
      <c r="A2704" s="52" t="s">
        <v>32</v>
      </c>
      <c r="B2704" s="53" t="s">
        <v>346</v>
      </c>
      <c r="C2704" s="204">
        <v>921</v>
      </c>
      <c r="D2704" s="205">
        <v>92109</v>
      </c>
      <c r="E2704" s="54">
        <f>SUM(E2705:E2709)</f>
        <v>28500</v>
      </c>
      <c r="F2704" s="54">
        <f>SUM(F2705:F2709)</f>
        <v>28499.1</v>
      </c>
      <c r="G2704" s="55">
        <f t="shared" si="210"/>
        <v>99.996842105263156</v>
      </c>
      <c r="H2704" s="200" t="s">
        <v>1</v>
      </c>
    </row>
    <row r="2705" spans="1:8" s="19" customFormat="1" ht="13.5" customHeight="1" outlineLevel="1">
      <c r="A2705" s="41" t="s">
        <v>7</v>
      </c>
      <c r="B2705" s="42" t="s">
        <v>33</v>
      </c>
      <c r="C2705" s="204"/>
      <c r="D2705" s="205"/>
      <c r="E2705" s="43">
        <v>28500</v>
      </c>
      <c r="F2705" s="43">
        <v>28499.1</v>
      </c>
      <c r="G2705" s="44">
        <f t="shared" si="210"/>
        <v>99.996842105263156</v>
      </c>
      <c r="H2705" s="200"/>
    </row>
    <row r="2706" spans="1:8" s="19" customFormat="1" ht="13.5" hidden="1" customHeight="1" outlineLevel="2">
      <c r="A2706" s="41" t="s">
        <v>8</v>
      </c>
      <c r="B2706" s="42" t="s">
        <v>34</v>
      </c>
      <c r="C2706" s="204"/>
      <c r="D2706" s="205"/>
      <c r="E2706" s="43">
        <v>0</v>
      </c>
      <c r="F2706" s="43">
        <v>0</v>
      </c>
      <c r="G2706" s="44" t="str">
        <f t="shared" si="210"/>
        <v>-</v>
      </c>
      <c r="H2706" s="200"/>
    </row>
    <row r="2707" spans="1:8" s="19" customFormat="1" ht="13.5" hidden="1" customHeight="1" outlineLevel="2">
      <c r="A2707" s="41" t="s">
        <v>9</v>
      </c>
      <c r="B2707" s="42" t="s">
        <v>35</v>
      </c>
      <c r="C2707" s="204"/>
      <c r="D2707" s="205"/>
      <c r="E2707" s="43">
        <v>0</v>
      </c>
      <c r="F2707" s="43">
        <v>0</v>
      </c>
      <c r="G2707" s="44" t="str">
        <f t="shared" si="210"/>
        <v>-</v>
      </c>
      <c r="H2707" s="200"/>
    </row>
    <row r="2708" spans="1:8" s="19" customFormat="1" ht="13.5" hidden="1" customHeight="1" outlineLevel="2">
      <c r="A2708" s="41" t="s">
        <v>31</v>
      </c>
      <c r="B2708" s="42" t="s">
        <v>36</v>
      </c>
      <c r="C2708" s="204"/>
      <c r="D2708" s="205"/>
      <c r="E2708" s="43">
        <v>0</v>
      </c>
      <c r="F2708" s="43">
        <v>0</v>
      </c>
      <c r="G2708" s="44" t="str">
        <f t="shared" si="210"/>
        <v>-</v>
      </c>
      <c r="H2708" s="200"/>
    </row>
    <row r="2709" spans="1:8" s="19" customFormat="1" ht="13.5" hidden="1" customHeight="1" outlineLevel="2">
      <c r="A2709" s="41" t="s">
        <v>38</v>
      </c>
      <c r="B2709" s="42" t="s">
        <v>37</v>
      </c>
      <c r="C2709" s="204"/>
      <c r="D2709" s="205"/>
      <c r="E2709" s="43">
        <v>0</v>
      </c>
      <c r="F2709" s="43">
        <v>0</v>
      </c>
      <c r="G2709" s="44" t="str">
        <f t="shared" si="210"/>
        <v>-</v>
      </c>
      <c r="H2709" s="200"/>
    </row>
    <row r="2710" spans="1:8" s="19" customFormat="1" ht="3.95" customHeight="1" outlineLevel="1" collapsed="1">
      <c r="A2710" s="45"/>
      <c r="B2710" s="46"/>
      <c r="C2710" s="138"/>
      <c r="D2710" s="136"/>
      <c r="E2710" s="49"/>
      <c r="F2710" s="49"/>
      <c r="G2710" s="50"/>
      <c r="H2710" s="156"/>
    </row>
    <row r="2711" spans="1:8" s="18" customFormat="1" ht="18" customHeight="1" outlineLevel="1">
      <c r="A2711" s="14" t="s">
        <v>318</v>
      </c>
      <c r="B2711" s="15" t="s">
        <v>72</v>
      </c>
      <c r="C2711" s="14"/>
      <c r="D2711" s="14"/>
      <c r="E2711" s="16">
        <f>E2713+E2721+E2729+E2737</f>
        <v>90500</v>
      </c>
      <c r="F2711" s="16">
        <f>F2713+F2721+F2729+F2737</f>
        <v>90450</v>
      </c>
      <c r="G2711" s="17">
        <f t="shared" ref="G2711:G2718" si="211">IF(E2711&gt;0,F2711/E2711*100,"-")</f>
        <v>99.944751381215468</v>
      </c>
      <c r="H2711" s="15"/>
    </row>
    <row r="2712" spans="1:8" s="18" customFormat="1" ht="3.95" customHeight="1" outlineLevel="1">
      <c r="A2712" s="144"/>
      <c r="B2712" s="145"/>
      <c r="C2712" s="144"/>
      <c r="D2712" s="144"/>
      <c r="E2712" s="146"/>
      <c r="F2712" s="146"/>
      <c r="G2712" s="147"/>
      <c r="H2712" s="145"/>
    </row>
    <row r="2713" spans="1:8" s="2" customFormat="1" ht="15" customHeight="1" outlineLevel="1">
      <c r="A2713" s="52" t="s">
        <v>93</v>
      </c>
      <c r="B2713" s="53" t="s">
        <v>347</v>
      </c>
      <c r="C2713" s="204">
        <v>921</v>
      </c>
      <c r="D2713" s="205">
        <v>92109</v>
      </c>
      <c r="E2713" s="54">
        <f>SUM(E2714:E2718)</f>
        <v>5000</v>
      </c>
      <c r="F2713" s="54">
        <f>SUM(F2714:F2718)</f>
        <v>5000</v>
      </c>
      <c r="G2713" s="55">
        <f t="shared" si="211"/>
        <v>100</v>
      </c>
      <c r="H2713" s="200" t="s">
        <v>716</v>
      </c>
    </row>
    <row r="2714" spans="1:8" s="19" customFormat="1" ht="13.5" customHeight="1" outlineLevel="1">
      <c r="A2714" s="41" t="s">
        <v>7</v>
      </c>
      <c r="B2714" s="42" t="s">
        <v>33</v>
      </c>
      <c r="C2714" s="204"/>
      <c r="D2714" s="205"/>
      <c r="E2714" s="43">
        <v>5000</v>
      </c>
      <c r="F2714" s="43">
        <v>5000</v>
      </c>
      <c r="G2714" s="44">
        <f t="shared" si="211"/>
        <v>100</v>
      </c>
      <c r="H2714" s="200"/>
    </row>
    <row r="2715" spans="1:8" s="19" customFormat="1" ht="13.5" hidden="1" customHeight="1" outlineLevel="2">
      <c r="A2715" s="41" t="s">
        <v>8</v>
      </c>
      <c r="B2715" s="42" t="s">
        <v>34</v>
      </c>
      <c r="C2715" s="204"/>
      <c r="D2715" s="205"/>
      <c r="E2715" s="43">
        <v>0</v>
      </c>
      <c r="F2715" s="43">
        <v>0</v>
      </c>
      <c r="G2715" s="44" t="str">
        <f t="shared" si="211"/>
        <v>-</v>
      </c>
      <c r="H2715" s="200"/>
    </row>
    <row r="2716" spans="1:8" s="19" customFormat="1" ht="13.5" hidden="1" customHeight="1" outlineLevel="2">
      <c r="A2716" s="41" t="s">
        <v>9</v>
      </c>
      <c r="B2716" s="42" t="s">
        <v>35</v>
      </c>
      <c r="C2716" s="204"/>
      <c r="D2716" s="205"/>
      <c r="E2716" s="43">
        <v>0</v>
      </c>
      <c r="F2716" s="43">
        <v>0</v>
      </c>
      <c r="G2716" s="44" t="str">
        <f t="shared" si="211"/>
        <v>-</v>
      </c>
      <c r="H2716" s="200"/>
    </row>
    <row r="2717" spans="1:8" s="19" customFormat="1" ht="13.5" hidden="1" customHeight="1" outlineLevel="2">
      <c r="A2717" s="41" t="s">
        <v>31</v>
      </c>
      <c r="B2717" s="42" t="s">
        <v>36</v>
      </c>
      <c r="C2717" s="204"/>
      <c r="D2717" s="205"/>
      <c r="E2717" s="43">
        <v>0</v>
      </c>
      <c r="F2717" s="43">
        <v>0</v>
      </c>
      <c r="G2717" s="44" t="str">
        <f t="shared" si="211"/>
        <v>-</v>
      </c>
      <c r="H2717" s="200"/>
    </row>
    <row r="2718" spans="1:8" s="19" customFormat="1" ht="13.5" hidden="1" customHeight="1" outlineLevel="2">
      <c r="A2718" s="41" t="s">
        <v>38</v>
      </c>
      <c r="B2718" s="42" t="s">
        <v>37</v>
      </c>
      <c r="C2718" s="204"/>
      <c r="D2718" s="205"/>
      <c r="E2718" s="43">
        <v>0</v>
      </c>
      <c r="F2718" s="43">
        <v>0</v>
      </c>
      <c r="G2718" s="44" t="str">
        <f t="shared" si="211"/>
        <v>-</v>
      </c>
      <c r="H2718" s="200"/>
    </row>
    <row r="2719" spans="1:8" s="19" customFormat="1" ht="3.95" customHeight="1" outlineLevel="1" collapsed="1">
      <c r="A2719" s="45"/>
      <c r="B2719" s="46"/>
      <c r="C2719" s="138"/>
      <c r="D2719" s="136"/>
      <c r="E2719" s="49"/>
      <c r="F2719" s="49"/>
      <c r="G2719" s="50"/>
      <c r="H2719" s="156"/>
    </row>
    <row r="2720" spans="1:8" s="19" customFormat="1" ht="3.95" customHeight="1" outlineLevel="1">
      <c r="A2720" s="148"/>
      <c r="B2720" s="149"/>
      <c r="C2720" s="139"/>
      <c r="D2720" s="140"/>
      <c r="E2720" s="150"/>
      <c r="F2720" s="150"/>
      <c r="G2720" s="151"/>
      <c r="H2720" s="142"/>
    </row>
    <row r="2721" spans="1:8" s="2" customFormat="1" ht="15" customHeight="1" outlineLevel="1">
      <c r="A2721" s="52" t="s">
        <v>94</v>
      </c>
      <c r="B2721" s="53" t="s">
        <v>348</v>
      </c>
      <c r="C2721" s="204">
        <v>921</v>
      </c>
      <c r="D2721" s="205">
        <v>92109</v>
      </c>
      <c r="E2721" s="54">
        <f>SUM(E2722:E2726)</f>
        <v>34700</v>
      </c>
      <c r="F2721" s="54">
        <f>SUM(F2722:F2726)</f>
        <v>34700</v>
      </c>
      <c r="G2721" s="55">
        <f t="shared" ref="G2721:G2750" si="212">IF(E2721&gt;0,F2721/E2721*100,"-")</f>
        <v>100</v>
      </c>
      <c r="H2721" s="200" t="s">
        <v>717</v>
      </c>
    </row>
    <row r="2722" spans="1:8" s="19" customFormat="1" ht="13.5" customHeight="1" outlineLevel="1">
      <c r="A2722" s="41" t="s">
        <v>7</v>
      </c>
      <c r="B2722" s="42" t="s">
        <v>33</v>
      </c>
      <c r="C2722" s="204"/>
      <c r="D2722" s="205"/>
      <c r="E2722" s="43">
        <v>34700</v>
      </c>
      <c r="F2722" s="43">
        <v>34700</v>
      </c>
      <c r="G2722" s="44">
        <f t="shared" si="212"/>
        <v>100</v>
      </c>
      <c r="H2722" s="200"/>
    </row>
    <row r="2723" spans="1:8" s="19" customFormat="1" ht="13.5" hidden="1" customHeight="1" outlineLevel="2">
      <c r="A2723" s="41" t="s">
        <v>8</v>
      </c>
      <c r="B2723" s="42" t="s">
        <v>34</v>
      </c>
      <c r="C2723" s="204"/>
      <c r="D2723" s="205"/>
      <c r="E2723" s="43">
        <v>0</v>
      </c>
      <c r="F2723" s="43">
        <v>0</v>
      </c>
      <c r="G2723" s="44" t="str">
        <f t="shared" si="212"/>
        <v>-</v>
      </c>
      <c r="H2723" s="200"/>
    </row>
    <row r="2724" spans="1:8" s="19" customFormat="1" ht="13.5" hidden="1" customHeight="1" outlineLevel="2">
      <c r="A2724" s="41" t="s">
        <v>9</v>
      </c>
      <c r="B2724" s="42" t="s">
        <v>35</v>
      </c>
      <c r="C2724" s="204"/>
      <c r="D2724" s="205"/>
      <c r="E2724" s="43">
        <v>0</v>
      </c>
      <c r="F2724" s="43">
        <v>0</v>
      </c>
      <c r="G2724" s="44" t="str">
        <f t="shared" si="212"/>
        <v>-</v>
      </c>
      <c r="H2724" s="200"/>
    </row>
    <row r="2725" spans="1:8" s="19" customFormat="1" ht="13.5" hidden="1" customHeight="1" outlineLevel="2">
      <c r="A2725" s="41" t="s">
        <v>31</v>
      </c>
      <c r="B2725" s="42" t="s">
        <v>36</v>
      </c>
      <c r="C2725" s="204"/>
      <c r="D2725" s="205"/>
      <c r="E2725" s="43">
        <v>0</v>
      </c>
      <c r="F2725" s="43">
        <v>0</v>
      </c>
      <c r="G2725" s="44" t="str">
        <f t="shared" si="212"/>
        <v>-</v>
      </c>
      <c r="H2725" s="200"/>
    </row>
    <row r="2726" spans="1:8" s="19" customFormat="1" ht="13.5" hidden="1" customHeight="1" outlineLevel="2">
      <c r="A2726" s="41" t="s">
        <v>38</v>
      </c>
      <c r="B2726" s="42" t="s">
        <v>37</v>
      </c>
      <c r="C2726" s="204"/>
      <c r="D2726" s="205"/>
      <c r="E2726" s="43">
        <v>0</v>
      </c>
      <c r="F2726" s="43">
        <v>0</v>
      </c>
      <c r="G2726" s="44" t="str">
        <f t="shared" si="212"/>
        <v>-</v>
      </c>
      <c r="H2726" s="200"/>
    </row>
    <row r="2727" spans="1:8" s="19" customFormat="1" ht="3.95" customHeight="1" outlineLevel="1" collapsed="1">
      <c r="A2727" s="45"/>
      <c r="B2727" s="46"/>
      <c r="C2727" s="138"/>
      <c r="D2727" s="136"/>
      <c r="E2727" s="49"/>
      <c r="F2727" s="49"/>
      <c r="G2727" s="50"/>
      <c r="H2727" s="156"/>
    </row>
    <row r="2728" spans="1:8" s="19" customFormat="1" ht="3.95" customHeight="1" outlineLevel="1">
      <c r="A2728" s="148"/>
      <c r="B2728" s="149"/>
      <c r="C2728" s="139"/>
      <c r="D2728" s="140"/>
      <c r="E2728" s="150"/>
      <c r="F2728" s="150"/>
      <c r="G2728" s="151"/>
      <c r="H2728" s="142"/>
    </row>
    <row r="2729" spans="1:8" s="2" customFormat="1" ht="39" customHeight="1" outlineLevel="1">
      <c r="A2729" s="52" t="s">
        <v>96</v>
      </c>
      <c r="B2729" s="53" t="s">
        <v>349</v>
      </c>
      <c r="C2729" s="204">
        <v>921</v>
      </c>
      <c r="D2729" s="205">
        <v>92109</v>
      </c>
      <c r="E2729" s="54">
        <f>SUM(E2730:E2734)</f>
        <v>21600</v>
      </c>
      <c r="F2729" s="54">
        <f>SUM(F2730:F2734)</f>
        <v>21600</v>
      </c>
      <c r="G2729" s="55">
        <f t="shared" si="212"/>
        <v>100</v>
      </c>
      <c r="H2729" s="200" t="s">
        <v>1</v>
      </c>
    </row>
    <row r="2730" spans="1:8" s="19" customFormat="1" ht="13.5" customHeight="1" outlineLevel="1">
      <c r="A2730" s="41" t="s">
        <v>7</v>
      </c>
      <c r="B2730" s="42" t="s">
        <v>33</v>
      </c>
      <c r="C2730" s="204"/>
      <c r="D2730" s="205"/>
      <c r="E2730" s="43">
        <v>21600</v>
      </c>
      <c r="F2730" s="43">
        <v>21600</v>
      </c>
      <c r="G2730" s="44">
        <f t="shared" si="212"/>
        <v>100</v>
      </c>
      <c r="H2730" s="200"/>
    </row>
    <row r="2731" spans="1:8" s="19" customFormat="1" ht="13.5" hidden="1" customHeight="1" outlineLevel="2">
      <c r="A2731" s="41" t="s">
        <v>8</v>
      </c>
      <c r="B2731" s="42" t="s">
        <v>34</v>
      </c>
      <c r="C2731" s="204"/>
      <c r="D2731" s="205"/>
      <c r="E2731" s="43">
        <v>0</v>
      </c>
      <c r="F2731" s="43">
        <v>0</v>
      </c>
      <c r="G2731" s="44" t="str">
        <f t="shared" si="212"/>
        <v>-</v>
      </c>
      <c r="H2731" s="200"/>
    </row>
    <row r="2732" spans="1:8" s="19" customFormat="1" ht="13.5" hidden="1" customHeight="1" outlineLevel="2">
      <c r="A2732" s="41" t="s">
        <v>9</v>
      </c>
      <c r="B2732" s="42" t="s">
        <v>35</v>
      </c>
      <c r="C2732" s="204"/>
      <c r="D2732" s="205"/>
      <c r="E2732" s="43">
        <v>0</v>
      </c>
      <c r="F2732" s="43">
        <v>0</v>
      </c>
      <c r="G2732" s="44" t="str">
        <f t="shared" si="212"/>
        <v>-</v>
      </c>
      <c r="H2732" s="200"/>
    </row>
    <row r="2733" spans="1:8" s="19" customFormat="1" ht="13.5" hidden="1" customHeight="1" outlineLevel="2">
      <c r="A2733" s="41" t="s">
        <v>31</v>
      </c>
      <c r="B2733" s="42" t="s">
        <v>36</v>
      </c>
      <c r="C2733" s="204"/>
      <c r="D2733" s="205"/>
      <c r="E2733" s="43">
        <v>0</v>
      </c>
      <c r="F2733" s="43">
        <v>0</v>
      </c>
      <c r="G2733" s="44" t="str">
        <f t="shared" si="212"/>
        <v>-</v>
      </c>
      <c r="H2733" s="200"/>
    </row>
    <row r="2734" spans="1:8" s="19" customFormat="1" ht="13.5" hidden="1" customHeight="1" outlineLevel="2">
      <c r="A2734" s="41" t="s">
        <v>38</v>
      </c>
      <c r="B2734" s="42" t="s">
        <v>37</v>
      </c>
      <c r="C2734" s="204"/>
      <c r="D2734" s="205"/>
      <c r="E2734" s="43">
        <v>0</v>
      </c>
      <c r="F2734" s="43">
        <v>0</v>
      </c>
      <c r="G2734" s="44" t="str">
        <f t="shared" si="212"/>
        <v>-</v>
      </c>
      <c r="H2734" s="200"/>
    </row>
    <row r="2735" spans="1:8" s="19" customFormat="1" ht="3.95" customHeight="1" outlineLevel="1" collapsed="1">
      <c r="A2735" s="45"/>
      <c r="B2735" s="46"/>
      <c r="C2735" s="138"/>
      <c r="D2735" s="136"/>
      <c r="E2735" s="49"/>
      <c r="F2735" s="49"/>
      <c r="G2735" s="50"/>
      <c r="H2735" s="137"/>
    </row>
    <row r="2736" spans="1:8" s="19" customFormat="1" ht="3.95" customHeight="1" outlineLevel="1">
      <c r="A2736" s="148"/>
      <c r="B2736" s="149"/>
      <c r="C2736" s="139"/>
      <c r="D2736" s="140"/>
      <c r="E2736" s="150"/>
      <c r="F2736" s="150"/>
      <c r="G2736" s="151"/>
      <c r="H2736" s="141"/>
    </row>
    <row r="2737" spans="1:9" s="2" customFormat="1" ht="27" customHeight="1" outlineLevel="1">
      <c r="A2737" s="52" t="s">
        <v>97</v>
      </c>
      <c r="B2737" s="53" t="s">
        <v>736</v>
      </c>
      <c r="C2737" s="204">
        <v>921</v>
      </c>
      <c r="D2737" s="205">
        <v>92109</v>
      </c>
      <c r="E2737" s="54">
        <f>SUM(E2738:E2742)</f>
        <v>29200</v>
      </c>
      <c r="F2737" s="54">
        <f>SUM(F2738:F2742)</f>
        <v>29150</v>
      </c>
      <c r="G2737" s="55">
        <f t="shared" si="212"/>
        <v>99.828767123287676</v>
      </c>
      <c r="H2737" s="200" t="s">
        <v>718</v>
      </c>
    </row>
    <row r="2738" spans="1:9" s="19" customFormat="1" ht="13.5" customHeight="1" outlineLevel="1">
      <c r="A2738" s="41" t="s">
        <v>7</v>
      </c>
      <c r="B2738" s="42" t="s">
        <v>33</v>
      </c>
      <c r="C2738" s="204"/>
      <c r="D2738" s="205"/>
      <c r="E2738" s="43">
        <v>29200</v>
      </c>
      <c r="F2738" s="43">
        <v>29150</v>
      </c>
      <c r="G2738" s="44">
        <f t="shared" si="212"/>
        <v>99.828767123287676</v>
      </c>
      <c r="H2738" s="200"/>
    </row>
    <row r="2739" spans="1:9" s="19" customFormat="1" ht="13.5" hidden="1" customHeight="1" outlineLevel="2">
      <c r="A2739" s="41" t="s">
        <v>8</v>
      </c>
      <c r="B2739" s="42" t="s">
        <v>34</v>
      </c>
      <c r="C2739" s="204"/>
      <c r="D2739" s="205"/>
      <c r="E2739" s="43">
        <v>0</v>
      </c>
      <c r="F2739" s="43">
        <v>0</v>
      </c>
      <c r="G2739" s="44" t="str">
        <f t="shared" si="212"/>
        <v>-</v>
      </c>
      <c r="H2739" s="200"/>
    </row>
    <row r="2740" spans="1:9" s="19" customFormat="1" ht="13.5" hidden="1" customHeight="1" outlineLevel="2">
      <c r="A2740" s="41" t="s">
        <v>9</v>
      </c>
      <c r="B2740" s="42" t="s">
        <v>35</v>
      </c>
      <c r="C2740" s="204"/>
      <c r="D2740" s="205"/>
      <c r="E2740" s="43">
        <v>0</v>
      </c>
      <c r="F2740" s="43">
        <v>0</v>
      </c>
      <c r="G2740" s="44" t="str">
        <f t="shared" si="212"/>
        <v>-</v>
      </c>
      <c r="H2740" s="200"/>
    </row>
    <row r="2741" spans="1:9" s="19" customFormat="1" ht="13.5" hidden="1" customHeight="1" outlineLevel="2">
      <c r="A2741" s="41" t="s">
        <v>31</v>
      </c>
      <c r="B2741" s="42" t="s">
        <v>36</v>
      </c>
      <c r="C2741" s="204"/>
      <c r="D2741" s="205"/>
      <c r="E2741" s="43">
        <v>0</v>
      </c>
      <c r="F2741" s="43">
        <v>0</v>
      </c>
      <c r="G2741" s="44" t="str">
        <f t="shared" si="212"/>
        <v>-</v>
      </c>
      <c r="H2741" s="200"/>
    </row>
    <row r="2742" spans="1:9" s="19" customFormat="1" ht="13.5" hidden="1" customHeight="1" outlineLevel="2">
      <c r="A2742" s="41" t="s">
        <v>38</v>
      </c>
      <c r="B2742" s="42" t="s">
        <v>37</v>
      </c>
      <c r="C2742" s="204"/>
      <c r="D2742" s="205"/>
      <c r="E2742" s="43">
        <v>0</v>
      </c>
      <c r="F2742" s="43">
        <v>0</v>
      </c>
      <c r="G2742" s="44" t="str">
        <f t="shared" si="212"/>
        <v>-</v>
      </c>
      <c r="H2742" s="200"/>
    </row>
    <row r="2743" spans="1:9" s="19" customFormat="1" ht="3.95" customHeight="1" outlineLevel="1" collapsed="1">
      <c r="A2743" s="45"/>
      <c r="B2743" s="46"/>
      <c r="C2743" s="138"/>
      <c r="D2743" s="136"/>
      <c r="E2743" s="49"/>
      <c r="F2743" s="49"/>
      <c r="G2743" s="50"/>
      <c r="H2743" s="137"/>
    </row>
    <row r="2744" spans="1:9" s="19" customFormat="1" ht="3.95" customHeight="1">
      <c r="A2744" s="182"/>
      <c r="B2744" s="183"/>
      <c r="C2744" s="184"/>
      <c r="D2744" s="185"/>
      <c r="E2744" s="186"/>
      <c r="F2744" s="186"/>
      <c r="G2744" s="187"/>
      <c r="H2744" s="188"/>
    </row>
    <row r="2745" spans="1:9" s="98" customFormat="1" ht="18" customHeight="1">
      <c r="A2745" s="91" t="s">
        <v>46</v>
      </c>
      <c r="B2745" s="92" t="s">
        <v>350</v>
      </c>
      <c r="C2745" s="93"/>
      <c r="D2745" s="93"/>
      <c r="E2745" s="94">
        <f>SUM(E2746:E2750)</f>
        <v>20000</v>
      </c>
      <c r="F2745" s="94">
        <f>SUM(F2746:F2750)</f>
        <v>20000</v>
      </c>
      <c r="G2745" s="95">
        <f t="shared" si="212"/>
        <v>100</v>
      </c>
      <c r="H2745" s="96"/>
      <c r="I2745" s="97"/>
    </row>
    <row r="2746" spans="1:9" s="128" customFormat="1" ht="14.25" customHeight="1">
      <c r="A2746" s="122" t="s">
        <v>7</v>
      </c>
      <c r="B2746" s="123" t="s">
        <v>33</v>
      </c>
      <c r="C2746" s="124"/>
      <c r="D2746" s="122"/>
      <c r="E2746" s="125">
        <f t="shared" ref="E2746:F2750" si="213">E2756</f>
        <v>20000</v>
      </c>
      <c r="F2746" s="125">
        <f t="shared" si="213"/>
        <v>20000</v>
      </c>
      <c r="G2746" s="126">
        <f t="shared" si="212"/>
        <v>100</v>
      </c>
      <c r="H2746" s="127"/>
    </row>
    <row r="2747" spans="1:9" s="128" customFormat="1" ht="14.25" hidden="1" customHeight="1" outlineLevel="1">
      <c r="A2747" s="122" t="s">
        <v>8</v>
      </c>
      <c r="B2747" s="123" t="s">
        <v>34</v>
      </c>
      <c r="C2747" s="124"/>
      <c r="D2747" s="122"/>
      <c r="E2747" s="125">
        <f t="shared" si="213"/>
        <v>0</v>
      </c>
      <c r="F2747" s="125">
        <f t="shared" si="213"/>
        <v>0</v>
      </c>
      <c r="G2747" s="126" t="str">
        <f t="shared" si="212"/>
        <v>-</v>
      </c>
      <c r="H2747" s="127"/>
    </row>
    <row r="2748" spans="1:9" s="128" customFormat="1" ht="14.25" hidden="1" customHeight="1" outlineLevel="1">
      <c r="A2748" s="122" t="s">
        <v>9</v>
      </c>
      <c r="B2748" s="123" t="s">
        <v>35</v>
      </c>
      <c r="C2748" s="124"/>
      <c r="D2748" s="122"/>
      <c r="E2748" s="125">
        <f t="shared" si="213"/>
        <v>0</v>
      </c>
      <c r="F2748" s="125">
        <f t="shared" si="213"/>
        <v>0</v>
      </c>
      <c r="G2748" s="126" t="str">
        <f t="shared" si="212"/>
        <v>-</v>
      </c>
      <c r="H2748" s="127"/>
    </row>
    <row r="2749" spans="1:9" s="128" customFormat="1" ht="14.25" hidden="1" customHeight="1" outlineLevel="1">
      <c r="A2749" s="122" t="s">
        <v>31</v>
      </c>
      <c r="B2749" s="123" t="s">
        <v>36</v>
      </c>
      <c r="C2749" s="124"/>
      <c r="D2749" s="122"/>
      <c r="E2749" s="125">
        <f t="shared" si="213"/>
        <v>0</v>
      </c>
      <c r="F2749" s="125">
        <f t="shared" si="213"/>
        <v>0</v>
      </c>
      <c r="G2749" s="126" t="str">
        <f t="shared" si="212"/>
        <v>-</v>
      </c>
      <c r="H2749" s="127"/>
    </row>
    <row r="2750" spans="1:9" s="128" customFormat="1" ht="14.25" hidden="1" customHeight="1" outlineLevel="1">
      <c r="A2750" s="122" t="s">
        <v>38</v>
      </c>
      <c r="B2750" s="123" t="s">
        <v>37</v>
      </c>
      <c r="C2750" s="124"/>
      <c r="D2750" s="122"/>
      <c r="E2750" s="125">
        <f t="shared" si="213"/>
        <v>0</v>
      </c>
      <c r="F2750" s="125">
        <f t="shared" si="213"/>
        <v>0</v>
      </c>
      <c r="G2750" s="126" t="str">
        <f t="shared" si="212"/>
        <v>-</v>
      </c>
      <c r="H2750" s="127"/>
    </row>
    <row r="2751" spans="1:9" s="100" customFormat="1" ht="5.0999999999999996" customHeight="1" collapsed="1">
      <c r="A2751" s="101"/>
      <c r="B2751" s="102"/>
      <c r="C2751" s="103"/>
      <c r="D2751" s="101"/>
      <c r="E2751" s="104"/>
      <c r="F2751" s="104"/>
      <c r="G2751" s="105"/>
      <c r="H2751" s="106"/>
    </row>
    <row r="2752" spans="1:9" s="84" customFormat="1" ht="21" customHeight="1" outlineLevel="1">
      <c r="A2752" s="80" t="s">
        <v>57</v>
      </c>
      <c r="B2752" s="81" t="s">
        <v>120</v>
      </c>
      <c r="C2752" s="80"/>
      <c r="D2752" s="80"/>
      <c r="E2752" s="82">
        <f>E2753</f>
        <v>20000</v>
      </c>
      <c r="F2752" s="82">
        <f>F2753</f>
        <v>20000</v>
      </c>
      <c r="G2752" s="83">
        <f t="shared" ref="G2752:G2768" si="214">IF(E2752&gt;0,F2752/E2752*100,"-")</f>
        <v>100</v>
      </c>
      <c r="H2752" s="81"/>
    </row>
    <row r="2753" spans="1:9" s="18" customFormat="1" ht="18" customHeight="1" outlineLevel="1">
      <c r="A2753" s="14" t="s">
        <v>15</v>
      </c>
      <c r="B2753" s="15" t="s">
        <v>72</v>
      </c>
      <c r="C2753" s="14"/>
      <c r="D2753" s="14"/>
      <c r="E2753" s="16">
        <f>E2755</f>
        <v>20000</v>
      </c>
      <c r="F2753" s="16">
        <f>F2755</f>
        <v>20000</v>
      </c>
      <c r="G2753" s="17">
        <f t="shared" si="214"/>
        <v>100</v>
      </c>
      <c r="H2753" s="15"/>
    </row>
    <row r="2754" spans="1:9" s="18" customFormat="1" ht="3.95" customHeight="1" outlineLevel="1">
      <c r="A2754" s="144"/>
      <c r="B2754" s="145"/>
      <c r="C2754" s="144"/>
      <c r="D2754" s="144"/>
      <c r="E2754" s="146"/>
      <c r="F2754" s="146"/>
      <c r="G2754" s="147"/>
      <c r="H2754" s="145"/>
    </row>
    <row r="2755" spans="1:9" s="2" customFormat="1" ht="15" customHeight="1" outlineLevel="1">
      <c r="A2755" s="52" t="s">
        <v>32</v>
      </c>
      <c r="B2755" s="53" t="s">
        <v>351</v>
      </c>
      <c r="C2755" s="204">
        <v>921</v>
      </c>
      <c r="D2755" s="205">
        <v>92114</v>
      </c>
      <c r="E2755" s="54">
        <f>SUM(E2756:E2760)</f>
        <v>20000</v>
      </c>
      <c r="F2755" s="54">
        <f>SUM(F2756:F2760)</f>
        <v>20000</v>
      </c>
      <c r="G2755" s="55">
        <f t="shared" si="214"/>
        <v>100</v>
      </c>
      <c r="H2755" s="200" t="s">
        <v>719</v>
      </c>
    </row>
    <row r="2756" spans="1:9" s="19" customFormat="1" ht="13.5" customHeight="1" outlineLevel="1">
      <c r="A2756" s="41" t="s">
        <v>7</v>
      </c>
      <c r="B2756" s="42" t="s">
        <v>33</v>
      </c>
      <c r="C2756" s="204"/>
      <c r="D2756" s="205"/>
      <c r="E2756" s="43">
        <v>20000</v>
      </c>
      <c r="F2756" s="43">
        <v>20000</v>
      </c>
      <c r="G2756" s="44">
        <f t="shared" si="214"/>
        <v>100</v>
      </c>
      <c r="H2756" s="200"/>
    </row>
    <row r="2757" spans="1:9" s="19" customFormat="1" ht="13.5" hidden="1" customHeight="1" outlineLevel="2">
      <c r="A2757" s="41" t="s">
        <v>8</v>
      </c>
      <c r="B2757" s="42" t="s">
        <v>34</v>
      </c>
      <c r="C2757" s="204"/>
      <c r="D2757" s="205"/>
      <c r="E2757" s="43">
        <v>0</v>
      </c>
      <c r="F2757" s="43">
        <v>0</v>
      </c>
      <c r="G2757" s="44" t="str">
        <f t="shared" si="214"/>
        <v>-</v>
      </c>
      <c r="H2757" s="200"/>
    </row>
    <row r="2758" spans="1:9" s="19" customFormat="1" ht="13.5" hidden="1" customHeight="1" outlineLevel="2">
      <c r="A2758" s="41" t="s">
        <v>9</v>
      </c>
      <c r="B2758" s="42" t="s">
        <v>35</v>
      </c>
      <c r="C2758" s="204"/>
      <c r="D2758" s="205"/>
      <c r="E2758" s="43">
        <v>0</v>
      </c>
      <c r="F2758" s="43">
        <v>0</v>
      </c>
      <c r="G2758" s="44" t="str">
        <f t="shared" si="214"/>
        <v>-</v>
      </c>
      <c r="H2758" s="200"/>
    </row>
    <row r="2759" spans="1:9" s="19" customFormat="1" ht="13.5" hidden="1" customHeight="1" outlineLevel="2">
      <c r="A2759" s="41" t="s">
        <v>31</v>
      </c>
      <c r="B2759" s="42" t="s">
        <v>36</v>
      </c>
      <c r="C2759" s="204"/>
      <c r="D2759" s="205"/>
      <c r="E2759" s="43">
        <v>0</v>
      </c>
      <c r="F2759" s="43">
        <v>0</v>
      </c>
      <c r="G2759" s="44" t="str">
        <f t="shared" si="214"/>
        <v>-</v>
      </c>
      <c r="H2759" s="200"/>
    </row>
    <row r="2760" spans="1:9" s="19" customFormat="1" ht="13.5" hidden="1" customHeight="1" outlineLevel="2">
      <c r="A2760" s="41" t="s">
        <v>38</v>
      </c>
      <c r="B2760" s="42" t="s">
        <v>37</v>
      </c>
      <c r="C2760" s="204"/>
      <c r="D2760" s="205"/>
      <c r="E2760" s="43">
        <v>0</v>
      </c>
      <c r="F2760" s="43">
        <v>0</v>
      </c>
      <c r="G2760" s="44" t="str">
        <f t="shared" si="214"/>
        <v>-</v>
      </c>
      <c r="H2760" s="200"/>
    </row>
    <row r="2761" spans="1:9" s="19" customFormat="1" ht="3.95" customHeight="1" outlineLevel="1" collapsed="1">
      <c r="A2761" s="45"/>
      <c r="B2761" s="46"/>
      <c r="C2761" s="138"/>
      <c r="D2761" s="136"/>
      <c r="E2761" s="49"/>
      <c r="F2761" s="49"/>
      <c r="G2761" s="50"/>
      <c r="H2761" s="201"/>
    </row>
    <row r="2762" spans="1:9" s="19" customFormat="1" ht="3.95" customHeight="1">
      <c r="A2762" s="182"/>
      <c r="B2762" s="183"/>
      <c r="C2762" s="184"/>
      <c r="D2762" s="185"/>
      <c r="E2762" s="186"/>
      <c r="F2762" s="186"/>
      <c r="G2762" s="187"/>
      <c r="H2762" s="188"/>
    </row>
    <row r="2763" spans="1:9" s="98" customFormat="1" ht="18" customHeight="1">
      <c r="A2763" s="91" t="s">
        <v>47</v>
      </c>
      <c r="B2763" s="92" t="s">
        <v>352</v>
      </c>
      <c r="C2763" s="93"/>
      <c r="D2763" s="93"/>
      <c r="E2763" s="94">
        <f>SUM(E2764:E2768)</f>
        <v>425600</v>
      </c>
      <c r="F2763" s="94">
        <f>SUM(F2764:F2768)</f>
        <v>417745.15</v>
      </c>
      <c r="G2763" s="95">
        <f t="shared" si="214"/>
        <v>98.154405545112795</v>
      </c>
      <c r="H2763" s="96"/>
      <c r="I2763" s="97"/>
    </row>
    <row r="2764" spans="1:9" s="128" customFormat="1" ht="14.25" customHeight="1">
      <c r="A2764" s="122" t="s">
        <v>7</v>
      </c>
      <c r="B2764" s="123" t="s">
        <v>33</v>
      </c>
      <c r="C2764" s="124"/>
      <c r="D2764" s="122"/>
      <c r="E2764" s="125">
        <f>E2782+E2792+E2800+E2808+E2774</f>
        <v>425600</v>
      </c>
      <c r="F2764" s="125">
        <f>F2782+F2792+F2800+F2808+F2774</f>
        <v>417745.15</v>
      </c>
      <c r="G2764" s="126">
        <f t="shared" si="214"/>
        <v>98.154405545112795</v>
      </c>
      <c r="H2764" s="127"/>
    </row>
    <row r="2765" spans="1:9" s="128" customFormat="1" ht="14.25" hidden="1" customHeight="1" outlineLevel="1">
      <c r="A2765" s="122" t="s">
        <v>8</v>
      </c>
      <c r="B2765" s="123" t="s">
        <v>34</v>
      </c>
      <c r="C2765" s="124"/>
      <c r="D2765" s="122"/>
      <c r="E2765" s="125">
        <f t="shared" ref="E2765:F2768" si="215">E2783+E2793+E2801+E2809</f>
        <v>0</v>
      </c>
      <c r="F2765" s="125">
        <f t="shared" si="215"/>
        <v>0</v>
      </c>
      <c r="G2765" s="126" t="str">
        <f t="shared" si="214"/>
        <v>-</v>
      </c>
      <c r="H2765" s="127"/>
    </row>
    <row r="2766" spans="1:9" s="128" customFormat="1" ht="14.25" hidden="1" customHeight="1" outlineLevel="1">
      <c r="A2766" s="122" t="s">
        <v>9</v>
      </c>
      <c r="B2766" s="123" t="s">
        <v>35</v>
      </c>
      <c r="C2766" s="124"/>
      <c r="D2766" s="122"/>
      <c r="E2766" s="125">
        <f t="shared" si="215"/>
        <v>0</v>
      </c>
      <c r="F2766" s="125">
        <f t="shared" si="215"/>
        <v>0</v>
      </c>
      <c r="G2766" s="126" t="str">
        <f t="shared" si="214"/>
        <v>-</v>
      </c>
      <c r="H2766" s="127"/>
    </row>
    <row r="2767" spans="1:9" s="128" customFormat="1" ht="14.25" hidden="1" customHeight="1" outlineLevel="1">
      <c r="A2767" s="122" t="s">
        <v>31</v>
      </c>
      <c r="B2767" s="123" t="s">
        <v>36</v>
      </c>
      <c r="C2767" s="124"/>
      <c r="D2767" s="122"/>
      <c r="E2767" s="125">
        <f t="shared" si="215"/>
        <v>0</v>
      </c>
      <c r="F2767" s="125">
        <f t="shared" si="215"/>
        <v>0</v>
      </c>
      <c r="G2767" s="126" t="str">
        <f t="shared" si="214"/>
        <v>-</v>
      </c>
      <c r="H2767" s="127"/>
    </row>
    <row r="2768" spans="1:9" s="128" customFormat="1" ht="14.25" hidden="1" customHeight="1" outlineLevel="1">
      <c r="A2768" s="122" t="s">
        <v>38</v>
      </c>
      <c r="B2768" s="123" t="s">
        <v>37</v>
      </c>
      <c r="C2768" s="124"/>
      <c r="D2768" s="122"/>
      <c r="E2768" s="125">
        <f t="shared" si="215"/>
        <v>0</v>
      </c>
      <c r="F2768" s="125">
        <f t="shared" si="215"/>
        <v>0</v>
      </c>
      <c r="G2768" s="126" t="str">
        <f t="shared" si="214"/>
        <v>-</v>
      </c>
      <c r="H2768" s="127"/>
    </row>
    <row r="2769" spans="1:8" s="100" customFormat="1" ht="5.0999999999999996" customHeight="1" collapsed="1">
      <c r="A2769" s="101"/>
      <c r="B2769" s="102"/>
      <c r="C2769" s="103"/>
      <c r="D2769" s="101"/>
      <c r="E2769" s="104"/>
      <c r="F2769" s="104"/>
      <c r="G2769" s="105"/>
      <c r="H2769" s="106"/>
    </row>
    <row r="2770" spans="1:8" s="84" customFormat="1" ht="21" customHeight="1" outlineLevel="1">
      <c r="A2770" s="80" t="s">
        <v>57</v>
      </c>
      <c r="B2770" s="81" t="s">
        <v>120</v>
      </c>
      <c r="C2770" s="80"/>
      <c r="D2770" s="80"/>
      <c r="E2770" s="82">
        <f>E2771</f>
        <v>377000</v>
      </c>
      <c r="F2770" s="82">
        <f>F2771</f>
        <v>369217.1</v>
      </c>
      <c r="G2770" s="83">
        <f t="shared" ref="G2770:G2804" si="216">IF(E2770&gt;0,F2770/E2770*100,"-")</f>
        <v>97.935570291777182</v>
      </c>
      <c r="H2770" s="81"/>
    </row>
    <row r="2771" spans="1:8" s="18" customFormat="1" ht="18" customHeight="1" outlineLevel="1">
      <c r="A2771" s="14" t="s">
        <v>15</v>
      </c>
      <c r="B2771" s="15" t="s">
        <v>58</v>
      </c>
      <c r="C2771" s="14"/>
      <c r="D2771" s="14"/>
      <c r="E2771" s="16">
        <f>E2781+E2773</f>
        <v>377000</v>
      </c>
      <c r="F2771" s="16">
        <f>F2781+F2773</f>
        <v>369217.1</v>
      </c>
      <c r="G2771" s="17">
        <f t="shared" si="216"/>
        <v>97.935570291777182</v>
      </c>
      <c r="H2771" s="15"/>
    </row>
    <row r="2772" spans="1:8" s="18" customFormat="1" ht="3.95" customHeight="1" outlineLevel="1">
      <c r="A2772" s="144"/>
      <c r="B2772" s="145"/>
      <c r="C2772" s="144"/>
      <c r="D2772" s="144"/>
      <c r="E2772" s="146"/>
      <c r="F2772" s="146"/>
      <c r="G2772" s="147"/>
      <c r="H2772" s="145"/>
    </row>
    <row r="2773" spans="1:8" s="2" customFormat="1" ht="39" customHeight="1" outlineLevel="1">
      <c r="A2773" s="52" t="s">
        <v>32</v>
      </c>
      <c r="B2773" s="53" t="s">
        <v>353</v>
      </c>
      <c r="C2773" s="204">
        <v>921</v>
      </c>
      <c r="D2773" s="205">
        <v>92109</v>
      </c>
      <c r="E2773" s="54">
        <f>SUM(E2774:E2778)</f>
        <v>325000</v>
      </c>
      <c r="F2773" s="54">
        <f>SUM(F2774:F2778)</f>
        <v>320436</v>
      </c>
      <c r="G2773" s="55">
        <f t="shared" ref="G2773:G2778" si="217">IF(E2773&gt;0,F2773/E2773*100,"-")</f>
        <v>98.595692307692303</v>
      </c>
      <c r="H2773" s="202" t="s">
        <v>720</v>
      </c>
    </row>
    <row r="2774" spans="1:8" s="19" customFormat="1" ht="13.5" customHeight="1" outlineLevel="1">
      <c r="A2774" s="41" t="s">
        <v>7</v>
      </c>
      <c r="B2774" s="42" t="s">
        <v>33</v>
      </c>
      <c r="C2774" s="204"/>
      <c r="D2774" s="205"/>
      <c r="E2774" s="43">
        <v>325000</v>
      </c>
      <c r="F2774" s="43">
        <v>320436</v>
      </c>
      <c r="G2774" s="44">
        <f t="shared" si="217"/>
        <v>98.595692307692303</v>
      </c>
      <c r="H2774" s="202"/>
    </row>
    <row r="2775" spans="1:8" s="19" customFormat="1" ht="13.5" hidden="1" customHeight="1" outlineLevel="2">
      <c r="A2775" s="41" t="s">
        <v>8</v>
      </c>
      <c r="B2775" s="42" t="s">
        <v>34</v>
      </c>
      <c r="C2775" s="204"/>
      <c r="D2775" s="205"/>
      <c r="E2775" s="43">
        <v>0</v>
      </c>
      <c r="F2775" s="43">
        <v>0</v>
      </c>
      <c r="G2775" s="44" t="str">
        <f t="shared" si="217"/>
        <v>-</v>
      </c>
      <c r="H2775" s="202"/>
    </row>
    <row r="2776" spans="1:8" s="19" customFormat="1" ht="13.5" hidden="1" customHeight="1" outlineLevel="2">
      <c r="A2776" s="41" t="s">
        <v>9</v>
      </c>
      <c r="B2776" s="42" t="s">
        <v>35</v>
      </c>
      <c r="C2776" s="204"/>
      <c r="D2776" s="205"/>
      <c r="E2776" s="43">
        <v>0</v>
      </c>
      <c r="F2776" s="43">
        <v>0</v>
      </c>
      <c r="G2776" s="44" t="str">
        <f t="shared" si="217"/>
        <v>-</v>
      </c>
      <c r="H2776" s="202"/>
    </row>
    <row r="2777" spans="1:8" s="19" customFormat="1" ht="13.5" hidden="1" customHeight="1" outlineLevel="2">
      <c r="A2777" s="41" t="s">
        <v>31</v>
      </c>
      <c r="B2777" s="42" t="s">
        <v>36</v>
      </c>
      <c r="C2777" s="204"/>
      <c r="D2777" s="205"/>
      <c r="E2777" s="43">
        <v>0</v>
      </c>
      <c r="F2777" s="43">
        <v>0</v>
      </c>
      <c r="G2777" s="44" t="str">
        <f t="shared" si="217"/>
        <v>-</v>
      </c>
      <c r="H2777" s="202"/>
    </row>
    <row r="2778" spans="1:8" s="19" customFormat="1" ht="13.5" hidden="1" customHeight="1" outlineLevel="2">
      <c r="A2778" s="41" t="s">
        <v>38</v>
      </c>
      <c r="B2778" s="42" t="s">
        <v>37</v>
      </c>
      <c r="C2778" s="204"/>
      <c r="D2778" s="205"/>
      <c r="E2778" s="43">
        <v>0</v>
      </c>
      <c r="F2778" s="43">
        <v>0</v>
      </c>
      <c r="G2778" s="44" t="str">
        <f t="shared" si="217"/>
        <v>-</v>
      </c>
      <c r="H2778" s="202"/>
    </row>
    <row r="2779" spans="1:8" s="19" customFormat="1" ht="9.75" customHeight="1" outlineLevel="1" collapsed="1">
      <c r="A2779" s="45"/>
      <c r="B2779" s="46"/>
      <c r="C2779" s="138"/>
      <c r="D2779" s="136"/>
      <c r="E2779" s="49"/>
      <c r="F2779" s="49"/>
      <c r="G2779" s="50"/>
      <c r="H2779" s="203"/>
    </row>
    <row r="2780" spans="1:8" s="18" customFormat="1" ht="3.95" customHeight="1" outlineLevel="1">
      <c r="A2780" s="144"/>
      <c r="B2780" s="145"/>
      <c r="C2780" s="144"/>
      <c r="D2780" s="144"/>
      <c r="E2780" s="146"/>
      <c r="F2780" s="146"/>
      <c r="G2780" s="147"/>
      <c r="H2780" s="145"/>
    </row>
    <row r="2781" spans="1:8" s="2" customFormat="1" ht="16.5" customHeight="1" outlineLevel="1">
      <c r="A2781" s="52" t="s">
        <v>61</v>
      </c>
      <c r="B2781" s="53" t="s">
        <v>457</v>
      </c>
      <c r="C2781" s="204">
        <v>921</v>
      </c>
      <c r="D2781" s="205">
        <v>92109</v>
      </c>
      <c r="E2781" s="54">
        <f>SUM(E2782:E2786)</f>
        <v>52000</v>
      </c>
      <c r="F2781" s="54">
        <f>SUM(F2782:F2786)</f>
        <v>48781.1</v>
      </c>
      <c r="G2781" s="55">
        <f t="shared" si="216"/>
        <v>93.809807692307686</v>
      </c>
      <c r="H2781" s="202" t="s">
        <v>721</v>
      </c>
    </row>
    <row r="2782" spans="1:8" s="19" customFormat="1" ht="13.5" customHeight="1" outlineLevel="1">
      <c r="A2782" s="41" t="s">
        <v>7</v>
      </c>
      <c r="B2782" s="42" t="s">
        <v>33</v>
      </c>
      <c r="C2782" s="204"/>
      <c r="D2782" s="205"/>
      <c r="E2782" s="43">
        <v>52000</v>
      </c>
      <c r="F2782" s="43">
        <v>48781.1</v>
      </c>
      <c r="G2782" s="44">
        <f t="shared" si="216"/>
        <v>93.809807692307686</v>
      </c>
      <c r="H2782" s="202"/>
    </row>
    <row r="2783" spans="1:8" s="19" customFormat="1" ht="13.5" hidden="1" customHeight="1" outlineLevel="2">
      <c r="A2783" s="41" t="s">
        <v>8</v>
      </c>
      <c r="B2783" s="42" t="s">
        <v>34</v>
      </c>
      <c r="C2783" s="204"/>
      <c r="D2783" s="205"/>
      <c r="E2783" s="43">
        <v>0</v>
      </c>
      <c r="F2783" s="43">
        <v>0</v>
      </c>
      <c r="G2783" s="44" t="str">
        <f t="shared" si="216"/>
        <v>-</v>
      </c>
      <c r="H2783" s="202"/>
    </row>
    <row r="2784" spans="1:8" s="19" customFormat="1" ht="13.5" hidden="1" customHeight="1" outlineLevel="2">
      <c r="A2784" s="41" t="s">
        <v>9</v>
      </c>
      <c r="B2784" s="42" t="s">
        <v>35</v>
      </c>
      <c r="C2784" s="204"/>
      <c r="D2784" s="205"/>
      <c r="E2784" s="43">
        <v>0</v>
      </c>
      <c r="F2784" s="43">
        <v>0</v>
      </c>
      <c r="G2784" s="44" t="str">
        <f t="shared" si="216"/>
        <v>-</v>
      </c>
      <c r="H2784" s="202"/>
    </row>
    <row r="2785" spans="1:8" s="19" customFormat="1" ht="13.5" hidden="1" customHeight="1" outlineLevel="2">
      <c r="A2785" s="41" t="s">
        <v>31</v>
      </c>
      <c r="B2785" s="42" t="s">
        <v>36</v>
      </c>
      <c r="C2785" s="204"/>
      <c r="D2785" s="205"/>
      <c r="E2785" s="43">
        <v>0</v>
      </c>
      <c r="F2785" s="43">
        <v>0</v>
      </c>
      <c r="G2785" s="44" t="str">
        <f t="shared" si="216"/>
        <v>-</v>
      </c>
      <c r="H2785" s="202"/>
    </row>
    <row r="2786" spans="1:8" s="19" customFormat="1" ht="13.5" hidden="1" customHeight="1" outlineLevel="2">
      <c r="A2786" s="41" t="s">
        <v>38</v>
      </c>
      <c r="B2786" s="42" t="s">
        <v>37</v>
      </c>
      <c r="C2786" s="204"/>
      <c r="D2786" s="205"/>
      <c r="E2786" s="43">
        <v>0</v>
      </c>
      <c r="F2786" s="43">
        <v>0</v>
      </c>
      <c r="G2786" s="44" t="str">
        <f t="shared" si="216"/>
        <v>-</v>
      </c>
      <c r="H2786" s="202"/>
    </row>
    <row r="2787" spans="1:8" s="19" customFormat="1" ht="5.25" customHeight="1" outlineLevel="1" collapsed="1">
      <c r="A2787" s="45"/>
      <c r="B2787" s="46"/>
      <c r="C2787" s="138"/>
      <c r="D2787" s="136"/>
      <c r="E2787" s="49"/>
      <c r="F2787" s="49"/>
      <c r="G2787" s="50"/>
      <c r="H2787" s="203"/>
    </row>
    <row r="2788" spans="1:8" s="84" customFormat="1" ht="21" customHeight="1" outlineLevel="1">
      <c r="A2788" s="80" t="s">
        <v>327</v>
      </c>
      <c r="B2788" s="81" t="s">
        <v>204</v>
      </c>
      <c r="C2788" s="80"/>
      <c r="D2788" s="80"/>
      <c r="E2788" s="82">
        <f>E2789</f>
        <v>48600</v>
      </c>
      <c r="F2788" s="82">
        <f>F2789</f>
        <v>48528.049999999996</v>
      </c>
      <c r="G2788" s="83">
        <f t="shared" si="216"/>
        <v>99.851954732510279</v>
      </c>
      <c r="H2788" s="81"/>
    </row>
    <row r="2789" spans="1:8" s="18" customFormat="1" ht="18" customHeight="1" outlineLevel="1">
      <c r="A2789" s="14" t="s">
        <v>318</v>
      </c>
      <c r="B2789" s="15" t="s">
        <v>72</v>
      </c>
      <c r="C2789" s="14"/>
      <c r="D2789" s="14"/>
      <c r="E2789" s="16">
        <f>E2791+E2799+E2807</f>
        <v>48600</v>
      </c>
      <c r="F2789" s="16">
        <f>F2791+F2799+F2807</f>
        <v>48528.049999999996</v>
      </c>
      <c r="G2789" s="17">
        <f t="shared" si="216"/>
        <v>99.851954732510279</v>
      </c>
      <c r="H2789" s="15"/>
    </row>
    <row r="2790" spans="1:8" s="18" customFormat="1" ht="3.95" customHeight="1" outlineLevel="1">
      <c r="A2790" s="144"/>
      <c r="B2790" s="145"/>
      <c r="C2790" s="144"/>
      <c r="D2790" s="144"/>
      <c r="E2790" s="146"/>
      <c r="F2790" s="146"/>
      <c r="G2790" s="147"/>
      <c r="H2790" s="145"/>
    </row>
    <row r="2791" spans="1:8" s="2" customFormat="1" ht="27" customHeight="1" outlineLevel="1">
      <c r="A2791" s="52" t="s">
        <v>93</v>
      </c>
      <c r="B2791" s="53" t="s">
        <v>354</v>
      </c>
      <c r="C2791" s="204">
        <v>921</v>
      </c>
      <c r="D2791" s="205">
        <v>92109</v>
      </c>
      <c r="E2791" s="54">
        <f>SUM(E2792:E2796)</f>
        <v>3600</v>
      </c>
      <c r="F2791" s="54">
        <f>SUM(F2792:F2796)</f>
        <v>3579</v>
      </c>
      <c r="G2791" s="55">
        <f t="shared" si="216"/>
        <v>99.416666666666657</v>
      </c>
      <c r="H2791" s="198" t="s">
        <v>1</v>
      </c>
    </row>
    <row r="2792" spans="1:8" s="19" customFormat="1" ht="13.5" customHeight="1" outlineLevel="1">
      <c r="A2792" s="41" t="s">
        <v>7</v>
      </c>
      <c r="B2792" s="42" t="s">
        <v>33</v>
      </c>
      <c r="C2792" s="204"/>
      <c r="D2792" s="205"/>
      <c r="E2792" s="43">
        <v>3600</v>
      </c>
      <c r="F2792" s="43">
        <v>3579</v>
      </c>
      <c r="G2792" s="44">
        <f t="shared" si="216"/>
        <v>99.416666666666657</v>
      </c>
      <c r="H2792" s="198"/>
    </row>
    <row r="2793" spans="1:8" s="19" customFormat="1" ht="13.5" hidden="1" customHeight="1" outlineLevel="2">
      <c r="A2793" s="41" t="s">
        <v>8</v>
      </c>
      <c r="B2793" s="42" t="s">
        <v>34</v>
      </c>
      <c r="C2793" s="204"/>
      <c r="D2793" s="205"/>
      <c r="E2793" s="43">
        <v>0</v>
      </c>
      <c r="F2793" s="43">
        <v>0</v>
      </c>
      <c r="G2793" s="44" t="str">
        <f t="shared" si="216"/>
        <v>-</v>
      </c>
      <c r="H2793" s="198"/>
    </row>
    <row r="2794" spans="1:8" s="19" customFormat="1" ht="13.5" hidden="1" customHeight="1" outlineLevel="2">
      <c r="A2794" s="41" t="s">
        <v>9</v>
      </c>
      <c r="B2794" s="42" t="s">
        <v>35</v>
      </c>
      <c r="C2794" s="204"/>
      <c r="D2794" s="205"/>
      <c r="E2794" s="43">
        <v>0</v>
      </c>
      <c r="F2794" s="43">
        <v>0</v>
      </c>
      <c r="G2794" s="44" t="str">
        <f t="shared" si="216"/>
        <v>-</v>
      </c>
      <c r="H2794" s="198"/>
    </row>
    <row r="2795" spans="1:8" s="19" customFormat="1" ht="13.5" hidden="1" customHeight="1" outlineLevel="2">
      <c r="A2795" s="41" t="s">
        <v>31</v>
      </c>
      <c r="B2795" s="42" t="s">
        <v>36</v>
      </c>
      <c r="C2795" s="204"/>
      <c r="D2795" s="205"/>
      <c r="E2795" s="43">
        <v>0</v>
      </c>
      <c r="F2795" s="43">
        <v>0</v>
      </c>
      <c r="G2795" s="44" t="str">
        <f t="shared" si="216"/>
        <v>-</v>
      </c>
      <c r="H2795" s="198"/>
    </row>
    <row r="2796" spans="1:8" s="19" customFormat="1" ht="13.5" hidden="1" customHeight="1" outlineLevel="2">
      <c r="A2796" s="41" t="s">
        <v>38</v>
      </c>
      <c r="B2796" s="42" t="s">
        <v>37</v>
      </c>
      <c r="C2796" s="204"/>
      <c r="D2796" s="205"/>
      <c r="E2796" s="43">
        <v>0</v>
      </c>
      <c r="F2796" s="43">
        <v>0</v>
      </c>
      <c r="G2796" s="44" t="str">
        <f t="shared" si="216"/>
        <v>-</v>
      </c>
      <c r="H2796" s="198"/>
    </row>
    <row r="2797" spans="1:8" s="19" customFormat="1" ht="3.95" customHeight="1" outlineLevel="1" collapsed="1">
      <c r="A2797" s="45"/>
      <c r="B2797" s="46"/>
      <c r="C2797" s="138"/>
      <c r="D2797" s="136"/>
      <c r="E2797" s="49"/>
      <c r="F2797" s="49"/>
      <c r="G2797" s="50"/>
      <c r="H2797" s="137"/>
    </row>
    <row r="2798" spans="1:8" s="19" customFormat="1" ht="3.95" customHeight="1" outlineLevel="1">
      <c r="A2798" s="148"/>
      <c r="B2798" s="149"/>
      <c r="C2798" s="139"/>
      <c r="D2798" s="140"/>
      <c r="E2798" s="150"/>
      <c r="F2798" s="150"/>
      <c r="G2798" s="151"/>
      <c r="H2798" s="141"/>
    </row>
    <row r="2799" spans="1:8" s="2" customFormat="1" ht="15" customHeight="1" outlineLevel="1">
      <c r="A2799" s="52" t="s">
        <v>94</v>
      </c>
      <c r="B2799" s="53" t="s">
        <v>355</v>
      </c>
      <c r="C2799" s="204">
        <v>921</v>
      </c>
      <c r="D2799" s="205">
        <v>92109</v>
      </c>
      <c r="E2799" s="54">
        <f>SUM(E2800:E2804)</f>
        <v>40000</v>
      </c>
      <c r="F2799" s="54">
        <f>SUM(F2800:F2804)</f>
        <v>39969.35</v>
      </c>
      <c r="G2799" s="55">
        <f t="shared" si="216"/>
        <v>99.923374999999993</v>
      </c>
      <c r="H2799" s="198" t="s">
        <v>1</v>
      </c>
    </row>
    <row r="2800" spans="1:8" s="19" customFormat="1" ht="13.5" customHeight="1" outlineLevel="1">
      <c r="A2800" s="41" t="s">
        <v>7</v>
      </c>
      <c r="B2800" s="42" t="s">
        <v>33</v>
      </c>
      <c r="C2800" s="204"/>
      <c r="D2800" s="205"/>
      <c r="E2800" s="43">
        <v>40000</v>
      </c>
      <c r="F2800" s="43">
        <v>39969.35</v>
      </c>
      <c r="G2800" s="44">
        <f t="shared" si="216"/>
        <v>99.923374999999993</v>
      </c>
      <c r="H2800" s="198"/>
    </row>
    <row r="2801" spans="1:9" s="19" customFormat="1" ht="13.5" hidden="1" customHeight="1" outlineLevel="2">
      <c r="A2801" s="41" t="s">
        <v>8</v>
      </c>
      <c r="B2801" s="42" t="s">
        <v>34</v>
      </c>
      <c r="C2801" s="204"/>
      <c r="D2801" s="205"/>
      <c r="E2801" s="43">
        <v>0</v>
      </c>
      <c r="F2801" s="43">
        <v>0</v>
      </c>
      <c r="G2801" s="44" t="str">
        <f t="shared" si="216"/>
        <v>-</v>
      </c>
      <c r="H2801" s="198"/>
    </row>
    <row r="2802" spans="1:9" s="19" customFormat="1" ht="13.5" hidden="1" customHeight="1" outlineLevel="2">
      <c r="A2802" s="41" t="s">
        <v>9</v>
      </c>
      <c r="B2802" s="42" t="s">
        <v>35</v>
      </c>
      <c r="C2802" s="204"/>
      <c r="D2802" s="205"/>
      <c r="E2802" s="43">
        <v>0</v>
      </c>
      <c r="F2802" s="43">
        <v>0</v>
      </c>
      <c r="G2802" s="44" t="str">
        <f t="shared" si="216"/>
        <v>-</v>
      </c>
      <c r="H2802" s="198"/>
    </row>
    <row r="2803" spans="1:9" s="19" customFormat="1" ht="13.5" hidden="1" customHeight="1" outlineLevel="2">
      <c r="A2803" s="41" t="s">
        <v>31</v>
      </c>
      <c r="B2803" s="42" t="s">
        <v>36</v>
      </c>
      <c r="C2803" s="204"/>
      <c r="D2803" s="205"/>
      <c r="E2803" s="43">
        <v>0</v>
      </c>
      <c r="F2803" s="43">
        <v>0</v>
      </c>
      <c r="G2803" s="44" t="str">
        <f t="shared" si="216"/>
        <v>-</v>
      </c>
      <c r="H2803" s="198"/>
    </row>
    <row r="2804" spans="1:9" s="19" customFormat="1" ht="14.25" hidden="1" customHeight="1" outlineLevel="2">
      <c r="A2804" s="41" t="s">
        <v>38</v>
      </c>
      <c r="B2804" s="42" t="s">
        <v>37</v>
      </c>
      <c r="C2804" s="204"/>
      <c r="D2804" s="205"/>
      <c r="E2804" s="43">
        <v>0</v>
      </c>
      <c r="F2804" s="43">
        <v>0</v>
      </c>
      <c r="G2804" s="44" t="str">
        <f t="shared" si="216"/>
        <v>-</v>
      </c>
      <c r="H2804" s="198"/>
    </row>
    <row r="2805" spans="1:9" s="19" customFormat="1" ht="3.95" customHeight="1" outlineLevel="1" collapsed="1">
      <c r="A2805" s="45"/>
      <c r="B2805" s="46"/>
      <c r="C2805" s="138"/>
      <c r="D2805" s="136"/>
      <c r="E2805" s="49"/>
      <c r="F2805" s="49"/>
      <c r="G2805" s="50"/>
      <c r="H2805" s="137"/>
    </row>
    <row r="2806" spans="1:9" s="19" customFormat="1" ht="3.95" customHeight="1" outlineLevel="1">
      <c r="A2806" s="148"/>
      <c r="B2806" s="149"/>
      <c r="C2806" s="139"/>
      <c r="D2806" s="140"/>
      <c r="E2806" s="150"/>
      <c r="F2806" s="150"/>
      <c r="G2806" s="151"/>
      <c r="H2806" s="141"/>
    </row>
    <row r="2807" spans="1:9" s="2" customFormat="1" ht="15" customHeight="1" outlineLevel="1">
      <c r="A2807" s="52" t="s">
        <v>96</v>
      </c>
      <c r="B2807" s="53" t="s">
        <v>356</v>
      </c>
      <c r="C2807" s="204">
        <v>921</v>
      </c>
      <c r="D2807" s="205">
        <v>92109</v>
      </c>
      <c r="E2807" s="54">
        <f>SUM(E2808:E2812)</f>
        <v>5000</v>
      </c>
      <c r="F2807" s="54">
        <f>SUM(F2808:F2812)</f>
        <v>4979.7</v>
      </c>
      <c r="G2807" s="55">
        <f t="shared" ref="G2807:G2820" si="218">IF(E2807&gt;0,F2807/E2807*100,"-")</f>
        <v>99.593999999999994</v>
      </c>
      <c r="H2807" s="198" t="s">
        <v>1</v>
      </c>
    </row>
    <row r="2808" spans="1:9" s="19" customFormat="1" ht="13.5" customHeight="1" outlineLevel="1">
      <c r="A2808" s="41" t="s">
        <v>7</v>
      </c>
      <c r="B2808" s="42" t="s">
        <v>33</v>
      </c>
      <c r="C2808" s="204"/>
      <c r="D2808" s="205"/>
      <c r="E2808" s="43">
        <v>5000</v>
      </c>
      <c r="F2808" s="43">
        <v>4979.7</v>
      </c>
      <c r="G2808" s="44">
        <f t="shared" si="218"/>
        <v>99.593999999999994</v>
      </c>
      <c r="H2808" s="198"/>
    </row>
    <row r="2809" spans="1:9" s="19" customFormat="1" ht="13.5" hidden="1" customHeight="1" outlineLevel="2">
      <c r="A2809" s="41" t="s">
        <v>8</v>
      </c>
      <c r="B2809" s="42" t="s">
        <v>34</v>
      </c>
      <c r="C2809" s="204"/>
      <c r="D2809" s="205"/>
      <c r="E2809" s="43">
        <v>0</v>
      </c>
      <c r="F2809" s="43">
        <v>0</v>
      </c>
      <c r="G2809" s="44" t="str">
        <f t="shared" si="218"/>
        <v>-</v>
      </c>
      <c r="H2809" s="198"/>
    </row>
    <row r="2810" spans="1:9" s="19" customFormat="1" ht="13.5" hidden="1" customHeight="1" outlineLevel="2">
      <c r="A2810" s="41" t="s">
        <v>9</v>
      </c>
      <c r="B2810" s="42" t="s">
        <v>35</v>
      </c>
      <c r="C2810" s="204"/>
      <c r="D2810" s="205"/>
      <c r="E2810" s="43">
        <v>0</v>
      </c>
      <c r="F2810" s="43">
        <v>0</v>
      </c>
      <c r="G2810" s="44" t="str">
        <f t="shared" si="218"/>
        <v>-</v>
      </c>
      <c r="H2810" s="198"/>
    </row>
    <row r="2811" spans="1:9" s="19" customFormat="1" ht="13.5" hidden="1" customHeight="1" outlineLevel="2">
      <c r="A2811" s="41" t="s">
        <v>31</v>
      </c>
      <c r="B2811" s="42" t="s">
        <v>36</v>
      </c>
      <c r="C2811" s="204"/>
      <c r="D2811" s="205"/>
      <c r="E2811" s="43">
        <v>0</v>
      </c>
      <c r="F2811" s="43">
        <v>0</v>
      </c>
      <c r="G2811" s="44" t="str">
        <f t="shared" si="218"/>
        <v>-</v>
      </c>
      <c r="H2811" s="198"/>
    </row>
    <row r="2812" spans="1:9" s="19" customFormat="1" ht="14.25" hidden="1" customHeight="1" outlineLevel="2">
      <c r="A2812" s="41" t="s">
        <v>38</v>
      </c>
      <c r="B2812" s="42" t="s">
        <v>37</v>
      </c>
      <c r="C2812" s="204"/>
      <c r="D2812" s="205"/>
      <c r="E2812" s="43">
        <v>0</v>
      </c>
      <c r="F2812" s="43">
        <v>0</v>
      </c>
      <c r="G2812" s="44" t="str">
        <f t="shared" si="218"/>
        <v>-</v>
      </c>
      <c r="H2812" s="198"/>
    </row>
    <row r="2813" spans="1:9" s="19" customFormat="1" ht="3.95" customHeight="1" outlineLevel="1" collapsed="1">
      <c r="A2813" s="45"/>
      <c r="B2813" s="46"/>
      <c r="C2813" s="138"/>
      <c r="D2813" s="136"/>
      <c r="E2813" s="49"/>
      <c r="F2813" s="49"/>
      <c r="G2813" s="50"/>
      <c r="H2813" s="137"/>
    </row>
    <row r="2814" spans="1:9" s="19" customFormat="1" ht="3.95" customHeight="1">
      <c r="A2814" s="182"/>
      <c r="B2814" s="183"/>
      <c r="C2814" s="184"/>
      <c r="D2814" s="185"/>
      <c r="E2814" s="186"/>
      <c r="F2814" s="186"/>
      <c r="G2814" s="187"/>
      <c r="H2814" s="188"/>
    </row>
    <row r="2815" spans="1:9" s="98" customFormat="1" ht="18" customHeight="1">
      <c r="A2815" s="91" t="s">
        <v>48</v>
      </c>
      <c r="B2815" s="92" t="s">
        <v>357</v>
      </c>
      <c r="C2815" s="93"/>
      <c r="D2815" s="93"/>
      <c r="E2815" s="94">
        <f>SUM(E2816:E2820)</f>
        <v>93350</v>
      </c>
      <c r="F2815" s="94">
        <f>SUM(F2816:F2820)</f>
        <v>93349.59</v>
      </c>
      <c r="G2815" s="95">
        <f t="shared" si="218"/>
        <v>99.999560792715585</v>
      </c>
      <c r="H2815" s="96"/>
      <c r="I2815" s="97"/>
    </row>
    <row r="2816" spans="1:9" s="128" customFormat="1" ht="14.25" customHeight="1">
      <c r="A2816" s="122" t="s">
        <v>7</v>
      </c>
      <c r="B2816" s="123" t="s">
        <v>33</v>
      </c>
      <c r="C2816" s="124"/>
      <c r="D2816" s="122"/>
      <c r="E2816" s="125">
        <f>E2826+E2834+E2850+E2859+E2842</f>
        <v>65350</v>
      </c>
      <c r="F2816" s="125">
        <f>F2826+F2834+F2850+F2859+F2842</f>
        <v>65349.59</v>
      </c>
      <c r="G2816" s="126">
        <f t="shared" si="218"/>
        <v>99.999372609028299</v>
      </c>
      <c r="H2816" s="127"/>
    </row>
    <row r="2817" spans="1:8" s="128" customFormat="1" ht="14.25" hidden="1" customHeight="1" outlineLevel="1">
      <c r="A2817" s="122" t="s">
        <v>8</v>
      </c>
      <c r="B2817" s="123" t="s">
        <v>34</v>
      </c>
      <c r="C2817" s="124"/>
      <c r="D2817" s="122"/>
      <c r="E2817" s="125">
        <f t="shared" ref="E2817:F2820" si="219">E2827+E2835+E2851+E2860+E2843</f>
        <v>0</v>
      </c>
      <c r="F2817" s="125">
        <f t="shared" si="219"/>
        <v>0</v>
      </c>
      <c r="G2817" s="126" t="str">
        <f t="shared" si="218"/>
        <v>-</v>
      </c>
      <c r="H2817" s="127"/>
    </row>
    <row r="2818" spans="1:8" s="128" customFormat="1" ht="14.25" hidden="1" customHeight="1" outlineLevel="1">
      <c r="A2818" s="122" t="s">
        <v>9</v>
      </c>
      <c r="B2818" s="123" t="s">
        <v>35</v>
      </c>
      <c r="C2818" s="124"/>
      <c r="D2818" s="122"/>
      <c r="E2818" s="125">
        <f t="shared" si="219"/>
        <v>0</v>
      </c>
      <c r="F2818" s="125">
        <f t="shared" si="219"/>
        <v>0</v>
      </c>
      <c r="G2818" s="126" t="str">
        <f t="shared" si="218"/>
        <v>-</v>
      </c>
      <c r="H2818" s="127"/>
    </row>
    <row r="2819" spans="1:8" s="128" customFormat="1" ht="14.25" customHeight="1" collapsed="1">
      <c r="A2819" s="122" t="s">
        <v>31</v>
      </c>
      <c r="B2819" s="123" t="s">
        <v>36</v>
      </c>
      <c r="C2819" s="124"/>
      <c r="D2819" s="122"/>
      <c r="E2819" s="125">
        <f t="shared" si="219"/>
        <v>28000</v>
      </c>
      <c r="F2819" s="125">
        <f t="shared" si="219"/>
        <v>28000</v>
      </c>
      <c r="G2819" s="126">
        <f t="shared" si="218"/>
        <v>100</v>
      </c>
      <c r="H2819" s="127"/>
    </row>
    <row r="2820" spans="1:8" s="128" customFormat="1" ht="14.25" hidden="1" customHeight="1" outlineLevel="1">
      <c r="A2820" s="122" t="s">
        <v>38</v>
      </c>
      <c r="B2820" s="123" t="s">
        <v>37</v>
      </c>
      <c r="C2820" s="124"/>
      <c r="D2820" s="122"/>
      <c r="E2820" s="125">
        <f t="shared" si="219"/>
        <v>0</v>
      </c>
      <c r="F2820" s="125">
        <f t="shared" si="219"/>
        <v>0</v>
      </c>
      <c r="G2820" s="126" t="str">
        <f t="shared" si="218"/>
        <v>-</v>
      </c>
      <c r="H2820" s="127"/>
    </row>
    <row r="2821" spans="1:8" s="100" customFormat="1" ht="5.0999999999999996" customHeight="1" collapsed="1">
      <c r="A2821" s="101"/>
      <c r="B2821" s="102"/>
      <c r="C2821" s="103"/>
      <c r="D2821" s="101"/>
      <c r="E2821" s="104"/>
      <c r="F2821" s="104"/>
      <c r="G2821" s="105"/>
      <c r="H2821" s="106"/>
    </row>
    <row r="2822" spans="1:8" s="84" customFormat="1" ht="21" customHeight="1" outlineLevel="1">
      <c r="A2822" s="80" t="s">
        <v>327</v>
      </c>
      <c r="B2822" s="81" t="s">
        <v>204</v>
      </c>
      <c r="C2822" s="80"/>
      <c r="D2822" s="80"/>
      <c r="E2822" s="82">
        <f>E2823+E2856</f>
        <v>93350</v>
      </c>
      <c r="F2822" s="82">
        <f>F2823+F2856</f>
        <v>93349.59</v>
      </c>
      <c r="G2822" s="83">
        <f>IF(E2822&gt;0,F2822/E2822*100,"-")</f>
        <v>99.999560792715585</v>
      </c>
      <c r="H2822" s="81"/>
    </row>
    <row r="2823" spans="1:8" s="18" customFormat="1" ht="18" customHeight="1" outlineLevel="1">
      <c r="A2823" s="14" t="s">
        <v>15</v>
      </c>
      <c r="B2823" s="15" t="s">
        <v>58</v>
      </c>
      <c r="C2823" s="14"/>
      <c r="D2823" s="14"/>
      <c r="E2823" s="16">
        <f>E2825+E2833+E2849+E2841</f>
        <v>88350</v>
      </c>
      <c r="F2823" s="16">
        <f>F2825+F2833+F2849+F2841</f>
        <v>88349.59</v>
      </c>
      <c r="G2823" s="17">
        <f>IF(E2823&gt;0,F2823/E2823*100,"-")</f>
        <v>99.999535936615729</v>
      </c>
      <c r="H2823" s="15"/>
    </row>
    <row r="2824" spans="1:8" s="19" customFormat="1" ht="3.95" customHeight="1" outlineLevel="1">
      <c r="A2824" s="148"/>
      <c r="B2824" s="149"/>
      <c r="C2824" s="139"/>
      <c r="D2824" s="140"/>
      <c r="E2824" s="150"/>
      <c r="F2824" s="150"/>
      <c r="G2824" s="151"/>
      <c r="H2824" s="141"/>
    </row>
    <row r="2825" spans="1:8" s="2" customFormat="1" ht="15" customHeight="1" outlineLevel="1">
      <c r="A2825" s="52" t="s">
        <v>32</v>
      </c>
      <c r="B2825" s="53" t="s">
        <v>358</v>
      </c>
      <c r="C2825" s="204">
        <v>921</v>
      </c>
      <c r="D2825" s="205">
        <v>92118</v>
      </c>
      <c r="E2825" s="54">
        <f>SUM(E2826:E2830)</f>
        <v>13330</v>
      </c>
      <c r="F2825" s="54">
        <f>SUM(F2826:F2830)</f>
        <v>13330</v>
      </c>
      <c r="G2825" s="55">
        <f t="shared" ref="G2825:G2838" si="220">IF(E2825&gt;0,F2825/E2825*100,"-")</f>
        <v>100</v>
      </c>
      <c r="H2825" s="198" t="s">
        <v>1</v>
      </c>
    </row>
    <row r="2826" spans="1:8" s="19" customFormat="1" ht="13.5" customHeight="1" outlineLevel="1">
      <c r="A2826" s="41" t="s">
        <v>7</v>
      </c>
      <c r="B2826" s="42" t="s">
        <v>33</v>
      </c>
      <c r="C2826" s="204"/>
      <c r="D2826" s="205"/>
      <c r="E2826" s="43">
        <v>13330</v>
      </c>
      <c r="F2826" s="43">
        <v>13330</v>
      </c>
      <c r="G2826" s="44">
        <f t="shared" si="220"/>
        <v>100</v>
      </c>
      <c r="H2826" s="198"/>
    </row>
    <row r="2827" spans="1:8" s="19" customFormat="1" ht="13.5" hidden="1" customHeight="1" outlineLevel="2">
      <c r="A2827" s="41" t="s">
        <v>8</v>
      </c>
      <c r="B2827" s="42" t="s">
        <v>34</v>
      </c>
      <c r="C2827" s="204"/>
      <c r="D2827" s="205"/>
      <c r="E2827" s="43">
        <v>0</v>
      </c>
      <c r="F2827" s="43">
        <v>0</v>
      </c>
      <c r="G2827" s="44" t="str">
        <f t="shared" si="220"/>
        <v>-</v>
      </c>
      <c r="H2827" s="198"/>
    </row>
    <row r="2828" spans="1:8" s="19" customFormat="1" ht="13.5" hidden="1" customHeight="1" outlineLevel="2">
      <c r="A2828" s="41" t="s">
        <v>9</v>
      </c>
      <c r="B2828" s="42" t="s">
        <v>35</v>
      </c>
      <c r="C2828" s="204"/>
      <c r="D2828" s="205"/>
      <c r="E2828" s="43">
        <v>0</v>
      </c>
      <c r="F2828" s="43">
        <v>0</v>
      </c>
      <c r="G2828" s="44" t="str">
        <f t="shared" si="220"/>
        <v>-</v>
      </c>
      <c r="H2828" s="198"/>
    </row>
    <row r="2829" spans="1:8" s="19" customFormat="1" ht="13.5" hidden="1" customHeight="1" outlineLevel="2">
      <c r="A2829" s="41" t="s">
        <v>31</v>
      </c>
      <c r="B2829" s="42" t="s">
        <v>36</v>
      </c>
      <c r="C2829" s="204"/>
      <c r="D2829" s="205"/>
      <c r="E2829" s="43">
        <v>0</v>
      </c>
      <c r="F2829" s="43">
        <v>0</v>
      </c>
      <c r="G2829" s="44" t="str">
        <f t="shared" si="220"/>
        <v>-</v>
      </c>
      <c r="H2829" s="198"/>
    </row>
    <row r="2830" spans="1:8" s="19" customFormat="1" ht="13.5" hidden="1" customHeight="1" outlineLevel="2">
      <c r="A2830" s="41" t="s">
        <v>38</v>
      </c>
      <c r="B2830" s="42" t="s">
        <v>37</v>
      </c>
      <c r="C2830" s="204"/>
      <c r="D2830" s="205"/>
      <c r="E2830" s="43">
        <v>0</v>
      </c>
      <c r="F2830" s="43">
        <v>0</v>
      </c>
      <c r="G2830" s="44" t="str">
        <f t="shared" si="220"/>
        <v>-</v>
      </c>
      <c r="H2830" s="198"/>
    </row>
    <row r="2831" spans="1:8" s="19" customFormat="1" ht="3.95" customHeight="1" outlineLevel="1" collapsed="1">
      <c r="A2831" s="45"/>
      <c r="B2831" s="46"/>
      <c r="C2831" s="138"/>
      <c r="D2831" s="136"/>
      <c r="E2831" s="49"/>
      <c r="F2831" s="49"/>
      <c r="G2831" s="50"/>
      <c r="H2831" s="137"/>
    </row>
    <row r="2832" spans="1:8" s="19" customFormat="1" ht="3.95" customHeight="1" outlineLevel="1">
      <c r="A2832" s="148"/>
      <c r="B2832" s="149"/>
      <c r="C2832" s="139"/>
      <c r="D2832" s="140"/>
      <c r="E2832" s="150"/>
      <c r="F2832" s="150"/>
      <c r="G2832" s="151"/>
      <c r="H2832" s="141"/>
    </row>
    <row r="2833" spans="1:8" s="2" customFormat="1" ht="15" customHeight="1" outlineLevel="1">
      <c r="A2833" s="52" t="s">
        <v>61</v>
      </c>
      <c r="B2833" s="53" t="s">
        <v>359</v>
      </c>
      <c r="C2833" s="204">
        <v>921</v>
      </c>
      <c r="D2833" s="205">
        <v>92118</v>
      </c>
      <c r="E2833" s="54">
        <f>SUM(E2834:E2838)</f>
        <v>20890</v>
      </c>
      <c r="F2833" s="54">
        <f>SUM(F2834:F2838)</f>
        <v>20890</v>
      </c>
      <c r="G2833" s="55">
        <f t="shared" si="220"/>
        <v>100</v>
      </c>
      <c r="H2833" s="198" t="s">
        <v>1</v>
      </c>
    </row>
    <row r="2834" spans="1:8" s="19" customFormat="1" ht="13.5" customHeight="1" outlineLevel="1">
      <c r="A2834" s="41" t="s">
        <v>7</v>
      </c>
      <c r="B2834" s="42" t="s">
        <v>33</v>
      </c>
      <c r="C2834" s="204"/>
      <c r="D2834" s="205"/>
      <c r="E2834" s="43">
        <v>20890</v>
      </c>
      <c r="F2834" s="43">
        <v>20890</v>
      </c>
      <c r="G2834" s="44">
        <f t="shared" si="220"/>
        <v>100</v>
      </c>
      <c r="H2834" s="198"/>
    </row>
    <row r="2835" spans="1:8" s="19" customFormat="1" ht="13.5" hidden="1" customHeight="1" outlineLevel="2">
      <c r="A2835" s="41" t="s">
        <v>8</v>
      </c>
      <c r="B2835" s="42" t="s">
        <v>34</v>
      </c>
      <c r="C2835" s="204"/>
      <c r="D2835" s="205"/>
      <c r="E2835" s="43">
        <v>0</v>
      </c>
      <c r="F2835" s="43">
        <v>0</v>
      </c>
      <c r="G2835" s="44" t="str">
        <f t="shared" si="220"/>
        <v>-</v>
      </c>
      <c r="H2835" s="198"/>
    </row>
    <row r="2836" spans="1:8" s="19" customFormat="1" ht="13.5" hidden="1" customHeight="1" outlineLevel="2">
      <c r="A2836" s="41" t="s">
        <v>9</v>
      </c>
      <c r="B2836" s="42" t="s">
        <v>35</v>
      </c>
      <c r="C2836" s="204"/>
      <c r="D2836" s="205"/>
      <c r="E2836" s="43">
        <v>0</v>
      </c>
      <c r="F2836" s="43">
        <v>0</v>
      </c>
      <c r="G2836" s="44" t="str">
        <f t="shared" si="220"/>
        <v>-</v>
      </c>
      <c r="H2836" s="198"/>
    </row>
    <row r="2837" spans="1:8" s="19" customFormat="1" ht="13.5" hidden="1" customHeight="1" outlineLevel="2">
      <c r="A2837" s="41" t="s">
        <v>31</v>
      </c>
      <c r="B2837" s="42" t="s">
        <v>36</v>
      </c>
      <c r="C2837" s="204"/>
      <c r="D2837" s="205"/>
      <c r="E2837" s="43">
        <v>0</v>
      </c>
      <c r="F2837" s="43">
        <v>0</v>
      </c>
      <c r="G2837" s="44" t="str">
        <f t="shared" si="220"/>
        <v>-</v>
      </c>
      <c r="H2837" s="198"/>
    </row>
    <row r="2838" spans="1:8" s="19" customFormat="1" ht="13.5" hidden="1" customHeight="1" outlineLevel="2">
      <c r="A2838" s="41" t="s">
        <v>38</v>
      </c>
      <c r="B2838" s="42" t="s">
        <v>37</v>
      </c>
      <c r="C2838" s="204"/>
      <c r="D2838" s="205"/>
      <c r="E2838" s="43">
        <v>0</v>
      </c>
      <c r="F2838" s="43">
        <v>0</v>
      </c>
      <c r="G2838" s="44" t="str">
        <f t="shared" si="220"/>
        <v>-</v>
      </c>
      <c r="H2838" s="198"/>
    </row>
    <row r="2839" spans="1:8" s="19" customFormat="1" ht="3.95" customHeight="1" outlineLevel="1" collapsed="1">
      <c r="A2839" s="45"/>
      <c r="B2839" s="46"/>
      <c r="C2839" s="138"/>
      <c r="D2839" s="136"/>
      <c r="E2839" s="49"/>
      <c r="F2839" s="49"/>
      <c r="G2839" s="50"/>
      <c r="H2839" s="137"/>
    </row>
    <row r="2840" spans="1:8" s="19" customFormat="1" ht="3.95" customHeight="1" outlineLevel="1">
      <c r="A2840" s="148"/>
      <c r="B2840" s="149"/>
      <c r="C2840" s="139"/>
      <c r="D2840" s="140"/>
      <c r="E2840" s="150"/>
      <c r="F2840" s="150"/>
      <c r="G2840" s="151"/>
      <c r="H2840" s="141"/>
    </row>
    <row r="2841" spans="1:8" s="2" customFormat="1" ht="15" customHeight="1" outlineLevel="1">
      <c r="A2841" s="52" t="s">
        <v>62</v>
      </c>
      <c r="B2841" s="53" t="s">
        <v>360</v>
      </c>
      <c r="C2841" s="204">
        <v>921</v>
      </c>
      <c r="D2841" s="205">
        <v>92118</v>
      </c>
      <c r="E2841" s="54">
        <f>SUM(E2842:E2846)</f>
        <v>26130</v>
      </c>
      <c r="F2841" s="54">
        <f>SUM(F2842:F2846)</f>
        <v>26129.59</v>
      </c>
      <c r="G2841" s="55">
        <f t="shared" ref="G2841:G2846" si="221">IF(E2841&gt;0,F2841/E2841*100,"-")</f>
        <v>99.998430922311528</v>
      </c>
      <c r="H2841" s="198" t="s">
        <v>1</v>
      </c>
    </row>
    <row r="2842" spans="1:8" s="19" customFormat="1" ht="13.5" customHeight="1" outlineLevel="1">
      <c r="A2842" s="41" t="s">
        <v>7</v>
      </c>
      <c r="B2842" s="42" t="s">
        <v>33</v>
      </c>
      <c r="C2842" s="204"/>
      <c r="D2842" s="205"/>
      <c r="E2842" s="43">
        <v>26130</v>
      </c>
      <c r="F2842" s="43">
        <v>26129.59</v>
      </c>
      <c r="G2842" s="44">
        <f t="shared" si="221"/>
        <v>99.998430922311528</v>
      </c>
      <c r="H2842" s="198"/>
    </row>
    <row r="2843" spans="1:8" s="19" customFormat="1" ht="13.5" hidden="1" customHeight="1" outlineLevel="2">
      <c r="A2843" s="41" t="s">
        <v>8</v>
      </c>
      <c r="B2843" s="42" t="s">
        <v>34</v>
      </c>
      <c r="C2843" s="204"/>
      <c r="D2843" s="205"/>
      <c r="E2843" s="43">
        <v>0</v>
      </c>
      <c r="F2843" s="43">
        <v>0</v>
      </c>
      <c r="G2843" s="44" t="str">
        <f t="shared" si="221"/>
        <v>-</v>
      </c>
      <c r="H2843" s="198"/>
    </row>
    <row r="2844" spans="1:8" s="19" customFormat="1" ht="13.5" hidden="1" customHeight="1" outlineLevel="2">
      <c r="A2844" s="41" t="s">
        <v>9</v>
      </c>
      <c r="B2844" s="42" t="s">
        <v>35</v>
      </c>
      <c r="C2844" s="204"/>
      <c r="D2844" s="205"/>
      <c r="E2844" s="43">
        <v>0</v>
      </c>
      <c r="F2844" s="43">
        <v>0</v>
      </c>
      <c r="G2844" s="44" t="str">
        <f t="shared" si="221"/>
        <v>-</v>
      </c>
      <c r="H2844" s="198"/>
    </row>
    <row r="2845" spans="1:8" s="19" customFormat="1" ht="13.5" hidden="1" customHeight="1" outlineLevel="2">
      <c r="A2845" s="41" t="s">
        <v>31</v>
      </c>
      <c r="B2845" s="42" t="s">
        <v>36</v>
      </c>
      <c r="C2845" s="204"/>
      <c r="D2845" s="205"/>
      <c r="E2845" s="43">
        <v>0</v>
      </c>
      <c r="F2845" s="43">
        <v>0</v>
      </c>
      <c r="G2845" s="44" t="str">
        <f t="shared" si="221"/>
        <v>-</v>
      </c>
      <c r="H2845" s="198"/>
    </row>
    <row r="2846" spans="1:8" s="19" customFormat="1" ht="13.5" hidden="1" customHeight="1" outlineLevel="2">
      <c r="A2846" s="41" t="s">
        <v>38</v>
      </c>
      <c r="B2846" s="42" t="s">
        <v>37</v>
      </c>
      <c r="C2846" s="204"/>
      <c r="D2846" s="205"/>
      <c r="E2846" s="43">
        <v>0</v>
      </c>
      <c r="F2846" s="43">
        <v>0</v>
      </c>
      <c r="G2846" s="44" t="str">
        <f t="shared" si="221"/>
        <v>-</v>
      </c>
      <c r="H2846" s="198"/>
    </row>
    <row r="2847" spans="1:8" s="19" customFormat="1" ht="3.95" customHeight="1" outlineLevel="1" collapsed="1">
      <c r="A2847" s="45"/>
      <c r="B2847" s="46"/>
      <c r="C2847" s="138"/>
      <c r="D2847" s="136"/>
      <c r="E2847" s="49"/>
      <c r="F2847" s="49"/>
      <c r="G2847" s="50"/>
      <c r="H2847" s="137"/>
    </row>
    <row r="2848" spans="1:8" s="19" customFormat="1" ht="3.95" customHeight="1" outlineLevel="1">
      <c r="A2848" s="148"/>
      <c r="B2848" s="149"/>
      <c r="C2848" s="139"/>
      <c r="D2848" s="140"/>
      <c r="E2848" s="150"/>
      <c r="F2848" s="150"/>
      <c r="G2848" s="151"/>
      <c r="H2848" s="141"/>
    </row>
    <row r="2849" spans="1:8" s="2" customFormat="1" ht="15" customHeight="1" outlineLevel="1">
      <c r="A2849" s="52" t="s">
        <v>65</v>
      </c>
      <c r="B2849" s="53" t="s">
        <v>458</v>
      </c>
      <c r="C2849" s="204">
        <v>921</v>
      </c>
      <c r="D2849" s="205">
        <v>92118</v>
      </c>
      <c r="E2849" s="54">
        <f>SUM(E2850:E2854)</f>
        <v>28000</v>
      </c>
      <c r="F2849" s="54">
        <f>SUM(F2850:F2854)</f>
        <v>28000</v>
      </c>
      <c r="G2849" s="55">
        <f t="shared" ref="G2849:G2871" si="222">IF(E2849&gt;0,F2849/E2849*100,"-")</f>
        <v>100</v>
      </c>
      <c r="H2849" s="198" t="s">
        <v>1</v>
      </c>
    </row>
    <row r="2850" spans="1:8" s="19" customFormat="1" ht="13.5" hidden="1" customHeight="1" outlineLevel="2">
      <c r="A2850" s="41" t="s">
        <v>7</v>
      </c>
      <c r="B2850" s="42" t="s">
        <v>33</v>
      </c>
      <c r="C2850" s="204"/>
      <c r="D2850" s="205"/>
      <c r="E2850" s="43">
        <v>0</v>
      </c>
      <c r="F2850" s="43">
        <v>0</v>
      </c>
      <c r="G2850" s="44" t="str">
        <f t="shared" si="222"/>
        <v>-</v>
      </c>
      <c r="H2850" s="198"/>
    </row>
    <row r="2851" spans="1:8" s="19" customFormat="1" ht="13.5" hidden="1" customHeight="1" outlineLevel="2">
      <c r="A2851" s="41" t="s">
        <v>8</v>
      </c>
      <c r="B2851" s="42" t="s">
        <v>34</v>
      </c>
      <c r="C2851" s="204"/>
      <c r="D2851" s="205"/>
      <c r="E2851" s="43">
        <v>0</v>
      </c>
      <c r="F2851" s="43">
        <v>0</v>
      </c>
      <c r="G2851" s="44" t="str">
        <f t="shared" si="222"/>
        <v>-</v>
      </c>
      <c r="H2851" s="198"/>
    </row>
    <row r="2852" spans="1:8" s="19" customFormat="1" ht="13.5" hidden="1" customHeight="1" outlineLevel="2">
      <c r="A2852" s="41" t="s">
        <v>9</v>
      </c>
      <c r="B2852" s="42" t="s">
        <v>35</v>
      </c>
      <c r="C2852" s="204"/>
      <c r="D2852" s="205"/>
      <c r="E2852" s="43">
        <v>0</v>
      </c>
      <c r="F2852" s="43">
        <v>0</v>
      </c>
      <c r="G2852" s="44" t="str">
        <f t="shared" si="222"/>
        <v>-</v>
      </c>
      <c r="H2852" s="198"/>
    </row>
    <row r="2853" spans="1:8" s="19" customFormat="1" ht="13.5" customHeight="1" outlineLevel="1" collapsed="1">
      <c r="A2853" s="41" t="s">
        <v>31</v>
      </c>
      <c r="B2853" s="42" t="s">
        <v>36</v>
      </c>
      <c r="C2853" s="204"/>
      <c r="D2853" s="205"/>
      <c r="E2853" s="43">
        <v>28000</v>
      </c>
      <c r="F2853" s="43">
        <v>28000</v>
      </c>
      <c r="G2853" s="44">
        <f t="shared" si="222"/>
        <v>100</v>
      </c>
      <c r="H2853" s="198"/>
    </row>
    <row r="2854" spans="1:8" s="19" customFormat="1" ht="13.5" hidden="1" customHeight="1" outlineLevel="2">
      <c r="A2854" s="41" t="s">
        <v>38</v>
      </c>
      <c r="B2854" s="42" t="s">
        <v>37</v>
      </c>
      <c r="C2854" s="204"/>
      <c r="D2854" s="205"/>
      <c r="E2854" s="43">
        <v>0</v>
      </c>
      <c r="F2854" s="43">
        <v>0</v>
      </c>
      <c r="G2854" s="44" t="str">
        <f t="shared" si="222"/>
        <v>-</v>
      </c>
      <c r="H2854" s="198"/>
    </row>
    <row r="2855" spans="1:8" s="19" customFormat="1" ht="3.95" customHeight="1" outlineLevel="1" collapsed="1">
      <c r="A2855" s="45"/>
      <c r="B2855" s="46"/>
      <c r="C2855" s="138"/>
      <c r="D2855" s="136"/>
      <c r="E2855" s="49"/>
      <c r="F2855" s="49"/>
      <c r="G2855" s="50"/>
      <c r="H2855" s="137"/>
    </row>
    <row r="2856" spans="1:8" s="18" customFormat="1" ht="18" customHeight="1" outlineLevel="1">
      <c r="A2856" s="14">
        <v>2</v>
      </c>
      <c r="B2856" s="15" t="s">
        <v>72</v>
      </c>
      <c r="C2856" s="14"/>
      <c r="D2856" s="14"/>
      <c r="E2856" s="16">
        <f>E2858</f>
        <v>5000</v>
      </c>
      <c r="F2856" s="16">
        <f>F2858</f>
        <v>5000</v>
      </c>
      <c r="G2856" s="17">
        <f t="shared" si="222"/>
        <v>100</v>
      </c>
      <c r="H2856" s="15"/>
    </row>
    <row r="2857" spans="1:8" s="18" customFormat="1" ht="3.95" customHeight="1" outlineLevel="1">
      <c r="A2857" s="144"/>
      <c r="B2857" s="145"/>
      <c r="C2857" s="144"/>
      <c r="D2857" s="144"/>
      <c r="E2857" s="146"/>
      <c r="F2857" s="146"/>
      <c r="G2857" s="147"/>
      <c r="H2857" s="145"/>
    </row>
    <row r="2858" spans="1:8" s="2" customFormat="1" ht="15" customHeight="1" outlineLevel="1">
      <c r="A2858" s="52" t="s">
        <v>93</v>
      </c>
      <c r="B2858" s="53" t="s">
        <v>361</v>
      </c>
      <c r="C2858" s="204">
        <v>921</v>
      </c>
      <c r="D2858" s="205">
        <v>92118</v>
      </c>
      <c r="E2858" s="54">
        <f>SUM(E2859:E2863)</f>
        <v>5000</v>
      </c>
      <c r="F2858" s="54">
        <f>SUM(F2859:F2863)</f>
        <v>5000</v>
      </c>
      <c r="G2858" s="55">
        <f t="shared" si="222"/>
        <v>100</v>
      </c>
      <c r="H2858" s="198" t="s">
        <v>1</v>
      </c>
    </row>
    <row r="2859" spans="1:8" s="19" customFormat="1" ht="13.5" customHeight="1" outlineLevel="1">
      <c r="A2859" s="41" t="s">
        <v>7</v>
      </c>
      <c r="B2859" s="42" t="s">
        <v>33</v>
      </c>
      <c r="C2859" s="204"/>
      <c r="D2859" s="205"/>
      <c r="E2859" s="43">
        <v>5000</v>
      </c>
      <c r="F2859" s="43">
        <v>5000</v>
      </c>
      <c r="G2859" s="44">
        <f t="shared" si="222"/>
        <v>100</v>
      </c>
      <c r="H2859" s="198"/>
    </row>
    <row r="2860" spans="1:8" s="19" customFormat="1" ht="13.5" hidden="1" customHeight="1" outlineLevel="2">
      <c r="A2860" s="41" t="s">
        <v>8</v>
      </c>
      <c r="B2860" s="42" t="s">
        <v>34</v>
      </c>
      <c r="C2860" s="204"/>
      <c r="D2860" s="205"/>
      <c r="E2860" s="43">
        <v>0</v>
      </c>
      <c r="F2860" s="43">
        <v>0</v>
      </c>
      <c r="G2860" s="44" t="str">
        <f t="shared" si="222"/>
        <v>-</v>
      </c>
      <c r="H2860" s="198"/>
    </row>
    <row r="2861" spans="1:8" s="19" customFormat="1" ht="13.5" hidden="1" customHeight="1" outlineLevel="2">
      <c r="A2861" s="41" t="s">
        <v>9</v>
      </c>
      <c r="B2861" s="42" t="s">
        <v>35</v>
      </c>
      <c r="C2861" s="204"/>
      <c r="D2861" s="205"/>
      <c r="E2861" s="43">
        <v>0</v>
      </c>
      <c r="F2861" s="43">
        <v>0</v>
      </c>
      <c r="G2861" s="44" t="str">
        <f t="shared" si="222"/>
        <v>-</v>
      </c>
      <c r="H2861" s="198"/>
    </row>
    <row r="2862" spans="1:8" s="19" customFormat="1" ht="13.5" hidden="1" customHeight="1" outlineLevel="2">
      <c r="A2862" s="41" t="s">
        <v>31</v>
      </c>
      <c r="B2862" s="42" t="s">
        <v>36</v>
      </c>
      <c r="C2862" s="204"/>
      <c r="D2862" s="205"/>
      <c r="E2862" s="43">
        <v>0</v>
      </c>
      <c r="F2862" s="43">
        <v>0</v>
      </c>
      <c r="G2862" s="44" t="str">
        <f t="shared" si="222"/>
        <v>-</v>
      </c>
      <c r="H2862" s="198"/>
    </row>
    <row r="2863" spans="1:8" s="19" customFormat="1" ht="13.5" hidden="1" customHeight="1" outlineLevel="2">
      <c r="A2863" s="41" t="s">
        <v>38</v>
      </c>
      <c r="B2863" s="42" t="s">
        <v>37</v>
      </c>
      <c r="C2863" s="204"/>
      <c r="D2863" s="205"/>
      <c r="E2863" s="43">
        <v>0</v>
      </c>
      <c r="F2863" s="43">
        <v>0</v>
      </c>
      <c r="G2863" s="44" t="str">
        <f t="shared" si="222"/>
        <v>-</v>
      </c>
      <c r="H2863" s="198"/>
    </row>
    <row r="2864" spans="1:8" s="19" customFormat="1" ht="3.95" customHeight="1" outlineLevel="1" collapsed="1">
      <c r="A2864" s="45"/>
      <c r="B2864" s="46"/>
      <c r="C2864" s="138"/>
      <c r="D2864" s="136"/>
      <c r="E2864" s="49"/>
      <c r="F2864" s="49"/>
      <c r="G2864" s="50"/>
      <c r="H2864" s="137"/>
    </row>
    <row r="2865" spans="1:9" s="19" customFormat="1" ht="3.95" customHeight="1">
      <c r="A2865" s="182"/>
      <c r="B2865" s="183"/>
      <c r="C2865" s="184"/>
      <c r="D2865" s="185"/>
      <c r="E2865" s="186"/>
      <c r="F2865" s="186"/>
      <c r="G2865" s="187"/>
      <c r="H2865" s="188"/>
    </row>
    <row r="2866" spans="1:9" s="98" customFormat="1" ht="18" customHeight="1">
      <c r="A2866" s="91" t="s">
        <v>49</v>
      </c>
      <c r="B2866" s="92" t="s">
        <v>362</v>
      </c>
      <c r="C2866" s="93"/>
      <c r="D2866" s="93"/>
      <c r="E2866" s="94">
        <f>SUM(E2867:E2871)</f>
        <v>300000</v>
      </c>
      <c r="F2866" s="94">
        <f>SUM(F2867:F2871)</f>
        <v>300000</v>
      </c>
      <c r="G2866" s="95">
        <f t="shared" si="222"/>
        <v>100</v>
      </c>
      <c r="H2866" s="96"/>
      <c r="I2866" s="97"/>
    </row>
    <row r="2867" spans="1:9" s="128" customFormat="1" ht="14.25" customHeight="1">
      <c r="A2867" s="122" t="s">
        <v>7</v>
      </c>
      <c r="B2867" s="123" t="s">
        <v>33</v>
      </c>
      <c r="C2867" s="124"/>
      <c r="D2867" s="122"/>
      <c r="E2867" s="125">
        <f t="shared" ref="E2867:F2871" si="223">E2877</f>
        <v>300000</v>
      </c>
      <c r="F2867" s="125">
        <f t="shared" si="223"/>
        <v>300000</v>
      </c>
      <c r="G2867" s="126">
        <f t="shared" si="222"/>
        <v>100</v>
      </c>
      <c r="H2867" s="127"/>
    </row>
    <row r="2868" spans="1:9" s="128" customFormat="1" ht="14.25" hidden="1" customHeight="1" outlineLevel="1">
      <c r="A2868" s="122" t="s">
        <v>8</v>
      </c>
      <c r="B2868" s="123" t="s">
        <v>34</v>
      </c>
      <c r="C2868" s="124"/>
      <c r="D2868" s="122"/>
      <c r="E2868" s="125">
        <f t="shared" si="223"/>
        <v>0</v>
      </c>
      <c r="F2868" s="125">
        <f t="shared" si="223"/>
        <v>0</v>
      </c>
      <c r="G2868" s="126" t="str">
        <f t="shared" si="222"/>
        <v>-</v>
      </c>
      <c r="H2868" s="127"/>
    </row>
    <row r="2869" spans="1:9" s="128" customFormat="1" ht="14.25" hidden="1" customHeight="1" outlineLevel="1">
      <c r="A2869" s="122" t="s">
        <v>9</v>
      </c>
      <c r="B2869" s="123" t="s">
        <v>35</v>
      </c>
      <c r="C2869" s="124"/>
      <c r="D2869" s="122"/>
      <c r="E2869" s="125">
        <f t="shared" si="223"/>
        <v>0</v>
      </c>
      <c r="F2869" s="125">
        <f t="shared" si="223"/>
        <v>0</v>
      </c>
      <c r="G2869" s="126" t="str">
        <f t="shared" si="222"/>
        <v>-</v>
      </c>
      <c r="H2869" s="127"/>
    </row>
    <row r="2870" spans="1:9" s="128" customFormat="1" ht="14.25" hidden="1" customHeight="1" outlineLevel="1">
      <c r="A2870" s="122" t="s">
        <v>31</v>
      </c>
      <c r="B2870" s="123" t="s">
        <v>36</v>
      </c>
      <c r="C2870" s="124"/>
      <c r="D2870" s="122"/>
      <c r="E2870" s="125">
        <f t="shared" si="223"/>
        <v>0</v>
      </c>
      <c r="F2870" s="125">
        <f t="shared" si="223"/>
        <v>0</v>
      </c>
      <c r="G2870" s="126" t="str">
        <f t="shared" si="222"/>
        <v>-</v>
      </c>
      <c r="H2870" s="127"/>
    </row>
    <row r="2871" spans="1:9" s="128" customFormat="1" ht="14.25" hidden="1" customHeight="1" outlineLevel="1">
      <c r="A2871" s="122" t="s">
        <v>38</v>
      </c>
      <c r="B2871" s="123" t="s">
        <v>37</v>
      </c>
      <c r="C2871" s="124"/>
      <c r="D2871" s="122"/>
      <c r="E2871" s="125">
        <f t="shared" si="223"/>
        <v>0</v>
      </c>
      <c r="F2871" s="125">
        <f t="shared" si="223"/>
        <v>0</v>
      </c>
      <c r="G2871" s="126" t="str">
        <f t="shared" si="222"/>
        <v>-</v>
      </c>
      <c r="H2871" s="127"/>
    </row>
    <row r="2872" spans="1:9" s="100" customFormat="1" ht="5.0999999999999996" customHeight="1" collapsed="1">
      <c r="A2872" s="101"/>
      <c r="B2872" s="102"/>
      <c r="C2872" s="103"/>
      <c r="D2872" s="101"/>
      <c r="E2872" s="104"/>
      <c r="F2872" s="104"/>
      <c r="G2872" s="105"/>
      <c r="H2872" s="106"/>
    </row>
    <row r="2873" spans="1:9" s="84" customFormat="1" ht="21" customHeight="1" outlineLevel="1">
      <c r="A2873" s="80" t="s">
        <v>57</v>
      </c>
      <c r="B2873" s="81" t="s">
        <v>120</v>
      </c>
      <c r="C2873" s="80"/>
      <c r="D2873" s="80"/>
      <c r="E2873" s="82">
        <f>E2874</f>
        <v>300000</v>
      </c>
      <c r="F2873" s="82">
        <f>F2874</f>
        <v>300000</v>
      </c>
      <c r="G2873" s="83">
        <f t="shared" ref="G2873:G2889" si="224">IF(E2873&gt;0,F2873/E2873*100,"-")</f>
        <v>100</v>
      </c>
      <c r="H2873" s="81"/>
    </row>
    <row r="2874" spans="1:9" s="18" customFormat="1" ht="18" customHeight="1" outlineLevel="1">
      <c r="A2874" s="14" t="s">
        <v>15</v>
      </c>
      <c r="B2874" s="15" t="s">
        <v>58</v>
      </c>
      <c r="C2874" s="14"/>
      <c r="D2874" s="14"/>
      <c r="E2874" s="16">
        <f>E2876</f>
        <v>300000</v>
      </c>
      <c r="F2874" s="16">
        <f>F2876</f>
        <v>300000</v>
      </c>
      <c r="G2874" s="17">
        <f t="shared" si="224"/>
        <v>100</v>
      </c>
      <c r="H2874" s="15"/>
    </row>
    <row r="2875" spans="1:9" s="18" customFormat="1" ht="3.95" customHeight="1" outlineLevel="1">
      <c r="A2875" s="144"/>
      <c r="B2875" s="145"/>
      <c r="C2875" s="144"/>
      <c r="D2875" s="144"/>
      <c r="E2875" s="146"/>
      <c r="F2875" s="146"/>
      <c r="G2875" s="147"/>
      <c r="H2875" s="145"/>
    </row>
    <row r="2876" spans="1:9" s="2" customFormat="1" ht="27" customHeight="1" outlineLevel="1">
      <c r="A2876" s="52" t="s">
        <v>32</v>
      </c>
      <c r="B2876" s="53" t="s">
        <v>363</v>
      </c>
      <c r="C2876" s="204">
        <v>801</v>
      </c>
      <c r="D2876" s="205">
        <v>80132</v>
      </c>
      <c r="E2876" s="54">
        <f>SUM(E2877:E2881)</f>
        <v>300000</v>
      </c>
      <c r="F2876" s="54">
        <f>SUM(F2877:F2881)</f>
        <v>300000</v>
      </c>
      <c r="G2876" s="55">
        <f t="shared" si="224"/>
        <v>100</v>
      </c>
      <c r="H2876" s="198" t="s">
        <v>722</v>
      </c>
    </row>
    <row r="2877" spans="1:9" s="19" customFormat="1" ht="13.5" customHeight="1" outlineLevel="1">
      <c r="A2877" s="41" t="s">
        <v>7</v>
      </c>
      <c r="B2877" s="42" t="s">
        <v>33</v>
      </c>
      <c r="C2877" s="204"/>
      <c r="D2877" s="205"/>
      <c r="E2877" s="43">
        <v>300000</v>
      </c>
      <c r="F2877" s="43">
        <v>300000</v>
      </c>
      <c r="G2877" s="44">
        <f t="shared" si="224"/>
        <v>100</v>
      </c>
      <c r="H2877" s="198"/>
    </row>
    <row r="2878" spans="1:9" s="19" customFormat="1" ht="13.5" hidden="1" customHeight="1" outlineLevel="2">
      <c r="A2878" s="41" t="s">
        <v>8</v>
      </c>
      <c r="B2878" s="42" t="s">
        <v>34</v>
      </c>
      <c r="C2878" s="204"/>
      <c r="D2878" s="205"/>
      <c r="E2878" s="43">
        <v>0</v>
      </c>
      <c r="F2878" s="43">
        <v>0</v>
      </c>
      <c r="G2878" s="44" t="str">
        <f t="shared" si="224"/>
        <v>-</v>
      </c>
      <c r="H2878" s="198"/>
    </row>
    <row r="2879" spans="1:9" s="19" customFormat="1" ht="13.5" hidden="1" customHeight="1" outlineLevel="2">
      <c r="A2879" s="41" t="s">
        <v>9</v>
      </c>
      <c r="B2879" s="42" t="s">
        <v>35</v>
      </c>
      <c r="C2879" s="204"/>
      <c r="D2879" s="205"/>
      <c r="E2879" s="43">
        <v>0</v>
      </c>
      <c r="F2879" s="43">
        <v>0</v>
      </c>
      <c r="G2879" s="44" t="str">
        <f t="shared" si="224"/>
        <v>-</v>
      </c>
      <c r="H2879" s="198"/>
    </row>
    <row r="2880" spans="1:9" s="19" customFormat="1" ht="13.5" hidden="1" customHeight="1" outlineLevel="2">
      <c r="A2880" s="41" t="s">
        <v>31</v>
      </c>
      <c r="B2880" s="42" t="s">
        <v>36</v>
      </c>
      <c r="C2880" s="204"/>
      <c r="D2880" s="205"/>
      <c r="E2880" s="43">
        <v>0</v>
      </c>
      <c r="F2880" s="43">
        <v>0</v>
      </c>
      <c r="G2880" s="44" t="str">
        <f t="shared" si="224"/>
        <v>-</v>
      </c>
      <c r="H2880" s="198"/>
    </row>
    <row r="2881" spans="1:9" s="19" customFormat="1" ht="13.5" hidden="1" customHeight="1" outlineLevel="2">
      <c r="A2881" s="41" t="s">
        <v>38</v>
      </c>
      <c r="B2881" s="42" t="s">
        <v>37</v>
      </c>
      <c r="C2881" s="204"/>
      <c r="D2881" s="205"/>
      <c r="E2881" s="43">
        <v>0</v>
      </c>
      <c r="F2881" s="43">
        <v>0</v>
      </c>
      <c r="G2881" s="44" t="str">
        <f t="shared" si="224"/>
        <v>-</v>
      </c>
      <c r="H2881" s="198"/>
    </row>
    <row r="2882" spans="1:9" s="19" customFormat="1" ht="3.95" customHeight="1" outlineLevel="1" collapsed="1">
      <c r="A2882" s="45"/>
      <c r="B2882" s="46"/>
      <c r="C2882" s="138"/>
      <c r="D2882" s="136"/>
      <c r="E2882" s="49"/>
      <c r="F2882" s="49"/>
      <c r="G2882" s="50"/>
      <c r="H2882" s="137"/>
    </row>
    <row r="2883" spans="1:9" s="19" customFormat="1" ht="3.95" customHeight="1">
      <c r="A2883" s="182"/>
      <c r="B2883" s="183"/>
      <c r="C2883" s="184"/>
      <c r="D2883" s="185"/>
      <c r="E2883" s="186"/>
      <c r="F2883" s="186"/>
      <c r="G2883" s="187"/>
      <c r="H2883" s="188"/>
    </row>
    <row r="2884" spans="1:9" s="98" customFormat="1" ht="18" customHeight="1">
      <c r="A2884" s="91" t="s">
        <v>50</v>
      </c>
      <c r="B2884" s="92" t="s">
        <v>737</v>
      </c>
      <c r="C2884" s="93"/>
      <c r="D2884" s="93"/>
      <c r="E2884" s="94">
        <f>SUM(E2885:E2889)</f>
        <v>427397</v>
      </c>
      <c r="F2884" s="94">
        <f>SUM(F2885:F2889)</f>
        <v>356600</v>
      </c>
      <c r="G2884" s="95">
        <f t="shared" si="224"/>
        <v>83.435307220219144</v>
      </c>
      <c r="H2884" s="96"/>
      <c r="I2884" s="97"/>
    </row>
    <row r="2885" spans="1:9" s="128" customFormat="1" ht="14.25" customHeight="1">
      <c r="A2885" s="122" t="s">
        <v>7</v>
      </c>
      <c r="B2885" s="123" t="s">
        <v>33</v>
      </c>
      <c r="C2885" s="124"/>
      <c r="D2885" s="122"/>
      <c r="E2885" s="125">
        <f t="shared" ref="E2885:F2889" si="225">E2895</f>
        <v>356600</v>
      </c>
      <c r="F2885" s="125">
        <f t="shared" si="225"/>
        <v>356600</v>
      </c>
      <c r="G2885" s="126">
        <f t="shared" si="224"/>
        <v>100</v>
      </c>
      <c r="H2885" s="127"/>
    </row>
    <row r="2886" spans="1:9" s="128" customFormat="1" ht="14.25" hidden="1" customHeight="1" outlineLevel="1">
      <c r="A2886" s="122" t="s">
        <v>8</v>
      </c>
      <c r="B2886" s="123" t="s">
        <v>34</v>
      </c>
      <c r="C2886" s="124"/>
      <c r="D2886" s="122"/>
      <c r="E2886" s="125">
        <f t="shared" si="225"/>
        <v>0</v>
      </c>
      <c r="F2886" s="125">
        <f t="shared" si="225"/>
        <v>0</v>
      </c>
      <c r="G2886" s="126" t="str">
        <f t="shared" si="224"/>
        <v>-</v>
      </c>
      <c r="H2886" s="127"/>
    </row>
    <row r="2887" spans="1:9" s="128" customFormat="1" ht="14.25" hidden="1" customHeight="1" outlineLevel="1">
      <c r="A2887" s="122" t="s">
        <v>9</v>
      </c>
      <c r="B2887" s="123" t="s">
        <v>35</v>
      </c>
      <c r="C2887" s="124"/>
      <c r="D2887" s="122"/>
      <c r="E2887" s="125">
        <f t="shared" si="225"/>
        <v>0</v>
      </c>
      <c r="F2887" s="125">
        <f t="shared" si="225"/>
        <v>0</v>
      </c>
      <c r="G2887" s="126" t="str">
        <f t="shared" si="224"/>
        <v>-</v>
      </c>
      <c r="H2887" s="127"/>
    </row>
    <row r="2888" spans="1:9" s="128" customFormat="1" ht="14.25" customHeight="1" collapsed="1">
      <c r="A2888" s="122" t="s">
        <v>31</v>
      </c>
      <c r="B2888" s="123" t="s">
        <v>36</v>
      </c>
      <c r="C2888" s="124"/>
      <c r="D2888" s="122"/>
      <c r="E2888" s="125">
        <f t="shared" si="225"/>
        <v>70797</v>
      </c>
      <c r="F2888" s="125">
        <f t="shared" si="225"/>
        <v>0</v>
      </c>
      <c r="G2888" s="126">
        <f t="shared" si="224"/>
        <v>0</v>
      </c>
      <c r="H2888" s="127"/>
    </row>
    <row r="2889" spans="1:9" s="128" customFormat="1" ht="14.25" hidden="1" customHeight="1" outlineLevel="1">
      <c r="A2889" s="122" t="s">
        <v>38</v>
      </c>
      <c r="B2889" s="123" t="s">
        <v>37</v>
      </c>
      <c r="C2889" s="124"/>
      <c r="D2889" s="122"/>
      <c r="E2889" s="125">
        <f t="shared" si="225"/>
        <v>0</v>
      </c>
      <c r="F2889" s="125">
        <f t="shared" si="225"/>
        <v>0</v>
      </c>
      <c r="G2889" s="126" t="str">
        <f t="shared" si="224"/>
        <v>-</v>
      </c>
      <c r="H2889" s="127"/>
    </row>
    <row r="2890" spans="1:9" s="100" customFormat="1" ht="5.0999999999999996" customHeight="1" collapsed="1">
      <c r="A2890" s="101"/>
      <c r="B2890" s="102"/>
      <c r="C2890" s="103"/>
      <c r="D2890" s="101"/>
      <c r="E2890" s="104"/>
      <c r="F2890" s="104"/>
      <c r="G2890" s="105"/>
      <c r="H2890" s="106"/>
    </row>
    <row r="2891" spans="1:9" s="84" customFormat="1" ht="21" customHeight="1" outlineLevel="1">
      <c r="A2891" s="80" t="s">
        <v>327</v>
      </c>
      <c r="B2891" s="81" t="s">
        <v>204</v>
      </c>
      <c r="C2891" s="80"/>
      <c r="D2891" s="80"/>
      <c r="E2891" s="82">
        <f>E2892</f>
        <v>427397</v>
      </c>
      <c r="F2891" s="82">
        <f>F2892</f>
        <v>356600</v>
      </c>
      <c r="G2891" s="83">
        <f t="shared" ref="G2891:G2899" si="226">IF(E2891&gt;0,F2891/E2891*100,"-")</f>
        <v>83.435307220219144</v>
      </c>
      <c r="H2891" s="81"/>
    </row>
    <row r="2892" spans="1:9" s="18" customFormat="1" ht="18" customHeight="1" outlineLevel="1">
      <c r="A2892" s="14" t="s">
        <v>15</v>
      </c>
      <c r="B2892" s="15" t="s">
        <v>58</v>
      </c>
      <c r="C2892" s="14"/>
      <c r="D2892" s="14"/>
      <c r="E2892" s="16">
        <f>E2894</f>
        <v>427397</v>
      </c>
      <c r="F2892" s="16">
        <f>F2894</f>
        <v>356600</v>
      </c>
      <c r="G2892" s="17">
        <f t="shared" si="226"/>
        <v>83.435307220219144</v>
      </c>
      <c r="H2892" s="15"/>
    </row>
    <row r="2893" spans="1:9" s="18" customFormat="1" ht="3.95" customHeight="1" outlineLevel="1">
      <c r="A2893" s="144"/>
      <c r="B2893" s="145"/>
      <c r="C2893" s="144"/>
      <c r="D2893" s="144"/>
      <c r="E2893" s="146"/>
      <c r="F2893" s="146"/>
      <c r="G2893" s="147"/>
      <c r="H2893" s="145"/>
    </row>
    <row r="2894" spans="1:9" s="2" customFormat="1" ht="15" customHeight="1" outlineLevel="1">
      <c r="A2894" s="52" t="s">
        <v>32</v>
      </c>
      <c r="B2894" s="53" t="s">
        <v>459</v>
      </c>
      <c r="C2894" s="204">
        <v>900</v>
      </c>
      <c r="D2894" s="205">
        <v>90019</v>
      </c>
      <c r="E2894" s="54">
        <f>SUM(E2895:E2899)</f>
        <v>427397</v>
      </c>
      <c r="F2894" s="54">
        <f>SUM(F2895:F2899)</f>
        <v>356600</v>
      </c>
      <c r="G2894" s="192">
        <f t="shared" si="226"/>
        <v>83.435307220219144</v>
      </c>
      <c r="H2894" s="200" t="s">
        <v>519</v>
      </c>
    </row>
    <row r="2895" spans="1:9" s="19" customFormat="1" ht="13.5" customHeight="1" outlineLevel="1">
      <c r="A2895" s="41" t="s">
        <v>7</v>
      </c>
      <c r="B2895" s="42" t="s">
        <v>33</v>
      </c>
      <c r="C2895" s="204"/>
      <c r="D2895" s="205"/>
      <c r="E2895" s="43">
        <v>356600</v>
      </c>
      <c r="F2895" s="43">
        <v>356600</v>
      </c>
      <c r="G2895" s="193">
        <f t="shared" si="226"/>
        <v>100</v>
      </c>
      <c r="H2895" s="200"/>
    </row>
    <row r="2896" spans="1:9" s="19" customFormat="1" ht="13.5" hidden="1" customHeight="1" outlineLevel="2">
      <c r="A2896" s="41" t="s">
        <v>8</v>
      </c>
      <c r="B2896" s="42" t="s">
        <v>34</v>
      </c>
      <c r="C2896" s="204"/>
      <c r="D2896" s="205"/>
      <c r="E2896" s="43">
        <v>0</v>
      </c>
      <c r="F2896" s="43">
        <v>0</v>
      </c>
      <c r="G2896" s="193" t="str">
        <f t="shared" si="226"/>
        <v>-</v>
      </c>
      <c r="H2896" s="200"/>
    </row>
    <row r="2897" spans="1:8" s="19" customFormat="1" ht="13.5" hidden="1" customHeight="1" outlineLevel="2">
      <c r="A2897" s="41" t="s">
        <v>9</v>
      </c>
      <c r="B2897" s="42" t="s">
        <v>35</v>
      </c>
      <c r="C2897" s="204"/>
      <c r="D2897" s="205"/>
      <c r="E2897" s="43">
        <v>0</v>
      </c>
      <c r="F2897" s="43">
        <v>0</v>
      </c>
      <c r="G2897" s="193" t="str">
        <f t="shared" si="226"/>
        <v>-</v>
      </c>
      <c r="H2897" s="200"/>
    </row>
    <row r="2898" spans="1:8" s="19" customFormat="1" ht="13.5" customHeight="1" outlineLevel="1" collapsed="1">
      <c r="A2898" s="41" t="s">
        <v>31</v>
      </c>
      <c r="B2898" s="42" t="s">
        <v>36</v>
      </c>
      <c r="C2898" s="204"/>
      <c r="D2898" s="205"/>
      <c r="E2898" s="43">
        <v>70797</v>
      </c>
      <c r="F2898" s="43">
        <v>0</v>
      </c>
      <c r="G2898" s="193">
        <f t="shared" si="226"/>
        <v>0</v>
      </c>
      <c r="H2898" s="200"/>
    </row>
    <row r="2899" spans="1:8" s="19" customFormat="1" ht="13.5" hidden="1" customHeight="1" outlineLevel="2">
      <c r="A2899" s="41" t="s">
        <v>38</v>
      </c>
      <c r="B2899" s="42" t="s">
        <v>37</v>
      </c>
      <c r="C2899" s="204"/>
      <c r="D2899" s="205"/>
      <c r="E2899" s="43">
        <v>0</v>
      </c>
      <c r="F2899" s="43">
        <v>0</v>
      </c>
      <c r="G2899" s="193" t="str">
        <f t="shared" si="226"/>
        <v>-</v>
      </c>
      <c r="H2899" s="200"/>
    </row>
    <row r="2900" spans="1:8" ht="3.95" customHeight="1" outlineLevel="1" collapsed="1">
      <c r="A2900" s="189"/>
      <c r="B2900" s="189"/>
      <c r="C2900" s="189"/>
      <c r="D2900" s="189"/>
      <c r="E2900" s="190"/>
      <c r="F2900" s="190"/>
      <c r="G2900" s="189"/>
      <c r="H2900" s="189"/>
    </row>
  </sheetData>
  <mergeCells count="972">
    <mergeCell ref="C2661:C2666"/>
    <mergeCell ref="D2661:D2666"/>
    <mergeCell ref="H2661:H2667"/>
    <mergeCell ref="D2627:D2632"/>
    <mergeCell ref="H2627:H2632"/>
    <mergeCell ref="D2322:D2327"/>
    <mergeCell ref="H2242:H2247"/>
    <mergeCell ref="H2602:H2607"/>
    <mergeCell ref="C2618:C2623"/>
    <mergeCell ref="C2627:C2632"/>
    <mergeCell ref="C2433:C2438"/>
    <mergeCell ref="D2433:D2438"/>
    <mergeCell ref="C2610:C2615"/>
    <mergeCell ref="H2290:H2295"/>
    <mergeCell ref="C2322:C2327"/>
    <mergeCell ref="D2610:D2615"/>
    <mergeCell ref="H2610:H2615"/>
    <mergeCell ref="D2618:D2623"/>
    <mergeCell ref="C2258:C2263"/>
    <mergeCell ref="D2258:D2263"/>
    <mergeCell ref="H2258:H2263"/>
    <mergeCell ref="C2266:C2271"/>
    <mergeCell ref="D2266:D2271"/>
    <mergeCell ref="H2266:H2271"/>
    <mergeCell ref="C2066:C2071"/>
    <mergeCell ref="D2066:D2071"/>
    <mergeCell ref="H2066:H2071"/>
    <mergeCell ref="C2306:C2311"/>
    <mergeCell ref="C318:C323"/>
    <mergeCell ref="D318:D323"/>
    <mergeCell ref="H318:H323"/>
    <mergeCell ref="D327:D332"/>
    <mergeCell ref="C327:C332"/>
    <mergeCell ref="C367:C372"/>
    <mergeCell ref="C335:C340"/>
    <mergeCell ref="D335:D340"/>
    <mergeCell ref="H359:H364"/>
    <mergeCell ref="C351:C356"/>
    <mergeCell ref="H335:H340"/>
    <mergeCell ref="C343:C348"/>
    <mergeCell ref="D343:D348"/>
    <mergeCell ref="H343:H348"/>
    <mergeCell ref="D351:D356"/>
    <mergeCell ref="C2876:C2881"/>
    <mergeCell ref="D2876:D2881"/>
    <mergeCell ref="H2876:H2881"/>
    <mergeCell ref="C2833:C2838"/>
    <mergeCell ref="D2833:D2838"/>
    <mergeCell ref="H2833:H2838"/>
    <mergeCell ref="C2841:C2846"/>
    <mergeCell ref="D2841:D2846"/>
    <mergeCell ref="H2841:H2846"/>
    <mergeCell ref="C2849:C2854"/>
    <mergeCell ref="C2894:C2899"/>
    <mergeCell ref="D2894:D2899"/>
    <mergeCell ref="H2894:H2899"/>
    <mergeCell ref="D2849:D2854"/>
    <mergeCell ref="H1730:H1736"/>
    <mergeCell ref="H1746:H1752"/>
    <mergeCell ref="H1754:H1760"/>
    <mergeCell ref="H2849:H2854"/>
    <mergeCell ref="C2825:C2830"/>
    <mergeCell ref="D2825:D2830"/>
    <mergeCell ref="H2825:H2830"/>
    <mergeCell ref="C2234:C2239"/>
    <mergeCell ref="D2234:D2239"/>
    <mergeCell ref="H2274:H2279"/>
    <mergeCell ref="H2234:H2239"/>
    <mergeCell ref="C2242:C2247"/>
    <mergeCell ref="D2242:D2247"/>
    <mergeCell ref="C2274:C2279"/>
    <mergeCell ref="D2274:D2279"/>
    <mergeCell ref="C2773:C2778"/>
    <mergeCell ref="D2773:D2778"/>
    <mergeCell ref="C2858:C2863"/>
    <mergeCell ref="D2858:D2863"/>
    <mergeCell ref="H2858:H2863"/>
    <mergeCell ref="C2130:C2135"/>
    <mergeCell ref="D2130:D2135"/>
    <mergeCell ref="H2130:H2135"/>
    <mergeCell ref="C2106:C2111"/>
    <mergeCell ref="D2290:D2295"/>
    <mergeCell ref="C2002:C2007"/>
    <mergeCell ref="D2002:D2007"/>
    <mergeCell ref="H2002:H2007"/>
    <mergeCell ref="C2074:C2079"/>
    <mergeCell ref="D2074:D2079"/>
    <mergeCell ref="C2058:C2063"/>
    <mergeCell ref="D2058:D2063"/>
    <mergeCell ref="D2106:D2111"/>
    <mergeCell ref="H2106:H2111"/>
    <mergeCell ref="C2114:C2119"/>
    <mergeCell ref="D2114:D2119"/>
    <mergeCell ref="H2114:H2119"/>
    <mergeCell ref="C2202:C2207"/>
    <mergeCell ref="D2202:D2207"/>
    <mergeCell ref="H2202:H2207"/>
    <mergeCell ref="C2210:C2215"/>
    <mergeCell ref="C2010:C2015"/>
    <mergeCell ref="D2010:D2015"/>
    <mergeCell ref="H2010:H2015"/>
    <mergeCell ref="D1818:D1823"/>
    <mergeCell ref="H1818:H1824"/>
    <mergeCell ref="C1897:C1902"/>
    <mergeCell ref="D1897:D1902"/>
    <mergeCell ref="H1897:H1902"/>
    <mergeCell ref="C1818:C1823"/>
    <mergeCell ref="H2058:H2063"/>
    <mergeCell ref="D2122:D2127"/>
    <mergeCell ref="H2122:H2127"/>
    <mergeCell ref="C2018:C2023"/>
    <mergeCell ref="D2018:D2023"/>
    <mergeCell ref="H2018:H2023"/>
    <mergeCell ref="C2026:C2031"/>
    <mergeCell ref="D2026:D2031"/>
    <mergeCell ref="H2026:H2031"/>
    <mergeCell ref="C2034:C2039"/>
    <mergeCell ref="D2034:D2039"/>
    <mergeCell ref="H2034:H2039"/>
    <mergeCell ref="C2042:C2047"/>
    <mergeCell ref="D2042:D2047"/>
    <mergeCell ref="H2042:H2047"/>
    <mergeCell ref="C2050:C2055"/>
    <mergeCell ref="D2050:D2055"/>
    <mergeCell ref="H2050:H2055"/>
    <mergeCell ref="C1842:C1847"/>
    <mergeCell ref="H1613:H1618"/>
    <mergeCell ref="C1653:C1658"/>
    <mergeCell ref="D1653:D1658"/>
    <mergeCell ref="C1905:C1910"/>
    <mergeCell ref="D1905:D1910"/>
    <mergeCell ref="H1905:H1910"/>
    <mergeCell ref="H1882:H1887"/>
    <mergeCell ref="C1850:C1855"/>
    <mergeCell ref="D1842:D1847"/>
    <mergeCell ref="D1850:D1855"/>
    <mergeCell ref="H1874:H1880"/>
    <mergeCell ref="C1826:C1831"/>
    <mergeCell ref="D1826:D1831"/>
    <mergeCell ref="C1834:C1839"/>
    <mergeCell ref="D1834:D1839"/>
    <mergeCell ref="C1858:C1863"/>
    <mergeCell ref="D1858:D1863"/>
    <mergeCell ref="C1754:C1759"/>
    <mergeCell ref="D1754:D1759"/>
    <mergeCell ref="C1770:C1775"/>
    <mergeCell ref="D1770:D1775"/>
    <mergeCell ref="H1770:H1775"/>
    <mergeCell ref="C1778:C1783"/>
    <mergeCell ref="D1573:D1578"/>
    <mergeCell ref="C1589:C1594"/>
    <mergeCell ref="D1589:D1594"/>
    <mergeCell ref="H1581:H1587"/>
    <mergeCell ref="C1605:C1610"/>
    <mergeCell ref="D1605:D1610"/>
    <mergeCell ref="C1993:C1998"/>
    <mergeCell ref="D1993:D1998"/>
    <mergeCell ref="C1686:C1691"/>
    <mergeCell ref="D1686:D1691"/>
    <mergeCell ref="H1686:H1691"/>
    <mergeCell ref="C1712:C1717"/>
    <mergeCell ref="D1712:D1717"/>
    <mergeCell ref="C1730:C1735"/>
    <mergeCell ref="C1890:C1895"/>
    <mergeCell ref="D1890:D1895"/>
    <mergeCell ref="H1890:H1895"/>
    <mergeCell ref="C1866:C1871"/>
    <mergeCell ref="D1866:D1871"/>
    <mergeCell ref="C1874:C1879"/>
    <mergeCell ref="D1874:D1879"/>
    <mergeCell ref="H1866:H1872"/>
    <mergeCell ref="C1882:C1887"/>
    <mergeCell ref="D1882:D1887"/>
    <mergeCell ref="D262:D267"/>
    <mergeCell ref="H262:H267"/>
    <mergeCell ref="C270:C275"/>
    <mergeCell ref="D270:D275"/>
    <mergeCell ref="H270:H275"/>
    <mergeCell ref="C278:C283"/>
    <mergeCell ref="D278:D283"/>
    <mergeCell ref="C1491:C1496"/>
    <mergeCell ref="D1382:D1387"/>
    <mergeCell ref="H1382:H1387"/>
    <mergeCell ref="C1400:C1405"/>
    <mergeCell ref="D1400:D1405"/>
    <mergeCell ref="H1400:H1405"/>
    <mergeCell ref="C1291:C1296"/>
    <mergeCell ref="C1144:C1149"/>
    <mergeCell ref="D1144:D1149"/>
    <mergeCell ref="C1161:C1166"/>
    <mergeCell ref="D1161:D1166"/>
    <mergeCell ref="H1152:H1157"/>
    <mergeCell ref="H1265:H1270"/>
    <mergeCell ref="C1372:C1377"/>
    <mergeCell ref="D1372:D1377"/>
    <mergeCell ref="H1372:H1378"/>
    <mergeCell ref="D1491:D1496"/>
    <mergeCell ref="C36:C41"/>
    <mergeCell ref="D36:D41"/>
    <mergeCell ref="H36:H41"/>
    <mergeCell ref="C1324:C1329"/>
    <mergeCell ref="D1324:D1329"/>
    <mergeCell ref="H1324:H1329"/>
    <mergeCell ref="D827:D832"/>
    <mergeCell ref="H827:H832"/>
    <mergeCell ref="C835:C840"/>
    <mergeCell ref="D1152:D1157"/>
    <mergeCell ref="C1315:C1320"/>
    <mergeCell ref="D1315:D1320"/>
    <mergeCell ref="C1299:C1304"/>
    <mergeCell ref="D1299:D1304"/>
    <mergeCell ref="C1222:C1227"/>
    <mergeCell ref="D1222:D1227"/>
    <mergeCell ref="D1291:D1296"/>
    <mergeCell ref="C1232:C1237"/>
    <mergeCell ref="D1232:D1237"/>
    <mergeCell ref="C1111:C1116"/>
    <mergeCell ref="D1111:D1116"/>
    <mergeCell ref="C246:C251"/>
    <mergeCell ref="D246:D251"/>
    <mergeCell ref="C262:C267"/>
    <mergeCell ref="C1265:C1270"/>
    <mergeCell ref="D1265:D1270"/>
    <mergeCell ref="H246:H251"/>
    <mergeCell ref="A6:H6"/>
    <mergeCell ref="A8:A10"/>
    <mergeCell ref="B8:B10"/>
    <mergeCell ref="C8:C10"/>
    <mergeCell ref="D8:D10"/>
    <mergeCell ref="E8:E10"/>
    <mergeCell ref="F8:F10"/>
    <mergeCell ref="G8:G10"/>
    <mergeCell ref="H8:H10"/>
    <mergeCell ref="C44:C49"/>
    <mergeCell ref="D44:D49"/>
    <mergeCell ref="H44:H49"/>
    <mergeCell ref="C52:C57"/>
    <mergeCell ref="D52:D57"/>
    <mergeCell ref="C110:C115"/>
    <mergeCell ref="C134:C139"/>
    <mergeCell ref="D118:D123"/>
    <mergeCell ref="H118:H123"/>
    <mergeCell ref="D134:D139"/>
    <mergeCell ref="H134:H139"/>
    <mergeCell ref="D142:D147"/>
    <mergeCell ref="H1111:H1116"/>
    <mergeCell ref="C1179:C1184"/>
    <mergeCell ref="D1179:D1184"/>
    <mergeCell ref="C1136:C1141"/>
    <mergeCell ref="D1136:D1141"/>
    <mergeCell ref="H1136:H1141"/>
    <mergeCell ref="C1152:C1157"/>
    <mergeCell ref="C1241:C1246"/>
    <mergeCell ref="D1241:D1246"/>
    <mergeCell ref="C1128:C1133"/>
    <mergeCell ref="D1128:D1133"/>
    <mergeCell ref="C1119:C1124"/>
    <mergeCell ref="D1119:D1124"/>
    <mergeCell ref="H1161:H1166"/>
    <mergeCell ref="C1195:C1200"/>
    <mergeCell ref="D1195:D1200"/>
    <mergeCell ref="C1187:C1192"/>
    <mergeCell ref="D1187:D1192"/>
    <mergeCell ref="C142:C147"/>
    <mergeCell ref="C811:C816"/>
    <mergeCell ref="D811:D816"/>
    <mergeCell ref="H52:H57"/>
    <mergeCell ref="D60:D65"/>
    <mergeCell ref="H60:H65"/>
    <mergeCell ref="C68:C73"/>
    <mergeCell ref="D68:D73"/>
    <mergeCell ref="H68:H73"/>
    <mergeCell ref="C60:C65"/>
    <mergeCell ref="H93:H98"/>
    <mergeCell ref="H158:H163"/>
    <mergeCell ref="C76:C81"/>
    <mergeCell ref="D76:D81"/>
    <mergeCell ref="H76:H81"/>
    <mergeCell ref="C126:C131"/>
    <mergeCell ref="D126:D131"/>
    <mergeCell ref="H126:H131"/>
    <mergeCell ref="D110:D115"/>
    <mergeCell ref="H110:H115"/>
    <mergeCell ref="C93:C98"/>
    <mergeCell ref="D93:D98"/>
    <mergeCell ref="C118:C123"/>
    <mergeCell ref="H142:H147"/>
    <mergeCell ref="H1291:H1297"/>
    <mergeCell ref="H811:H816"/>
    <mergeCell ref="C819:C824"/>
    <mergeCell ref="D254:D259"/>
    <mergeCell ref="H254:H259"/>
    <mergeCell ref="D835:D840"/>
    <mergeCell ref="H835:H840"/>
    <mergeCell ref="C827:C832"/>
    <mergeCell ref="D819:D824"/>
    <mergeCell ref="H327:H332"/>
    <mergeCell ref="H1119:H1124"/>
    <mergeCell ref="C544:C549"/>
    <mergeCell ref="D544:D549"/>
    <mergeCell ref="H544:H549"/>
    <mergeCell ref="C496:C501"/>
    <mergeCell ref="D496:D501"/>
    <mergeCell ref="H496:H501"/>
    <mergeCell ref="C504:C509"/>
    <mergeCell ref="C520:C525"/>
    <mergeCell ref="H819:H824"/>
    <mergeCell ref="H1241:H1246"/>
    <mergeCell ref="C1273:C1278"/>
    <mergeCell ref="D1273:D1278"/>
    <mergeCell ref="H1273:H1278"/>
    <mergeCell ref="H150:H156"/>
    <mergeCell ref="C166:C171"/>
    <mergeCell ref="D166:D171"/>
    <mergeCell ref="H166:H171"/>
    <mergeCell ref="C150:C155"/>
    <mergeCell ref="D150:D155"/>
    <mergeCell ref="C158:C163"/>
    <mergeCell ref="D158:D163"/>
    <mergeCell ref="C222:C227"/>
    <mergeCell ref="D222:D227"/>
    <mergeCell ref="H222:H227"/>
    <mergeCell ref="D190:D195"/>
    <mergeCell ref="H190:H195"/>
    <mergeCell ref="C198:C203"/>
    <mergeCell ref="D198:D203"/>
    <mergeCell ref="H198:H203"/>
    <mergeCell ref="C174:C179"/>
    <mergeCell ref="D174:D179"/>
    <mergeCell ref="H174:H179"/>
    <mergeCell ref="C182:C187"/>
    <mergeCell ref="D182:D187"/>
    <mergeCell ref="H182:H187"/>
    <mergeCell ref="C190:C195"/>
    <mergeCell ref="C230:C235"/>
    <mergeCell ref="D230:D235"/>
    <mergeCell ref="H230:H235"/>
    <mergeCell ref="C206:C211"/>
    <mergeCell ref="D206:D211"/>
    <mergeCell ref="H206:H212"/>
    <mergeCell ref="C214:C219"/>
    <mergeCell ref="D214:D219"/>
    <mergeCell ref="H214:H219"/>
    <mergeCell ref="C238:C243"/>
    <mergeCell ref="D238:D243"/>
    <mergeCell ref="H238:H243"/>
    <mergeCell ref="C479:C484"/>
    <mergeCell ref="D479:D484"/>
    <mergeCell ref="H479:H484"/>
    <mergeCell ref="D367:D372"/>
    <mergeCell ref="H367:H372"/>
    <mergeCell ref="C359:C364"/>
    <mergeCell ref="D359:D364"/>
    <mergeCell ref="H278:H283"/>
    <mergeCell ref="C286:C291"/>
    <mergeCell ref="D286:D291"/>
    <mergeCell ref="H286:H291"/>
    <mergeCell ref="C294:C299"/>
    <mergeCell ref="D294:D299"/>
    <mergeCell ref="C302:C307"/>
    <mergeCell ref="D302:D307"/>
    <mergeCell ref="H302:H307"/>
    <mergeCell ref="C310:C315"/>
    <mergeCell ref="D310:D315"/>
    <mergeCell ref="H310:H315"/>
    <mergeCell ref="C463:C468"/>
    <mergeCell ref="C254:C259"/>
    <mergeCell ref="D520:D525"/>
    <mergeCell ref="H520:H525"/>
    <mergeCell ref="C528:C533"/>
    <mergeCell ref="D528:D533"/>
    <mergeCell ref="H528:H533"/>
    <mergeCell ref="C536:C541"/>
    <mergeCell ref="D536:D541"/>
    <mergeCell ref="H536:H541"/>
    <mergeCell ref="C512:C517"/>
    <mergeCell ref="D512:D517"/>
    <mergeCell ref="H512:H517"/>
    <mergeCell ref="C391:C396"/>
    <mergeCell ref="D391:D396"/>
    <mergeCell ref="H391:H396"/>
    <mergeCell ref="C399:C404"/>
    <mergeCell ref="D399:D404"/>
    <mergeCell ref="H399:H404"/>
    <mergeCell ref="H351:H356"/>
    <mergeCell ref="C375:C380"/>
    <mergeCell ref="D375:D380"/>
    <mergeCell ref="H375:H380"/>
    <mergeCell ref="C383:C388"/>
    <mergeCell ref="D383:D388"/>
    <mergeCell ref="H383:H388"/>
    <mergeCell ref="C407:C412"/>
    <mergeCell ref="D407:D412"/>
    <mergeCell ref="H407:H412"/>
    <mergeCell ref="D471:D476"/>
    <mergeCell ref="H471:H476"/>
    <mergeCell ref="C415:C420"/>
    <mergeCell ref="D415:D420"/>
    <mergeCell ref="H415:H420"/>
    <mergeCell ref="C423:C428"/>
    <mergeCell ref="D423:D428"/>
    <mergeCell ref="D463:D468"/>
    <mergeCell ref="H463:H468"/>
    <mergeCell ref="C447:C452"/>
    <mergeCell ref="D447:D452"/>
    <mergeCell ref="H447:H452"/>
    <mergeCell ref="C455:C460"/>
    <mergeCell ref="H455:H460"/>
    <mergeCell ref="C431:C436"/>
    <mergeCell ref="D431:D436"/>
    <mergeCell ref="D439:D444"/>
    <mergeCell ref="H439:H444"/>
    <mergeCell ref="C486:C491"/>
    <mergeCell ref="D486:D491"/>
    <mergeCell ref="H486:H491"/>
    <mergeCell ref="H423:H428"/>
    <mergeCell ref="H431:H436"/>
    <mergeCell ref="C439:C444"/>
    <mergeCell ref="D455:D460"/>
    <mergeCell ref="D504:D509"/>
    <mergeCell ref="H504:H509"/>
    <mergeCell ref="C471:C476"/>
    <mergeCell ref="C603:C608"/>
    <mergeCell ref="D603:D608"/>
    <mergeCell ref="H603:H608"/>
    <mergeCell ref="C594:C599"/>
    <mergeCell ref="D594:D599"/>
    <mergeCell ref="H594:H599"/>
    <mergeCell ref="C552:C557"/>
    <mergeCell ref="D552:D557"/>
    <mergeCell ref="H552:H557"/>
    <mergeCell ref="C569:C574"/>
    <mergeCell ref="D569:D574"/>
    <mergeCell ref="H569:H574"/>
    <mergeCell ref="C561:C566"/>
    <mergeCell ref="D561:D566"/>
    <mergeCell ref="H561:H566"/>
    <mergeCell ref="C586:C591"/>
    <mergeCell ref="D586:D591"/>
    <mergeCell ref="H586:H592"/>
    <mergeCell ref="C628:C633"/>
    <mergeCell ref="D628:D633"/>
    <mergeCell ref="H628:H633"/>
    <mergeCell ref="C636:C641"/>
    <mergeCell ref="D636:D641"/>
    <mergeCell ref="H636:H641"/>
    <mergeCell ref="C612:C617"/>
    <mergeCell ref="D612:D617"/>
    <mergeCell ref="H612:H617"/>
    <mergeCell ref="C620:C625"/>
    <mergeCell ref="D620:D625"/>
    <mergeCell ref="H620:H625"/>
    <mergeCell ref="D662:D667"/>
    <mergeCell ref="H662:H667"/>
    <mergeCell ref="C670:C675"/>
    <mergeCell ref="D670:D675"/>
    <mergeCell ref="H670:H675"/>
    <mergeCell ref="C678:C683"/>
    <mergeCell ref="D678:D683"/>
    <mergeCell ref="H678:H683"/>
    <mergeCell ref="C645:C650"/>
    <mergeCell ref="D645:D650"/>
    <mergeCell ref="H645:H650"/>
    <mergeCell ref="C654:C659"/>
    <mergeCell ref="D654:D659"/>
    <mergeCell ref="H654:H659"/>
    <mergeCell ref="C662:C667"/>
    <mergeCell ref="C702:C707"/>
    <mergeCell ref="D702:D707"/>
    <mergeCell ref="H702:H707"/>
    <mergeCell ref="C718:C723"/>
    <mergeCell ref="D718:D723"/>
    <mergeCell ref="H718:H724"/>
    <mergeCell ref="H710:H716"/>
    <mergeCell ref="C686:C691"/>
    <mergeCell ref="D686:D691"/>
    <mergeCell ref="H686:H691"/>
    <mergeCell ref="C694:C699"/>
    <mergeCell ref="D694:D699"/>
    <mergeCell ref="H694:H699"/>
    <mergeCell ref="C710:C715"/>
    <mergeCell ref="D710:D715"/>
    <mergeCell ref="C743:C748"/>
    <mergeCell ref="D743:D748"/>
    <mergeCell ref="H743:H748"/>
    <mergeCell ref="C751:C756"/>
    <mergeCell ref="D751:D756"/>
    <mergeCell ref="H751:H756"/>
    <mergeCell ref="C727:C732"/>
    <mergeCell ref="D727:D732"/>
    <mergeCell ref="H727:H732"/>
    <mergeCell ref="C735:C740"/>
    <mergeCell ref="D735:D740"/>
    <mergeCell ref="H735:H740"/>
    <mergeCell ref="C775:C780"/>
    <mergeCell ref="D775:D780"/>
    <mergeCell ref="H775:H780"/>
    <mergeCell ref="C784:C789"/>
    <mergeCell ref="D784:D789"/>
    <mergeCell ref="H784:H789"/>
    <mergeCell ref="C759:C764"/>
    <mergeCell ref="D759:D764"/>
    <mergeCell ref="H759:H764"/>
    <mergeCell ref="C767:C772"/>
    <mergeCell ref="D767:D772"/>
    <mergeCell ref="H767:H772"/>
    <mergeCell ref="C852:C857"/>
    <mergeCell ref="D852:D857"/>
    <mergeCell ref="H852:H857"/>
    <mergeCell ref="C860:C865"/>
    <mergeCell ref="D860:D865"/>
    <mergeCell ref="H860:H865"/>
    <mergeCell ref="C794:C799"/>
    <mergeCell ref="D794:D799"/>
    <mergeCell ref="H794:H799"/>
    <mergeCell ref="C884:C889"/>
    <mergeCell ref="D884:D889"/>
    <mergeCell ref="H884:H889"/>
    <mergeCell ref="C892:C897"/>
    <mergeCell ref="D892:D897"/>
    <mergeCell ref="H892:H897"/>
    <mergeCell ref="C868:C873"/>
    <mergeCell ref="D868:D873"/>
    <mergeCell ref="H868:H873"/>
    <mergeCell ref="C876:C881"/>
    <mergeCell ref="D876:D881"/>
    <mergeCell ref="H876:H881"/>
    <mergeCell ref="C916:C921"/>
    <mergeCell ref="D916:D921"/>
    <mergeCell ref="H916:H921"/>
    <mergeCell ref="C924:C929"/>
    <mergeCell ref="D924:D929"/>
    <mergeCell ref="H924:H929"/>
    <mergeCell ref="C900:C905"/>
    <mergeCell ref="D900:D905"/>
    <mergeCell ref="H900:H905"/>
    <mergeCell ref="C908:C913"/>
    <mergeCell ref="D908:D913"/>
    <mergeCell ref="H908:H913"/>
    <mergeCell ref="C948:C953"/>
    <mergeCell ref="D948:D953"/>
    <mergeCell ref="H948:H953"/>
    <mergeCell ref="C956:C961"/>
    <mergeCell ref="D956:D961"/>
    <mergeCell ref="H956:H961"/>
    <mergeCell ref="C932:C937"/>
    <mergeCell ref="D932:D937"/>
    <mergeCell ref="H932:H937"/>
    <mergeCell ref="C940:C945"/>
    <mergeCell ref="D940:D945"/>
    <mergeCell ref="H940:H945"/>
    <mergeCell ref="C989:C994"/>
    <mergeCell ref="D989:D994"/>
    <mergeCell ref="H989:H994"/>
    <mergeCell ref="C997:C1002"/>
    <mergeCell ref="D997:D1002"/>
    <mergeCell ref="H997:H1002"/>
    <mergeCell ref="C964:C969"/>
    <mergeCell ref="D964:D969"/>
    <mergeCell ref="H964:H969"/>
    <mergeCell ref="C980:C985"/>
    <mergeCell ref="D980:D985"/>
    <mergeCell ref="H980:H985"/>
    <mergeCell ref="C972:C977"/>
    <mergeCell ref="D972:D977"/>
    <mergeCell ref="H972:H977"/>
    <mergeCell ref="C1021:C1026"/>
    <mergeCell ref="D1021:D1026"/>
    <mergeCell ref="H1021:H1026"/>
    <mergeCell ref="C1029:C1034"/>
    <mergeCell ref="D1029:D1034"/>
    <mergeCell ref="H1029:H1034"/>
    <mergeCell ref="C1005:C1010"/>
    <mergeCell ref="D1005:D1010"/>
    <mergeCell ref="H1005:H1010"/>
    <mergeCell ref="C1013:C1018"/>
    <mergeCell ref="D1013:D1018"/>
    <mergeCell ref="H1013:H1018"/>
    <mergeCell ref="H1069:H1074"/>
    <mergeCell ref="C1093:C1098"/>
    <mergeCell ref="D1093:D1098"/>
    <mergeCell ref="H1093:H1099"/>
    <mergeCell ref="H1061:H1066"/>
    <mergeCell ref="C1037:C1042"/>
    <mergeCell ref="D1037:D1042"/>
    <mergeCell ref="H1037:H1042"/>
    <mergeCell ref="C1045:C1050"/>
    <mergeCell ref="D1045:D1050"/>
    <mergeCell ref="H1045:H1050"/>
    <mergeCell ref="C1053:C1058"/>
    <mergeCell ref="D1053:D1058"/>
    <mergeCell ref="H1053:H1058"/>
    <mergeCell ref="H1077:H1083"/>
    <mergeCell ref="C1085:C1090"/>
    <mergeCell ref="D1085:D1090"/>
    <mergeCell ref="H1085:H1091"/>
    <mergeCell ref="C1061:C1066"/>
    <mergeCell ref="D1061:D1066"/>
    <mergeCell ref="C1069:C1074"/>
    <mergeCell ref="D1069:D1074"/>
    <mergeCell ref="C1077:C1082"/>
    <mergeCell ref="D1077:D1082"/>
    <mergeCell ref="C1364:C1369"/>
    <mergeCell ref="D1424:D1429"/>
    <mergeCell ref="C1432:C1437"/>
    <mergeCell ref="D1432:D1437"/>
    <mergeCell ref="C1356:C1361"/>
    <mergeCell ref="D1356:D1361"/>
    <mergeCell ref="C1307:C1312"/>
    <mergeCell ref="D1307:D1312"/>
    <mergeCell ref="C1613:C1618"/>
    <mergeCell ref="D1613:D1618"/>
    <mergeCell ref="D1458:D1463"/>
    <mergeCell ref="C1466:C1471"/>
    <mergeCell ref="D1466:D1471"/>
    <mergeCell ref="C1474:C1479"/>
    <mergeCell ref="D1474:D1479"/>
    <mergeCell ref="C1450:C1455"/>
    <mergeCell ref="D1450:D1455"/>
    <mergeCell ref="C1424:C1429"/>
    <mergeCell ref="C1332:C1337"/>
    <mergeCell ref="C1382:C1387"/>
    <mergeCell ref="C1517:C1522"/>
    <mergeCell ref="D1517:D1522"/>
    <mergeCell ref="C1509:C1514"/>
    <mergeCell ref="D1509:D1514"/>
    <mergeCell ref="C1249:C1254"/>
    <mergeCell ref="D1249:D1254"/>
    <mergeCell ref="C1257:C1262"/>
    <mergeCell ref="H1222:H1227"/>
    <mergeCell ref="D1257:D1262"/>
    <mergeCell ref="H1187:H1193"/>
    <mergeCell ref="H1195:H1201"/>
    <mergeCell ref="H1179:H1185"/>
    <mergeCell ref="H1213:H1219"/>
    <mergeCell ref="H1232:H1238"/>
    <mergeCell ref="D1549:D1554"/>
    <mergeCell ref="H1549:H1554"/>
    <mergeCell ref="C1482:C1487"/>
    <mergeCell ref="D1482:D1487"/>
    <mergeCell ref="C1621:C1626"/>
    <mergeCell ref="D1621:D1626"/>
    <mergeCell ref="H1621:H1626"/>
    <mergeCell ref="C1629:C1634"/>
    <mergeCell ref="D1629:D1634"/>
    <mergeCell ref="H1517:H1523"/>
    <mergeCell ref="H1491:H1496"/>
    <mergeCell ref="C1557:C1562"/>
    <mergeCell ref="D1557:D1562"/>
    <mergeCell ref="H1557:H1562"/>
    <mergeCell ref="H1565:H1571"/>
    <mergeCell ref="H1573:H1579"/>
    <mergeCell ref="C1581:C1586"/>
    <mergeCell ref="D1581:D1586"/>
    <mergeCell ref="C1565:C1570"/>
    <mergeCell ref="D1565:D1570"/>
    <mergeCell ref="C1597:C1602"/>
    <mergeCell ref="D1597:D1602"/>
    <mergeCell ref="H1597:H1602"/>
    <mergeCell ref="C1573:C1578"/>
    <mergeCell ref="C2090:C2095"/>
    <mergeCell ref="D2090:D2095"/>
    <mergeCell ref="H2090:H2095"/>
    <mergeCell ref="C2098:C2103"/>
    <mergeCell ref="D2098:D2103"/>
    <mergeCell ref="H2098:H2103"/>
    <mergeCell ref="C2082:C2087"/>
    <mergeCell ref="D2082:D2087"/>
    <mergeCell ref="H2082:H2087"/>
    <mergeCell ref="D2210:D2215"/>
    <mergeCell ref="H2210:H2215"/>
    <mergeCell ref="C2170:C2175"/>
    <mergeCell ref="D2170:D2175"/>
    <mergeCell ref="H2170:H2175"/>
    <mergeCell ref="C2178:C2183"/>
    <mergeCell ref="D2178:D2183"/>
    <mergeCell ref="H2178:H2183"/>
    <mergeCell ref="C2250:C2255"/>
    <mergeCell ref="D2250:D2255"/>
    <mergeCell ref="H2250:H2255"/>
    <mergeCell ref="C2218:C2223"/>
    <mergeCell ref="D2218:D2223"/>
    <mergeCell ref="H2218:H2223"/>
    <mergeCell ref="C2226:C2231"/>
    <mergeCell ref="D2226:D2231"/>
    <mergeCell ref="H2226:H2231"/>
    <mergeCell ref="C2298:C2303"/>
    <mergeCell ref="D2298:D2303"/>
    <mergeCell ref="H2298:H2303"/>
    <mergeCell ref="C2282:C2287"/>
    <mergeCell ref="D2282:D2287"/>
    <mergeCell ref="H2282:H2287"/>
    <mergeCell ref="C2290:C2295"/>
    <mergeCell ref="C2602:C2607"/>
    <mergeCell ref="D2602:D2607"/>
    <mergeCell ref="C2594:C2599"/>
    <mergeCell ref="D2594:D2599"/>
    <mergeCell ref="C2542:C2547"/>
    <mergeCell ref="D2542:D2547"/>
    <mergeCell ref="D2306:D2311"/>
    <mergeCell ref="H2306:H2311"/>
    <mergeCell ref="C2314:C2319"/>
    <mergeCell ref="D2314:D2319"/>
    <mergeCell ref="H2314:H2319"/>
    <mergeCell ref="C2350:C2355"/>
    <mergeCell ref="H2322:H2327"/>
    <mergeCell ref="C2332:C2337"/>
    <mergeCell ref="D2332:D2337"/>
    <mergeCell ref="H2332:H2337"/>
    <mergeCell ref="C2483:C2488"/>
    <mergeCell ref="C2407:C2412"/>
    <mergeCell ref="D2407:D2412"/>
    <mergeCell ref="H2407:H2412"/>
    <mergeCell ref="D2524:D2529"/>
    <mergeCell ref="H2524:H2529"/>
    <mergeCell ref="H2542:H2547"/>
    <mergeCell ref="C2560:C2565"/>
    <mergeCell ref="D2560:D2565"/>
    <mergeCell ref="H2560:H2565"/>
    <mergeCell ref="C2516:C2521"/>
    <mergeCell ref="D2516:D2521"/>
    <mergeCell ref="H2516:H2522"/>
    <mergeCell ref="C2415:C2420"/>
    <mergeCell ref="D2415:D2420"/>
    <mergeCell ref="H2415:H2420"/>
    <mergeCell ref="C2459:C2464"/>
    <mergeCell ref="D2350:D2355"/>
    <mergeCell ref="H2350:H2355"/>
    <mergeCell ref="D2459:D2464"/>
    <mergeCell ref="H2459:H2464"/>
    <mergeCell ref="C2399:C2404"/>
    <mergeCell ref="D2399:D2404"/>
    <mergeCell ref="H2399:H2404"/>
    <mergeCell ref="D2374:D2379"/>
    <mergeCell ref="C2508:C2513"/>
    <mergeCell ref="D2508:D2513"/>
    <mergeCell ref="H2508:H2513"/>
    <mergeCell ref="C2467:C2472"/>
    <mergeCell ref="D2467:D2472"/>
    <mergeCell ref="H2467:H2472"/>
    <mergeCell ref="D2499:D2504"/>
    <mergeCell ref="H2499:H2504"/>
    <mergeCell ref="C2475:C2480"/>
    <mergeCell ref="D2475:D2480"/>
    <mergeCell ref="H2358:H2364"/>
    <mergeCell ref="H2433:H2439"/>
    <mergeCell ref="D2483:D2488"/>
    <mergeCell ref="H2483:H2488"/>
    <mergeCell ref="C2491:C2496"/>
    <mergeCell ref="D2491:D2496"/>
    <mergeCell ref="H2643:H2648"/>
    <mergeCell ref="C2358:C2363"/>
    <mergeCell ref="D2358:D2363"/>
    <mergeCell ref="C2366:C2371"/>
    <mergeCell ref="D2366:D2371"/>
    <mergeCell ref="H2366:H2371"/>
    <mergeCell ref="C2374:C2379"/>
    <mergeCell ref="H2374:H2379"/>
    <mergeCell ref="C2382:C2387"/>
    <mergeCell ref="D2382:D2387"/>
    <mergeCell ref="H2382:H2387"/>
    <mergeCell ref="C2390:C2395"/>
    <mergeCell ref="D2390:D2395"/>
    <mergeCell ref="H2390:H2395"/>
    <mergeCell ref="H2475:H2480"/>
    <mergeCell ref="C2499:C2504"/>
    <mergeCell ref="C2524:C2529"/>
    <mergeCell ref="H2578:H2583"/>
    <mergeCell ref="C2586:C2591"/>
    <mergeCell ref="D2586:D2591"/>
    <mergeCell ref="H2491:H2496"/>
    <mergeCell ref="C2578:C2583"/>
    <mergeCell ref="D2578:D2583"/>
    <mergeCell ref="H2586:H2591"/>
    <mergeCell ref="D2737:D2742"/>
    <mergeCell ref="C2781:C2786"/>
    <mergeCell ref="H2737:H2742"/>
    <mergeCell ref="C2755:C2760"/>
    <mergeCell ref="D2755:D2760"/>
    <mergeCell ref="H2755:H2761"/>
    <mergeCell ref="C2669:C2674"/>
    <mergeCell ref="D2669:D2674"/>
    <mergeCell ref="C2678:C2683"/>
    <mergeCell ref="D2678:D2683"/>
    <mergeCell ref="C2635:C2640"/>
    <mergeCell ref="D2635:D2640"/>
    <mergeCell ref="H2635:H2640"/>
    <mergeCell ref="D1348:D1353"/>
    <mergeCell ref="C1340:C1345"/>
    <mergeCell ref="D1340:D1345"/>
    <mergeCell ref="C2643:C2648"/>
    <mergeCell ref="D2643:D2648"/>
    <mergeCell ref="C2807:C2812"/>
    <mergeCell ref="D2807:D2812"/>
    <mergeCell ref="H2807:H2812"/>
    <mergeCell ref="C2799:C2804"/>
    <mergeCell ref="D2799:D2804"/>
    <mergeCell ref="H2799:H2804"/>
    <mergeCell ref="D2781:D2786"/>
    <mergeCell ref="H2781:H2787"/>
    <mergeCell ref="C2729:C2734"/>
    <mergeCell ref="H2773:H2779"/>
    <mergeCell ref="C2791:C2796"/>
    <mergeCell ref="D2791:D2796"/>
    <mergeCell ref="H2791:H2796"/>
    <mergeCell ref="D2729:D2734"/>
    <mergeCell ref="H2729:H2734"/>
    <mergeCell ref="C2737:C2742"/>
    <mergeCell ref="H2669:H2675"/>
    <mergeCell ref="C2721:C2726"/>
    <mergeCell ref="D2721:D2726"/>
    <mergeCell ref="H2721:H2726"/>
    <mergeCell ref="C2686:C2691"/>
    <mergeCell ref="D2686:D2691"/>
    <mergeCell ref="H2686:H2691"/>
    <mergeCell ref="C2704:C2709"/>
    <mergeCell ref="D2704:D2709"/>
    <mergeCell ref="H2704:H2709"/>
    <mergeCell ref="C2713:C2718"/>
    <mergeCell ref="D2713:D2718"/>
    <mergeCell ref="H2713:H2718"/>
    <mergeCell ref="H2678:H2683"/>
    <mergeCell ref="H1128:H1134"/>
    <mergeCell ref="H2618:H2624"/>
    <mergeCell ref="H1762:H1768"/>
    <mergeCell ref="H1794:H1800"/>
    <mergeCell ref="H1802:H1808"/>
    <mergeCell ref="H1826:H1832"/>
    <mergeCell ref="H1315:H1321"/>
    <mergeCell ref="H1144:H1149"/>
    <mergeCell ref="H1249:H1254"/>
    <mergeCell ref="H1257:H1262"/>
    <mergeCell ref="H2594:H2599"/>
    <mergeCell ref="H2154:H2159"/>
    <mergeCell ref="H2162:H2167"/>
    <mergeCell ref="H2138:H2143"/>
    <mergeCell ref="H2146:H2151"/>
    <mergeCell ref="H1332:H1337"/>
    <mergeCell ref="H1416:H1421"/>
    <mergeCell ref="H1408:H1413"/>
    <mergeCell ref="H1850:H1855"/>
    <mergeCell ref="H1340:H1346"/>
    <mergeCell ref="H1348:H1354"/>
    <mergeCell ref="H1432:H1437"/>
    <mergeCell ref="H1541:H1547"/>
    <mergeCell ref="H1424:H1430"/>
    <mergeCell ref="C1637:C1642"/>
    <mergeCell ref="D1637:D1642"/>
    <mergeCell ref="C1645:C1650"/>
    <mergeCell ref="D1645:D1650"/>
    <mergeCell ref="H1307:H1313"/>
    <mergeCell ref="C1213:C1218"/>
    <mergeCell ref="D1213:D1218"/>
    <mergeCell ref="D1332:D1337"/>
    <mergeCell ref="C1348:C1353"/>
    <mergeCell ref="D1533:D1538"/>
    <mergeCell ref="H1533:H1538"/>
    <mergeCell ref="D1364:D1369"/>
    <mergeCell ref="H1364:H1370"/>
    <mergeCell ref="C1525:C1530"/>
    <mergeCell ref="D1525:D1530"/>
    <mergeCell ref="C1533:C1538"/>
    <mergeCell ref="C1416:C1421"/>
    <mergeCell ref="D1416:D1421"/>
    <mergeCell ref="C1408:C1413"/>
    <mergeCell ref="D1408:D1413"/>
    <mergeCell ref="C1458:C1463"/>
    <mergeCell ref="C1549:C1554"/>
    <mergeCell ref="C1541:C1546"/>
    <mergeCell ref="D1541:D1546"/>
    <mergeCell ref="C1669:C1674"/>
    <mergeCell ref="D1669:D1674"/>
    <mergeCell ref="C1696:C1701"/>
    <mergeCell ref="D1696:D1701"/>
    <mergeCell ref="H1696:H1701"/>
    <mergeCell ref="C1677:C1682"/>
    <mergeCell ref="D1677:D1682"/>
    <mergeCell ref="C1661:C1666"/>
    <mergeCell ref="D1661:D1666"/>
    <mergeCell ref="H1661:H1666"/>
    <mergeCell ref="C1704:C1709"/>
    <mergeCell ref="D1704:D1709"/>
    <mergeCell ref="H1704:H1709"/>
    <mergeCell ref="C1810:C1815"/>
    <mergeCell ref="D1810:D1815"/>
    <mergeCell ref="H1810:H1816"/>
    <mergeCell ref="C1802:C1807"/>
    <mergeCell ref="D1802:D1807"/>
    <mergeCell ref="D1778:D1783"/>
    <mergeCell ref="H1778:H1783"/>
    <mergeCell ref="D1730:D1735"/>
    <mergeCell ref="C1794:C1799"/>
    <mergeCell ref="D1794:D1799"/>
    <mergeCell ref="C1786:C1791"/>
    <mergeCell ref="D1786:D1791"/>
    <mergeCell ref="H1786:H1791"/>
    <mergeCell ref="D1738:D1743"/>
    <mergeCell ref="C1746:C1751"/>
    <mergeCell ref="C1762:C1767"/>
    <mergeCell ref="D1762:D1767"/>
    <mergeCell ref="D1746:D1751"/>
    <mergeCell ref="C1738:C1743"/>
    <mergeCell ref="H1738:H1744"/>
    <mergeCell ref="C1937:C1942"/>
    <mergeCell ref="D1937:D1942"/>
    <mergeCell ref="H1937:H1942"/>
    <mergeCell ref="C1913:C1918"/>
    <mergeCell ref="D1913:D1918"/>
    <mergeCell ref="H1913:H1918"/>
    <mergeCell ref="C1921:C1926"/>
    <mergeCell ref="D1921:D1926"/>
    <mergeCell ref="H1921:H1926"/>
    <mergeCell ref="C1929:C1934"/>
    <mergeCell ref="D1929:D1934"/>
    <mergeCell ref="H1929:H1934"/>
    <mergeCell ref="C1945:C1950"/>
    <mergeCell ref="D1945:D1950"/>
    <mergeCell ref="H1945:H1950"/>
    <mergeCell ref="C1953:C1958"/>
    <mergeCell ref="D1953:D1958"/>
    <mergeCell ref="H1953:H1958"/>
    <mergeCell ref="C1961:C1966"/>
    <mergeCell ref="D1961:D1966"/>
    <mergeCell ref="H1961:H1966"/>
    <mergeCell ref="C1969:C1974"/>
    <mergeCell ref="D1969:D1974"/>
    <mergeCell ref="C2186:C2191"/>
    <mergeCell ref="D2186:D2191"/>
    <mergeCell ref="H2186:H2191"/>
    <mergeCell ref="C2194:C2199"/>
    <mergeCell ref="D2194:D2199"/>
    <mergeCell ref="H2194:H2199"/>
    <mergeCell ref="C1977:C1982"/>
    <mergeCell ref="D1977:D1982"/>
    <mergeCell ref="H1977:H1982"/>
    <mergeCell ref="C1985:C1990"/>
    <mergeCell ref="D1985:D1990"/>
    <mergeCell ref="H1985:H1990"/>
    <mergeCell ref="H1969:H1974"/>
    <mergeCell ref="C2154:C2159"/>
    <mergeCell ref="D2154:D2159"/>
    <mergeCell ref="C2162:C2167"/>
    <mergeCell ref="D2162:D2167"/>
    <mergeCell ref="C2138:C2143"/>
    <mergeCell ref="D2138:D2143"/>
    <mergeCell ref="C2146:C2151"/>
    <mergeCell ref="D2146:D2151"/>
    <mergeCell ref="C2122:C2127"/>
    <mergeCell ref="H294:H300"/>
    <mergeCell ref="H1993:H1999"/>
    <mergeCell ref="H2074:H2080"/>
    <mergeCell ref="H1605:H1611"/>
    <mergeCell ref="H1629:H1635"/>
    <mergeCell ref="H1637:H1643"/>
    <mergeCell ref="H1645:H1651"/>
    <mergeCell ref="H1653:H1659"/>
    <mergeCell ref="H1669:H1675"/>
    <mergeCell ref="H1677:H1683"/>
    <mergeCell ref="H1712:H1718"/>
    <mergeCell ref="H1842:H1848"/>
    <mergeCell ref="H1356:H1362"/>
    <mergeCell ref="H1450:H1456"/>
    <mergeCell ref="H1458:H1464"/>
    <mergeCell ref="H1466:H1472"/>
    <mergeCell ref="H1474:H1480"/>
    <mergeCell ref="H1482:H1488"/>
    <mergeCell ref="H1509:H1515"/>
    <mergeCell ref="H1525:H1531"/>
    <mergeCell ref="H1589:H1595"/>
    <mergeCell ref="H1834:H1840"/>
    <mergeCell ref="H1858:H1864"/>
    <mergeCell ref="H1299:H1305"/>
  </mergeCells>
  <phoneticPr fontId="8" type="noConversion"/>
  <printOptions horizontalCentered="1"/>
  <pageMargins left="0.35433070866141736" right="0.35433070866141736" top="0.39370078740157483" bottom="0.59055118110236227" header="0.19685039370078741" footer="0.19685039370078741"/>
  <pageSetup paperSize="9" scale="85" firstPageNumber="235" orientation="landscape" useFirstPageNumber="1" r:id="rId1"/>
  <headerFooter alignWithMargins="0">
    <oddFooter>&amp;C&amp;P</oddFooter>
  </headerFooter>
  <rowBreaks count="25" manualBreakCount="25">
    <brk id="148" max="7" man="1"/>
    <brk id="236" max="7" man="1"/>
    <brk id="405" max="7" man="1"/>
    <brk id="492" max="7" man="1"/>
    <brk id="651" max="7" man="1"/>
    <brk id="749" max="7" man="1"/>
    <brk id="930" max="7" man="1"/>
    <brk id="1019" max="7" man="1"/>
    <brk id="1109" max="7" man="1"/>
    <brk id="1193" max="7" man="1"/>
    <brk id="1263" max="7" man="1"/>
    <brk id="1330" max="7" man="1"/>
    <brk id="1587" max="7" man="1"/>
    <brk id="1768" max="7" man="1"/>
    <brk id="1864" max="7" man="1"/>
    <brk id="1959" max="7" man="1"/>
    <brk id="2056" max="7" man="1"/>
    <brk id="2152" max="7" man="1"/>
    <brk id="2248" max="7" man="1"/>
    <brk id="2328" max="7" man="1"/>
    <brk id="2413" max="7" man="1"/>
    <brk id="2481" max="7" man="1"/>
    <brk id="2566" max="7" man="1"/>
    <brk id="2659" max="7" man="1"/>
    <brk id="2831" max="7" man="1"/>
  </rowBreaks>
</worksheet>
</file>

<file path=xl/worksheets/sheet2.xml><?xml version="1.0" encoding="utf-8"?>
<worksheet xmlns="http://schemas.openxmlformats.org/spreadsheetml/2006/main" xmlns:r="http://schemas.openxmlformats.org/officeDocument/2006/relationships">
  <dimension ref="A1"/>
  <sheetViews>
    <sheetView workbookViewId="0">
      <selection activeCell="H36" sqref="H36"/>
    </sheetView>
  </sheetViews>
  <sheetFormatPr defaultRowHeight="12.75"/>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roczne</vt:lpstr>
      <vt:lpstr>Arkusz1</vt:lpstr>
      <vt:lpstr>Arkusz2</vt:lpstr>
      <vt:lpstr>roczne!Obszar_wydruku</vt:lpstr>
      <vt:lpstr>roczne!Tytuły_wydruku</vt:lpstr>
    </vt:vector>
  </TitlesOfParts>
  <Company>ZOUM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dsalwa</dc:creator>
  <cp:lastModifiedBy>Ewa Wypych</cp:lastModifiedBy>
  <cp:lastPrinted>2012-03-29T12:20:40Z</cp:lastPrinted>
  <dcterms:created xsi:type="dcterms:W3CDTF">2006-07-21T07:43:40Z</dcterms:created>
  <dcterms:modified xsi:type="dcterms:W3CDTF">2012-03-29T12:21:03Z</dcterms:modified>
</cp:coreProperties>
</file>