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tabRatio="703" activeTab="0"/>
  </bookViews>
  <sheets>
    <sheet name="roczne" sheetId="1" r:id="rId1"/>
    <sheet name="Arkusz1" sheetId="2" r:id="rId2"/>
  </sheets>
  <definedNames>
    <definedName name="_xlnm.Print_Area" localSheetId="0">'roczne'!$A$1:$H$1939</definedName>
    <definedName name="_xlnm.Print_Titles" localSheetId="0">'roczne'!$8:$11</definedName>
  </definedNames>
  <calcPr fullCalcOnLoad="1"/>
</workbook>
</file>

<file path=xl/sharedStrings.xml><?xml version="1.0" encoding="utf-8"?>
<sst xmlns="http://schemas.openxmlformats.org/spreadsheetml/2006/main" count="3186" uniqueCount="559">
  <si>
    <t>Zadania inwestycyjne roczne</t>
  </si>
  <si>
    <t>a/</t>
  </si>
  <si>
    <t>b/</t>
  </si>
  <si>
    <t>c/</t>
  </si>
  <si>
    <t>Nazwa Inwestycji</t>
  </si>
  <si>
    <t>Poz.</t>
  </si>
  <si>
    <t>Realizowane przez Urząd Miasta i podległe jednostki budżetowe</t>
  </si>
  <si>
    <t>Rozdział</t>
  </si>
  <si>
    <t>Dział</t>
  </si>
  <si>
    <t>1.</t>
  </si>
  <si>
    <t>I.</t>
  </si>
  <si>
    <t>A</t>
  </si>
  <si>
    <t>w zł</t>
  </si>
  <si>
    <t>%               6:5</t>
  </si>
  <si>
    <t>(1)</t>
  </si>
  <si>
    <t>(2)</t>
  </si>
  <si>
    <t>(3)</t>
  </si>
  <si>
    <t>(4)</t>
  </si>
  <si>
    <t>(5)</t>
  </si>
  <si>
    <t>(6)</t>
  </si>
  <si>
    <t>(7)</t>
  </si>
  <si>
    <t>(8)</t>
  </si>
  <si>
    <t>OGÓŁEM ZADANIA INWESTYCYJNE</t>
  </si>
  <si>
    <t>B</t>
  </si>
  <si>
    <t>Realizowane w ramach dotacji celowych przydzielonych z budżetu Miasta</t>
  </si>
  <si>
    <t>d/</t>
  </si>
  <si>
    <t>1.1</t>
  </si>
  <si>
    <t>dochody własne</t>
  </si>
  <si>
    <t>dotacje z budżetu państwa i j.s.t.</t>
  </si>
  <si>
    <t>kredyty i pożyczki</t>
  </si>
  <si>
    <t>środki wg w art. 5 ust. 1 pkt 2 i 3 u.f.p.</t>
  </si>
  <si>
    <t>e/</t>
  </si>
  <si>
    <t>Miasto Kielce</t>
  </si>
  <si>
    <t>Uwagi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</si>
  <si>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</si>
  <si>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</si>
  <si>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</si>
  <si>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</si>
  <si>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</si>
  <si>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</si>
  <si>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</si>
  <si>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</si>
  <si>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</si>
  <si>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</si>
  <si>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</si>
  <si>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</si>
  <si>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 xml:space="preserve">Zadania Gminy </t>
  </si>
  <si>
    <t xml:space="preserve">a. </t>
  </si>
  <si>
    <t>Zadania inwestycyjne</t>
  </si>
  <si>
    <t>1.2</t>
  </si>
  <si>
    <t>1.3</t>
  </si>
  <si>
    <t>1.4</t>
  </si>
  <si>
    <t>1.5</t>
  </si>
  <si>
    <t>1.6</t>
  </si>
  <si>
    <t>a.</t>
  </si>
  <si>
    <t>Zakupy inwestycyjne</t>
  </si>
  <si>
    <t>Miejski Ośrodek Pomocy Rodzinie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</si>
  <si>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</si>
  <si>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</si>
  <si>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</si>
  <si>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</si>
  <si>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</si>
  <si>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</si>
  <si>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</si>
  <si>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</si>
  <si>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</si>
  <si>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</si>
  <si>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</si>
  <si>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</si>
  <si>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2.1</t>
  </si>
  <si>
    <t>2.2</t>
  </si>
  <si>
    <t>2.3</t>
  </si>
  <si>
    <t>2.4</t>
  </si>
  <si>
    <t>2.5</t>
  </si>
  <si>
    <t xml:space="preserve"> b.</t>
  </si>
  <si>
    <t>Zadania  Powiatu</t>
  </si>
  <si>
    <t>Zadania inwestrycyjne</t>
  </si>
  <si>
    <t>Miejski Zarząd Dróg</t>
  </si>
  <si>
    <t>Zadania Gminy</t>
  </si>
  <si>
    <t>Dokumentacja przyszłościowa</t>
  </si>
  <si>
    <t>Lokalne inicjatywy inwestycyjne</t>
  </si>
  <si>
    <t>3.1</t>
  </si>
  <si>
    <t>3.3</t>
  </si>
  <si>
    <t>3.4</t>
  </si>
  <si>
    <t xml:space="preserve">Wykupy gruntów </t>
  </si>
  <si>
    <t>4.1</t>
  </si>
  <si>
    <t>5.1</t>
  </si>
  <si>
    <t>6.1</t>
  </si>
  <si>
    <t>Zadania  inwestycyjne oświetleniowe</t>
  </si>
  <si>
    <t>b.</t>
  </si>
  <si>
    <t>Zadania inwestycyjne drogowe</t>
  </si>
  <si>
    <t>3.</t>
  </si>
  <si>
    <t xml:space="preserve"> Zakupy inwestycyjne</t>
  </si>
  <si>
    <t xml:space="preserve"> Wydziału Gospodarki Nieruchomościami i Geodezji</t>
  </si>
  <si>
    <t>Wydatki Majątkowe</t>
  </si>
  <si>
    <t>Zakup nieruchomości zabudowanych i niezabudowanych</t>
  </si>
  <si>
    <t>Zakup nieruchomości pod cmentarz</t>
  </si>
  <si>
    <t xml:space="preserve"> Wydział Zarządzania Kryzysowego i Bezpieczeństwa </t>
  </si>
  <si>
    <t>Zadania Powiatu</t>
  </si>
  <si>
    <t>Zakupy inwestycyjne realizowane przez Komendę Miejską Państwowej Straży Pożarnej w Kielcach</t>
  </si>
  <si>
    <t xml:space="preserve">Zakład Obsługi i Informatyki Urzędu Miasta </t>
  </si>
  <si>
    <t>Zakup taboru samochodowego</t>
  </si>
  <si>
    <t xml:space="preserve">Zarząd Transportu Miejskiego </t>
  </si>
  <si>
    <t>Miejski Zarząd Budynków</t>
  </si>
  <si>
    <t>Modernizacja systemów ogrzewania w lokalach mieszkalnych - Zasób mieszkaniowy</t>
  </si>
  <si>
    <t>Wydział Edukacji, Kultury i Sportu</t>
  </si>
  <si>
    <t>1.19</t>
  </si>
  <si>
    <t>1.20</t>
  </si>
  <si>
    <t>2.</t>
  </si>
  <si>
    <t>Miejski Ośrodek Sportu i Rekreacji</t>
  </si>
  <si>
    <t>Teatr Lalki i Aktora "Kubuś"</t>
  </si>
  <si>
    <t xml:space="preserve">b. </t>
  </si>
  <si>
    <t>Miejska Biblioteka Publiczna</t>
  </si>
  <si>
    <t>Kielecki Teatr Tańca</t>
  </si>
  <si>
    <t>Muzeum Zabawek i Zabawy</t>
  </si>
  <si>
    <t>dotacje rozwojowe i środki z innych źródeł</t>
  </si>
  <si>
    <t>3.2</t>
  </si>
  <si>
    <t>5.2</t>
  </si>
  <si>
    <t>5.3</t>
  </si>
  <si>
    <t>Zakup samochodu ratownictwa technicznego dla JRG nr 3 w Kielcach  przy ul. Grunwaldzkiej 49</t>
  </si>
  <si>
    <t>1.21</t>
  </si>
  <si>
    <t>1.22</t>
  </si>
  <si>
    <t>Wydział Inwestycji</t>
  </si>
  <si>
    <t>3.5</t>
  </si>
  <si>
    <t>3.6</t>
  </si>
  <si>
    <t>3.7</t>
  </si>
  <si>
    <t>3.8</t>
  </si>
  <si>
    <t>Rezerwa inwestycyjna</t>
  </si>
  <si>
    <t>Budowa wodociągu w ul. Chorzowskiej</t>
  </si>
  <si>
    <t>Budowa wodociągu w ul. Warszawskiej</t>
  </si>
  <si>
    <t>Kielecki Park Technologiczny</t>
  </si>
  <si>
    <t>Zadania  Gminy</t>
  </si>
  <si>
    <t>Adaptacja i wyposażenie pomieszczeń po Filharmonii</t>
  </si>
  <si>
    <t>Muzeum Historii Kielc</t>
  </si>
  <si>
    <t>1.23</t>
  </si>
  <si>
    <t>1.24</t>
  </si>
  <si>
    <t>Geopark Kielce</t>
  </si>
  <si>
    <t>Budowa kanalizacji sanitarnej w ul. Kaznowskiego</t>
  </si>
  <si>
    <t>Budowa kanalizacji sanitarnej w ul. Skrajnej</t>
  </si>
  <si>
    <t>Budowa wodociągu  w ul. Łopuszniańskiej</t>
  </si>
  <si>
    <t>Budowa kanalizacji sanitarnej w ul. Oficerskiej</t>
  </si>
  <si>
    <t>Budowa wodociągu i kanału sanitarnego w ul. Domaszowskiej</t>
  </si>
  <si>
    <t>Budowa wodociągu i kanalizacji sanitarnej w ul. Prostej</t>
  </si>
  <si>
    <t>Budowa wodociągu i kanału sanitarnego w ul. Świerkowej</t>
  </si>
  <si>
    <t>Budowa wodociągu w ul. Czachowskiego</t>
  </si>
  <si>
    <t>Budowa wodociągu w ul. Przęsłowej</t>
  </si>
  <si>
    <t>Budowa wodociągu w rejonie ulic Ptasiej i Wąsocz</t>
  </si>
  <si>
    <t>Budowa wodociągu w ul. Bitwy nad Bzurą</t>
  </si>
  <si>
    <t>Budowa wodociągu w ul. Domaszowskiej na odcinku od ul. Poleskiej w kierunku zachodnim</t>
  </si>
  <si>
    <t>Budowa wodociągu w ul. Zgórskiej</t>
  </si>
  <si>
    <t>Budowa wodociągu w ul. Zagórskiej</t>
  </si>
  <si>
    <t>Budowa wodociągu w ul. Barytowej</t>
  </si>
  <si>
    <t>Budowa wodociągu w ul. Pirytowej</t>
  </si>
  <si>
    <t>Budowa wodociągu w ul. Krakowskiej ( na wysokości działek nr 752; 753; 754)</t>
  </si>
  <si>
    <t>Budowa wodociągu w ul. Kwarcianej</t>
  </si>
  <si>
    <t>Budowa kanalizacji sanitarnej w ul. Nowej</t>
  </si>
  <si>
    <t>Budowa wodociągu w ul. Zgórskiej do działki 302/2</t>
  </si>
  <si>
    <t>Budowa wodociągu w ul. Krakowskiej do wys. dz. nr 786/2</t>
  </si>
  <si>
    <t>Budowa "witacza" u zbiegu ulicy Warszawskiej i Radomskiej</t>
  </si>
  <si>
    <t>Opracowanie dokumentacji i wykonanie odwodnienia piwnic przy ZSO Nr 28 ul. Górnicza</t>
  </si>
  <si>
    <t>Opracowanie dokumentacji na budowę boisk przy Zespole Szkół Ogólnokształcących Nr 15 przy ul. Krzemionkowej 1 w Kielcach</t>
  </si>
  <si>
    <t>Dostosowanie ciągu pieszego do wymogów drogi pożarowej do Żłobka Samorządowego Nr 15 przy ul. Struga 6 w Kielcach</t>
  </si>
  <si>
    <t>Budowa kanalizacji sanitarnej w rejonie ul. Puscha i Kowalczewskiego</t>
  </si>
  <si>
    <t>Budowa sieci wodociągowej i kanalizacyjnej na terenie oś. Dąbrowa II</t>
  </si>
  <si>
    <t>Wykonanie projektu wykonawczego na budowę kanału sanitarnego w ul. Gruchawka</t>
  </si>
  <si>
    <t xml:space="preserve">Budowa nowych kojców dla psów na terenie Schroniska dla bezdomnych zwierząt </t>
  </si>
  <si>
    <t>Modernizacja hydroforni na osiedlu Kochanowskiego w Kielcach</t>
  </si>
  <si>
    <t xml:space="preserve">Modernizacja sieci CO na terenie Schroniska dla bezdomnych zwierząt </t>
  </si>
  <si>
    <t>Lokalne Inicjatywy Inwestycyjne (ul. Czachowskiego, ul. Chełmońskiego, ul. Szwoleżerów, ul. Sławkowska, ul. Kwarciana, ul. Jeziorko)</t>
  </si>
  <si>
    <t>4.</t>
  </si>
  <si>
    <t>4.2</t>
  </si>
  <si>
    <t>Przebudowa skrzyżowania ul. 1 Maja z ul. Jagiellońską w Kielcach</t>
  </si>
  <si>
    <t>Modernizacja chodników i dojazdów do posesji na terenie miasta Kielce</t>
  </si>
  <si>
    <t>4.3</t>
  </si>
  <si>
    <t>Oświetlenie ul. Warszawskiej od ul. Polnej do al. Tysiąclecia Państwa Polskiego</t>
  </si>
  <si>
    <t>Oświetlenie ul. Św. Barbary</t>
  </si>
  <si>
    <t>Oświetlenie ul. Brzozowej</t>
  </si>
  <si>
    <t>Oświetlenie ul. Gustawa Morcinka od ul. Zwierzynieckiej do ul. Ciekockiej</t>
  </si>
  <si>
    <t>5.4</t>
  </si>
  <si>
    <t>Rozwój systemu komunikacji publicznej w Kieleckim Obszarze Metropolitarnym - Budowa pętli autobusowej i parkingu przesiadkowego w rejonie ul. Tarnowskiej wraz z budową nowego połączenia ul. Tarnowskiej z Rondem "Czwartaków", bus-pasów i ścieżki rowerowej</t>
  </si>
  <si>
    <t>Zakup samochodu</t>
  </si>
  <si>
    <t>Zagospodarowanie terenu nieruchomości przy ul. Skrajnej 76B</t>
  </si>
  <si>
    <t>Wykonanie drogi pożarowej przy budynku ul. Malików 150</t>
  </si>
  <si>
    <t>Wykonanie instalacji gazu w mieszkaniach budynku przy ul. Piotrkowskiej 8</t>
  </si>
  <si>
    <t>Wykonanie instalacji gazu w mieszkaniach oficyny budynku przy ul. Sienkiewicza 68</t>
  </si>
  <si>
    <t>Przebudowa kominów w budynku przy ul. Niecała 5</t>
  </si>
  <si>
    <t>Modernizacja węzła cieplnego w budynku przy ul. Młodej 4</t>
  </si>
  <si>
    <t>Przebudowa lokalu użytkowego ze zmianą sposobu jego użytkowania na lokal mieszkalny w budynku przy ul. Wojska Polskiego 41/43</t>
  </si>
  <si>
    <t>Przebudowa i połączenie dwóch lokali mieszkalnych w budynku przy ul. Paderewskiego 26/28</t>
  </si>
  <si>
    <t>Wykonanie sanitariatów w budynku przy ul. Zagnańskiej 19</t>
  </si>
  <si>
    <t>Zagospodarowanie działki Gminy Kielce nr 321/11 przy ul. Urzędniczej</t>
  </si>
  <si>
    <t>Przebudowa lokalu użytkowego przy ul. Mickiewicza 1 - dokumentacja projektowa</t>
  </si>
  <si>
    <t>Wykonanie instalacji odgromowych na budynkach mieszkalnych - Zasób mieszkaniowy</t>
  </si>
  <si>
    <t>Wykonanie izolacji przeciwwodnych ścian piwnicznych budynku przy ul. Koziej 10a</t>
  </si>
  <si>
    <t>Przebudowa lokalu użytkowego przy ul. Mickiewicza 1</t>
  </si>
  <si>
    <t>Przebudowa lokalu użytkowego przy ul. Dużej 18</t>
  </si>
  <si>
    <t>Modernizacja instalacji elektrycznej w budynku przy ul. Żytniej 10</t>
  </si>
  <si>
    <t>Wykonanie przyłączy wodociągowych do budynków mieszkalnych przy ul. Kochanowskiego 12 i 14</t>
  </si>
  <si>
    <t>Modernizacja instalacji centralnego ogrzewania w budynku przy ul. Warszawskiej 17</t>
  </si>
  <si>
    <t>Modernizacja systemów ogrzewania w lokalach mieszkalnych nr 1 i 2 przy ul. Św. Leonarda 8</t>
  </si>
  <si>
    <t>Geopark Kielce - Zakup  horyzontów do konstrukcji dachu - Amfiteatr Kadzielnia</t>
  </si>
  <si>
    <t>Docieplenie i elewacja budynku Domu Pomocy Społecznej im. Jana  Pawła II ul. Jagiellońska 76 – II etap</t>
  </si>
  <si>
    <t>Wykonanie projektu termomodernizacji dachu i modernizacji pomieszczeń oddziału A budynku Domu Pomocy Społecznej im. Antoniego Kępińskiego ul. Jagiellońska 76</t>
  </si>
  <si>
    <t>Docieplenie ścian zewnętrznych wraz z wykonaniem elewacji i częściową wymianą stolarki okiennej budynku Domu Pomocy Społecznej im. Jana i Marysieńki Sobieskich w Kielcach ul. Jana III Sobieskiego 30 - etap III</t>
  </si>
  <si>
    <t>Budowa budynku na potrzeby Integracyjnegi Przedszkola Samorządowego przy ul. Sobieskiego 30 wraz z zakupem i montażem urządzeń i sprzętu gastronomicznego</t>
  </si>
  <si>
    <t>Adaptacja pomieszczeń Domu dla Dzieci z przeznaczeniem na żłobek Os. Na Stoku 42 a</t>
  </si>
  <si>
    <t>Wykonanie projektu i rozbudowa budynku Ośrodka Rehabilitacyjno – Edukacyjno – Wychowawczego w Kielcach przy ul. Chęcińskiej 23</t>
  </si>
  <si>
    <t>Modernizacja pomieszczeń w budynku przy ul. Paderewskiego 37/39 B na potrzeby mieszkań chronionych MOPR Kielce</t>
  </si>
  <si>
    <t>Budowa strefy sportu i rekreacji dla dzieci i młodzieży na terenie miasta Kielce – Seminaryjska</t>
  </si>
  <si>
    <t>Zakup specjalistycznego samochodu do przewozu żywności</t>
  </si>
  <si>
    <t>Zakup zmywarki na potrzeby wydawalni posiłków dla żłobka w Kielcach Os. Na Stoku 42 a</t>
  </si>
  <si>
    <t>Modernizacja wjazdu i chodników do budynku Zespołu Placówek „ Dobra Chata” ul. Sandomierska 126</t>
  </si>
  <si>
    <t>Zmiana nawierzchni boiska z piaskowego na kostkę brukową na terenie Zespołu Placówek im. Aleksandra Kamińskiego „ Kamyk” Kielce, ul. Toporowskiego 12</t>
  </si>
  <si>
    <t>Budowa parkingu przy budynku Szkoły Podstawowej nr 33, ul. Marszałka Józefa Piłsudskiego 42</t>
  </si>
  <si>
    <t>Modernizacja budynku Przedszkola Samorządowego nr 23, ul. Fabryczna 6 (II etap)</t>
  </si>
  <si>
    <t>Modernizacja dachu budynku Przedszkola Samorządowego nr 19, os. Na Stoku 98</t>
  </si>
  <si>
    <t>Przebudowa węzła cieplnego w Gimnazjum Nr 3, ul. Toporowskiego 40</t>
  </si>
  <si>
    <t>Wykonanie ciagu pieszego dla rodziców dowożących dzieci do Żłobka Samorządowego Nr 17</t>
  </si>
  <si>
    <t>Zakup pieca konwekcyjnego w ramach projektu "Szkolny Inkubator Umiejętności" realizowanego przez SOSW1</t>
  </si>
  <si>
    <t>Zakup stołu chłodniczego w ramach projektu "Szkolny Inkubator Umiejętności" realizowanego przez SOSW1</t>
  </si>
  <si>
    <t>Zakup urządzenia EEG Biofeedback w ramach projektu "Szkolny Inkubator Umiejętności" realizowanego przez SOSW1</t>
  </si>
  <si>
    <t>Budowa pomnika ks. J. Pawłowskiego</t>
  </si>
  <si>
    <t>Rewitalizacja Śródmieścia Kielc - zagospodarowanie płyty Rynku pod potrzeby Miejskiego Salonu</t>
  </si>
  <si>
    <t>Zakup wyposażenia pracowni komputerowej i studia ceramicznego</t>
  </si>
  <si>
    <t>Opracowanie dokumentacji projektowej oraz wykonanie robót związanych z budową podziemnych zbiorników do gromadzenia nieczystości komunalnych wraz z dojazdem na terenie Zespołu Obiektów Sportowych przy ul. Bocznej 15 w Kielcach</t>
  </si>
  <si>
    <t>Przebudowa pomieszczeń wraz z modernizacją sieci przyłączeniowych i urządzeń zaopatrujących obiekty MOSiR w czynnik grzewczy i ciepła użytkowa wodę.</t>
  </si>
  <si>
    <t>Przebudowa pomieszczeń w obiektach MOSiR zgodnie z przepisami Rozporządzenia Ministra Infrastruktury w sprawie warunków technicznych jakimi powinny odpowiadać budynki i ich usytuowanie zgodnie z przepisami rozdział 6 art.. 61 ust. 2 ustawy Prawo Budowlane</t>
  </si>
  <si>
    <t>Remont uszczelnień dylatacyjnych na trybunach i drobnych pęknięć na łączeniach płyt prefabrykowanych wraz z wymianą uszkodzonych elementów stolarki aluminiowej i szklanej - Stadion Piłkarski przy ul. Ściegiennego 8</t>
  </si>
  <si>
    <t>Roboty budowlane związane z przygotowaniem obiektów Miejskiego Ośrodka Sportu i Rekreacji w Kielcach do XVI Światowych Igrzysk Polonijnych Kielce 2013. Zespół Obiektów Sportowych ul. Boczna 15 - Stadion Lekkoatletyczny/Hala Legionów. 2. Hala Widowiskowo-Sportowa ul. Żytnia 1</t>
  </si>
  <si>
    <t>Zagospodarowanie terenu Hali Widowiskowo-Sportowej przy ul. Żytniej 1 od strony południowej. Wykonanie miejsc parkingowych wraz z wydzieleniem drogi pożarowej.</t>
  </si>
  <si>
    <t>Montaż monitoringu wizyjnego wokół Hali Widowiskowo-Sportowej przy ul. Żytniej 1</t>
  </si>
  <si>
    <t>Budowa telewizyjnej sieci hotelowej wraz z wymianą telewizorów w obiekcie noclegowym przy ul. Krakowskiej 72</t>
  </si>
  <si>
    <t>Zakup wyposażenia i sprzętu sportowego niezbędnego w organizacji XVI Światowych Letnich Igrzysk Polonijnych Kielce 2013</t>
  </si>
  <si>
    <t>Zakup sprzętu teleinformatycznego wraz z oprogramowaniem do obsługi XVI Światowych Letnich Igrzysk Polonijnych Kielce 2013</t>
  </si>
  <si>
    <t>Zakup projektora z obiektywem i dimmerami</t>
  </si>
  <si>
    <t>Modernizacja budynku przy ul. Dużej 9</t>
  </si>
  <si>
    <t>Wojewódzki Szpital Zespolony</t>
  </si>
  <si>
    <t>Caritas Diecezji Kieleckiej</t>
  </si>
  <si>
    <t>Modernizacja i wyposażenie filii bibliotecznej</t>
  </si>
  <si>
    <t>Zakup systemu Clever Frame - 18 modułów</t>
  </si>
  <si>
    <t>Zakup dóbr kultury</t>
  </si>
  <si>
    <t>Dofinansowanie zakupu wyposażenia Szpitalnego Oddziału Ratunkowego przy Wojewódzkim Szpitalu Zespolonym w Kielcach</t>
  </si>
  <si>
    <t>Zakup urządzeń do systemu wentylacyjnego i oddymiania dla podmiotu leczniczego CARITAS Diecezji Kieleckiej Zespołu Placówek Lecznictwa Ambulatoryjnego</t>
  </si>
  <si>
    <t>Rozbudowa funkcjonalności aplikacji Miejskiego Systemu Informacji Przestrzennej</t>
  </si>
  <si>
    <t>Rozbudowa systemu GIS</t>
  </si>
  <si>
    <t>Zakup kserokopiarek</t>
  </si>
  <si>
    <t>Zakup oprogramowania (m.in. serwera bazy danych ORACLE, do ewidencji zasobów archiwum zakładowego)</t>
  </si>
  <si>
    <t>Zakup sprzętu informatycznego (m.in.. serwery, serwer do eAudytora, zestawy komputerowe, dyski do macierzy dyskowej i inne)</t>
  </si>
  <si>
    <t>Zakup drukarek i plotera</t>
  </si>
  <si>
    <t xml:space="preserve"> Zadania inwestycyjne</t>
  </si>
  <si>
    <t>Archiwizacja (digitalizacja) Powiatowego Zasobu Geodezyjnego</t>
  </si>
  <si>
    <t>Zakup oprogramowania do kontroli spójności części opisowej i graficznej ewidencji gruntów i budynków</t>
  </si>
  <si>
    <t>Zakup nieruchomości ul. Olszewskiego</t>
  </si>
  <si>
    <t>Rozbudowa infrastruktury Kieleckiego Parku Technologicznego</t>
  </si>
  <si>
    <t>Perspektywy RSI Świętokrzyskie - zakup komputerów z oprogramowaniem oraz licencji zbiorów</t>
  </si>
  <si>
    <t>Kręgi innowacji - zakupy inwestycyjne</t>
  </si>
  <si>
    <t>Zakup samochodu służbowego</t>
  </si>
  <si>
    <t xml:space="preserve">Opracowanie operatów geodezyjnych i dokumentacji dla regulacji stanów prawnych na potrzeby inwestycji realizowanych przez MZD </t>
  </si>
  <si>
    <t>Montaż windy zewnętrznej dla osób niepełnosprawnych w budynku Środowiskowego Domu Samopomocy w Kielcach przy ul. Okrzei 8</t>
  </si>
  <si>
    <t>Montaż windy zewnętrznej dla osób niepełnosprawnych w budynku Środowiskowego Domu Samopomocy w Kielcach przy ul. Miodowej 7</t>
  </si>
  <si>
    <t>Kompleksowy montaż systemu wentylacyjno - klimatycznego w pracowni ruchowo - rehablitacyjnej w Środowiskowym Domu Samopomocy w Kielcach ul. Kołłątaja 4</t>
  </si>
  <si>
    <t>Kompleksowy montaż systemu wentylacyjno - klimatycznego w pracowni ruchowo - rehabilitacyjnej w Środowiskowym Domu Samopomocy w Kielcach ul. Orzeszkowa 53</t>
  </si>
  <si>
    <t>Wymiana kaloryferów z zaworami w całym budynku Środowiskowego Domu Samopomocy w Kielcach ul. Miodowa 7</t>
  </si>
  <si>
    <t>Modernizacja wymiennikowni w kotłowni Klubu Seniora przy ul. Św. St. Kostki 4 w Kielcach</t>
  </si>
  <si>
    <t>Modernizacja pomieszczeń w Klubach Seniora przy ul. Hożej 39 i J. Nowaka Jeziorańskiego 75 w Kielcach</t>
  </si>
  <si>
    <t>Wykonanie miejsca postojowego przeznaczonego dla osób niepełnosprawnych przy budynku Ośrodka Wsparcia Dziennego dla Osób Chorych na Alzheimera przy ul. Al. Legionów 5</t>
  </si>
  <si>
    <t>Modernizacja pomieszczeń (wymiana podłóg) w budynku przy ul. Sienkiewicza 68 na potrzeby RO "Jagiellońskie"</t>
  </si>
  <si>
    <t>Wykonanie sieci światłowodowej w budynku MOPR przy ul. Studziennej 2 w Kielcach</t>
  </si>
  <si>
    <t>Modernizacja pomieszczeń w budynku MOPR przy ul. Studziennej 2 w Kielcach</t>
  </si>
  <si>
    <t>Modernizacja pomieszczeń w budynku przy ul. Wawrzyńskiej 20 na potrzeby Rejonu Opiekuńczego "KSM"</t>
  </si>
  <si>
    <t>Adaptacja pomieszczeń w budynku Świetlicy "4 Kąty u Św. Józefa" przy ul. Kazimierza Smolaka 11</t>
  </si>
  <si>
    <t>Adaptacja pomieszczeń Działu Dodatków mieszkaniowych MOPR przy ul. Wesołej 51</t>
  </si>
  <si>
    <t>Zakup specjalistycznej leżanki trójdzielnej do pragmy dla Środowiskowego Domu Samopomocy w Kielcach ul. Kołłątaja 4</t>
  </si>
  <si>
    <t>Zakup wraz z montażem platformy najazdowej do samochodu przeznaczonego do przewozu osób niepełnosprawnych</t>
  </si>
  <si>
    <t>Zakup urządzenia typu STREAMEZ z 5-oma taśmami do wykonywania kopii danych z serwera</t>
  </si>
  <si>
    <t>Budowa garażu dwustanowiskowego na terenie Zespołu Placówek im. Aleksandra Kamińskiego "Kamyk" Kielce ul. Toporowskiego 12</t>
  </si>
  <si>
    <t>Wykonanie sieci światłowodowej w budynku Zespołu Placówek "Dobra Chata" ul. Sandomierska 126</t>
  </si>
  <si>
    <t>Modernizacja wejścia głównego w budynku przy ul. Zamenhoffa 4 w Kielcach na potrzeby Miejskiego Zespołu ds. Orzekania o Niepełnosprawności</t>
  </si>
  <si>
    <t>Przebudowa ul. Warszawskiej</t>
  </si>
  <si>
    <t>Przebudowa parkingu i drogi dojazdowej w ul. Szczecińskiej</t>
  </si>
  <si>
    <t>Przebudowa odcinka ul. Wojewódzkiej</t>
  </si>
  <si>
    <t>Przebudowa odcinka ul. Głogowej</t>
  </si>
  <si>
    <t>4.4</t>
  </si>
  <si>
    <t>4.5</t>
  </si>
  <si>
    <t>4.6</t>
  </si>
  <si>
    <t>Komenda Straży Miejskiej</t>
  </si>
  <si>
    <t>Zakup przyczepy do przewozu psów patrolowych</t>
  </si>
  <si>
    <t>Zakup drabiny pożarniczej</t>
  </si>
  <si>
    <t>Zadania inwestycyjne realizowane przez Komendę Miejską Państwowej Straży Pożarnej w Kielcach</t>
  </si>
  <si>
    <t>Termomodernizacja budynku Komendy Powiatowej Państwowej Straży Pożarnej w Końskich, Starachowicach oraz Jednostki Ratowniczo- Gaśniczej nr 1 w Kielcach w ramach Programu Priorytetowego realizowanego przez Narodowy Fundusz Ochrony Środowiska i Gospodarki Wodnej pod nazwą System zielonych inwestycji, część 5 Zarządzanie energią w budynkach wybranych podmiotów sektora finansów publicznych</t>
  </si>
  <si>
    <t>Koszty utrzymania grup specjalistycznych oraz baz kontenerowych</t>
  </si>
  <si>
    <t>Zakup lekkiego samochodu rozpoznawczo-ratowniczego dla KMPSP w Kielcach</t>
  </si>
  <si>
    <t>Zakup pompy szlamowej wraz z osprzętem oraz zestaw hydraulicznych narzędzi do wyważania drzwi dla KMPSP w Kielcach</t>
  </si>
  <si>
    <t>Zakup sprzętu specjalistycznego na potrzeby KMPSP w Kielcach</t>
  </si>
  <si>
    <t>Adaptacja budynku (prace adaptacyjne i zakup wyposażenia) wraz z elementami zagospodarowania terenu na nieruchomości przy ul. Młodej 28</t>
  </si>
  <si>
    <t>Zakup sprzętu nagłaśniającego</t>
  </si>
  <si>
    <t>Zakup kserokopiarki</t>
  </si>
  <si>
    <t>2.6</t>
  </si>
  <si>
    <t>2.7</t>
  </si>
  <si>
    <t>Modernizacja lokalu mieszkalnego nr 14 w budynku przy ul. Sienkiewicza 23</t>
  </si>
  <si>
    <t>Modernizacja lokalu mieszkalnego nr 6 w budynku przy ul. Okrzei 17</t>
  </si>
  <si>
    <t>Modernizacja systemu wentylacji w budynku przy ul. Kochanowskiego 12 - I etap</t>
  </si>
  <si>
    <t>Modernizacja systemu wentylacji w budynku przy ul. Kochanowskiego 14 - I etap</t>
  </si>
  <si>
    <t>Przebudowa pomieszczeń sanitarnych w budynku Zespołu Szkół Ogólnokształcących nr 15, ul. Krzemionkowa 1</t>
  </si>
  <si>
    <t>Modernizacja budynku (I etap) Szkoły Podtswowej nr 28 , ul. Szymanowskiego 5</t>
  </si>
  <si>
    <t>Modernizacja sal lekcyjnych w Zespole Szkół Ogólnokształcących Nr 4 Integracyjnych, ul. Jasna 20/22</t>
  </si>
  <si>
    <t>Adaptacja pomieszczenia na sanitariaty w budynku Szkoły Podstawowej nr 4, ul. Warszawska 340</t>
  </si>
  <si>
    <t>Zakup wraz z montażem wypełnienia kompletnego kotła  w Zespole Szkół</t>
  </si>
  <si>
    <t>Dostosowanie pomieszczeń węzła cieplnego pod nowe urządzenia grzewcze w budynku Przedszkola Samorządowego nr 35, ul. Orkana 13</t>
  </si>
  <si>
    <t>Wykonanie monitoringu w Przedszkolu Samorządowym nr 34, ul. Kowalczewskiego 9</t>
  </si>
  <si>
    <t>Zakup pierwszego wyposażenia do nowego budynku Przedszkola Samorządowego nr 8, ul. Żółkiewskiego 38</t>
  </si>
  <si>
    <t>Montaż monitoringu budynku Przedszkola Samorządowego nr 8, ul. Żółkiewskiego 12</t>
  </si>
  <si>
    <t>Budowa placu zabaw w Przedszkolu Samorządowym  nr 8, ul. Żółkiewskiego 12</t>
  </si>
  <si>
    <t>Zakup i montaż podgrzewacza wody w Przedszkolu Samorządowym 32</t>
  </si>
  <si>
    <t>Wykonanie ogrodzenia budynku Przedszkola Samorządowego nr 8, ul. Żółkiewskiego 12</t>
  </si>
  <si>
    <t>Wykonanie piłkołapów przy boisku w Zespole Szkół Ogólnokształcących nr 29, ul. Zimna 16</t>
  </si>
  <si>
    <t>Modernizacja węzła ciepłej wody na kuchni w Zespole Szkół Ogólnokształcących nr 6, ul.Leszczyńska 8</t>
  </si>
  <si>
    <t>Wymiana instalacji elektrycznej niskoprądowej wraz z dostosowaniem stolarki okiennej klatki schodowej w Żlobku Samorządowym Nr 12</t>
  </si>
  <si>
    <t>Wykonanie projektu technicznego dot. przebudowy węzła cieplnego w budynku Żłobka Samorządowego Nr 5</t>
  </si>
  <si>
    <t>Wykonanie czujek do monitoringu w Żłobku Samorządowym Nr 17</t>
  </si>
  <si>
    <t>Powiększenie placu zabaw w Żłobku Samorządowym Nr 17</t>
  </si>
  <si>
    <t>Zwrot niewykorzystanej dotacji na projekt "Indywidualizacja nauczania i wychowania klas I-III szkół podstawowych w Gminie Kielce"</t>
  </si>
  <si>
    <t>Modernizacja instalacji centralnego ogrzewania wraz z zakupem i montażem kotła grzewczego w budynku Miejskiego Szkolnego Ośrodka Sportowego, ul. Prosta 57</t>
  </si>
  <si>
    <t>Zakup maszyny czyszczącej do podłóg w Zespole Szkół Ogólnokształcących nr 28, ul. Wróbla 5</t>
  </si>
  <si>
    <t>Zakup i uruchomienie centrali telefonicznej w I Liceum Ogólnokształcącym im.Stefana Żeromskiego, ul. Ściegiennego 15</t>
  </si>
  <si>
    <t>Zakup zmywarki w Przedszkolu Samorządowym Nr 34, ul.Kowalczewskiego 9</t>
  </si>
  <si>
    <t>Zakup obieraczki do ziemniaków w Przedszkolu Samorządowym nr 35, ul. Orkana 13</t>
  </si>
  <si>
    <t>Zakup patelni elektrycznej do stołówki szkolnej  w Szkole Podstawowej nr 27, ul.Toporowskiego 96</t>
  </si>
  <si>
    <t>Modernizacja kuchni głównej w Żłobku Samorządowym Nr 12</t>
  </si>
  <si>
    <t>Zakup kuchni gazowej w Żłobku Samorządowym Nr 15</t>
  </si>
  <si>
    <t>zakup wyposażenia dla oddziału przedszkolnego w ramach projektu POKL "Każdy ma prawo do swego miejsca w społeczeństwie - nowe oddziały integracyjne w przedszkolach dla dzieci z Gminy Kielce" realizowanego przez Gminę Kielce</t>
  </si>
  <si>
    <t>2.8</t>
  </si>
  <si>
    <t>2.9</t>
  </si>
  <si>
    <t>1.25</t>
  </si>
  <si>
    <t>1.26</t>
  </si>
  <si>
    <t>1.27</t>
  </si>
  <si>
    <t>1.28</t>
  </si>
  <si>
    <t>1.29</t>
  </si>
  <si>
    <t>1.30</t>
  </si>
  <si>
    <t>Geopark Kielce - Zakup serwera i komputerów</t>
  </si>
  <si>
    <t>Rewitalizacja terenów zdegradowanych na potrzeby KPT</t>
  </si>
  <si>
    <t>Rozwój infrastruktury i obszarów b+r KPT</t>
  </si>
  <si>
    <t>Przebudowa hali Centrum Technologicznego</t>
  </si>
  <si>
    <t>Budowa kanału sanitarnego w ul. Radomskiej</t>
  </si>
  <si>
    <t>Budowa wodociągu w ul. Olkuskiej do działki nr 694</t>
  </si>
  <si>
    <t>Budowa ogrodzenia IV Liceum Ogólnokształcącego im. H. Sawickiej w Kielcach; ul. Radiowa 1</t>
  </si>
  <si>
    <t>3.9</t>
  </si>
  <si>
    <t>Wydział Zarządzania Usługami Komunalnymi</t>
  </si>
  <si>
    <t>Modernizacja pomieszczeń budynku administracyjnego schroniska dla bezdomnych zwierząt w Dyminach</t>
  </si>
  <si>
    <t>Zagospodarowanie terenu Doliny Silnicy- zakup i montaż elementów małej architektury i urządzeń zabawowych</t>
  </si>
  <si>
    <t>Wykonanie rozkładanych trybun w Hali Legionów przy ul. Bocznej 15 w Kielcach</t>
  </si>
  <si>
    <t>Zakup urządzeń i sprzętu do pielęgnacji, utrzymania terenu wokół obiektów MOSiR zgodnie z art. 62 ust 1 pkt 2 ustawy Prawo Budowlane</t>
  </si>
  <si>
    <t>Zakup służbowego samochodu osobowo-ciężarowego</t>
  </si>
  <si>
    <t>Zakup wyposażenia do filii bibliotecznej nr 9</t>
  </si>
  <si>
    <t>Biuro Wystaw Artystycznych</t>
  </si>
  <si>
    <t>Zakup obrazów</t>
  </si>
  <si>
    <t>Niepubliczne Domy Pomocy Społecznej / wybór w trybie ustawy z dnia 12 marca 2004r. o pomocy społecznej/</t>
  </si>
  <si>
    <t>Termomodernizacja budynku DPS w Kielcach przy ul. Złotej 7</t>
  </si>
  <si>
    <t>Planowane wydatki po zmianach na 31.12.2013r.</t>
  </si>
  <si>
    <t>Wykonanie               na dzień  31.12.2013r.</t>
  </si>
  <si>
    <t>Zadanie zrealizowano. Wykonano kanalizację sanitarną dł.  58,5 mb wraz z wysięgnikami -  dł 39, 2mb.</t>
  </si>
  <si>
    <t xml:space="preserve"> Lokalna Inicjatywa Inwestycyjna odstąpila od realizacji zadania. Płatność dotyczy kosztów wynagrodzenia pracowników.    </t>
  </si>
  <si>
    <t>Zadanie zrealizowano. Wykonano wodociąg długości 95,70 mb</t>
  </si>
  <si>
    <t>Zadanie zrealizowano. Wykonano wodociąg dł. 45,20 mb</t>
  </si>
  <si>
    <t>Zadanie zrealizowano. Długość kanału sanitarnego około 160 mb.</t>
  </si>
  <si>
    <t>Zadanie zrealizowano. Wykonano  wodociąg długości 60,4 0 mb oraz kanał sanitarny długości 48,50 mb</t>
  </si>
  <si>
    <t>Zadanie zrealizowano. Wykonano wodociąg długości 416,45 mb</t>
  </si>
  <si>
    <t>Zadanie zrealizowano. Wykonano wodociąg długości 63,80 mb</t>
  </si>
  <si>
    <t>Zadanie  zrealizowano. Długość wodociągu około 18 mb.</t>
  </si>
  <si>
    <t>Zadanie zrealizowano. Wykonano wodociąg długości 162,15 mb</t>
  </si>
  <si>
    <t>Zadanie zrealizowano. Wykonano wodociąg długości 354,12 mb</t>
  </si>
  <si>
    <t>Zadanie zrealizowano. Wykonano wodociąg długości 197,15 mb</t>
  </si>
  <si>
    <t>Zadanie zrealizowano. Wykonano wodociąg dł. 122 mb</t>
  </si>
  <si>
    <t xml:space="preserve">Zadanie zrealizowano. Wykonano wodociąg dł. 62 mb </t>
  </si>
  <si>
    <t>Zadanie zrealizowano. Wykonano wodociąg długości 287,70 mb</t>
  </si>
  <si>
    <t>Zadanie zrealizowano. Wykonano wodociąg długości 131,70 mb</t>
  </si>
  <si>
    <t>Zadanie zrealizowano. Wykonano kanalizację sanitarną dł. 5,7 mb</t>
  </si>
  <si>
    <t>Wykonano ekspertyzę techniczną. Dokumentację i  realizację zadania zaplanowano na rok 2014</t>
  </si>
  <si>
    <t>Opracowano dokumentację projektowo-kosztorysową, obejmującą wykonanie 4 boisk wraz z oświetleniem</t>
  </si>
  <si>
    <t>Zadanie zrealizowano. Wykonano drogę p. poż. o pow. ok. 290 m2, dł. 65 mb.</t>
  </si>
  <si>
    <t>Zadanie zrealizowano. Wykonano kanał sanitarny długości 237.05 mb</t>
  </si>
  <si>
    <t>Posiadamy decyzję pozwolenia na budowę kanału sanitarnego i wodociągu. Wydatki dotyczą wynagrodzeń pracowników. Realizacja zadania przesunięta na lata następne.</t>
  </si>
  <si>
    <t xml:space="preserve">Zadanie zrealizowano.  Wykonano kanał sanitarny długości 154,06 mb i wysięgniki długości 10.9 1mb   </t>
  </si>
  <si>
    <t>Zadanie zrealizowano. Wykonano wodociąg długości 14,60 mb</t>
  </si>
  <si>
    <t>Zadanie zrealizowano. Wykonano wodociąg dł.  43,73 mb oraz kanał sanitarny dł. 58,68 mb i wysięgnik długości 4 mb</t>
  </si>
  <si>
    <t>Zadanie zrealizowano. Wykonano wodociąg długości 84,46 mb, kanał sanitarny długości 68,85 mb oraz wysięgniki długości 8,15 mb</t>
  </si>
  <si>
    <t>Zadanie zrealizowano. Wykonano wodociąg długości 81,91 mb</t>
  </si>
  <si>
    <t>Zadanie zrealizowano. Wykonano wodociąg długości 77,70 mb</t>
  </si>
  <si>
    <t>Odstąpiono od umowy za obopulną zgodą, z uwagi na brak możliwości realizacji robót.  Poniesione wydatki dotyczą robót przygotowawczych i wynagrodzeń pracowników.</t>
  </si>
  <si>
    <t>Zadanie zrealizowano. Wykonano ok. 245 mb. ogrodzenia</t>
  </si>
  <si>
    <t>Zadanie zrealizowano. Wykonano wodociąg dł. 1328,15 mb. Zobowiązania niewygasające 693.230 zł</t>
  </si>
  <si>
    <t>Wydatki poniesiono na wykonanie rozbudowy tj. poszerzenie istniejących  aplikacji MSIP o nowe funkcjonalności.</t>
  </si>
  <si>
    <t>Zrezygnowano z realizacji zadania w 2013r. ze względu na trwające uzgodnienia w zakresie ustalenia specyfikacji warunków zamówienia.</t>
  </si>
  <si>
    <t>Realizacja zadania w ramach wydatków, które nie wygasają z upływem 2013r.. Adaptacja budynku przy ul. Młodej ma na celu poprawę warunków lokalowych części Referatów Wydziału Gospodarki Nieruchomościami i Geodezji UM Kielce, w tym w szczególności poprawę warunków utrzymania  państwowego zasobu geodezyjnego i kartograficznego. Adaptacja obejmuje wykonanie robót elektrycznych, instalacji teleinfomatycznej, odgromowej, wykonanie i montaż dźwigu dla osób niepełnosprawnych oraz wykonanie systemu monitoringu.</t>
  </si>
  <si>
    <t xml:space="preserve">Wydatki poniesiono na zakup 4 szt kserokopiarek, które rozdysponowano dla wydziałów UM wg zgłoszonych potrzeb. </t>
  </si>
  <si>
    <t>Zakupiono licencję do serwera bazy danych ORACLE (na okres  2 - lat) oraz bezterminową licencję na oprogramowanie systemu FORIS.</t>
  </si>
  <si>
    <t>W ramach zrealizowanego zadania zakupiono:
- zestawy komputerowe - 10 kpl,
- serwer Dell Power Edge - 1 szt,
- dyski pamięci masowej - 4 szt,
- procesor, radiator, pamięć Dell, w celu rozbudowy serwera Dell Pawer,
- drukarki Nashuatec - 2 szt,
 celem uzupełnienia wyposażenia stanowisk i infrastruktury informatycznej.</t>
  </si>
  <si>
    <t>Zakupiono plotery HP Design Jet ( 3 szt) w ramach uzupełnienia wyposażenia w zamian za wycofany ( ze względu na zużycie techniczne) sprzęt  z użytkowania.</t>
  </si>
  <si>
    <t xml:space="preserve">Dokonano zakupu 3 szt samochodów osobowych  w zamian za wyeksploatowany tabor, który w ilości 2 szt przekazano do do innych jednostek organizacyjnych Gminy ( MUP i KCK) . </t>
  </si>
  <si>
    <t>Zakupiono  kserokopiarkę ( urządzenie wielofunkcyjne) na potrzeby Wydziału Zarządzania Usługami Komunalnymi - Referatu Gospodarowania Odpadami Komunalnymi.</t>
  </si>
  <si>
    <t>W ramach poniesionych wydatków przeprowadzono archiwizację, tj. dokonano zapisu cyfrowego  części zasobów geodezyjnych ODG i K UM Kielce.</t>
  </si>
  <si>
    <t>Wydatki poniesiono na zakup oprogramowania ( rozbudowa modułu SOWA, ISDP i Geoportal) umożliwiającego powiązanie - spójność części opisowej i graficznej ewidencji gruntów i budynków.</t>
  </si>
  <si>
    <t>Zakupiono 2 szt namiotów wraz z wyposażeniem</t>
  </si>
  <si>
    <t>Zakupiono komputery oraz serwer</t>
  </si>
  <si>
    <t>Zakupiono horyzont na potrzeby scenografii w Amfiteatrze Kadzielnia.</t>
  </si>
  <si>
    <t xml:space="preserve">Wydatki poniesiono na roboty budowlane w Hali Centrum Technologicznego, roboty budowlane energetyczne, przyłącze specjalistycznego zasilania energetycznego do modułów w hali CT, nadzór inwestorski nad robotami budowlanymi, doradztwo prawne oraz doradztwo w zakresie PZP związane z ogłaszanymi przetargami nieograniczonymi, wynagrodzenia zespołu projektowego, wykonanie tablic informacyjnych, działania promocyjne w radio i prasie </t>
  </si>
  <si>
    <t>W 2013r. poniesiono wydatki na zakup map do celów projektowych, wypisy  z ksiąg wieczystych, opracowanie zmiany granic i terenu Specjalnej Strefy Ekonomicznej, wycinkę drzew na ul.Pakosz, prace przedprojektowe na ul. Pakosz</t>
  </si>
  <si>
    <t xml:space="preserve">Wydatki poniesiono na zakup map do celów projektowych, wypisy  z ksiąg wieczystych, przygotowanie studium wykonalności inwestycji,wynagrodzenia zespołu projektowego, przygotowanie wniosków dot.uzyskania decyzji administracyjnych, projekty budowlano wykonawcze, koncepcje programowo-przestrzenną,  koncepcje architektoniczną, podział nieruchomości, doradztwo prawne, techniczne, informatyczne oraz roboty budowlano - montażowe dot. antresoli w hali CT </t>
  </si>
  <si>
    <t>W 2013 poniesiono wydatki na roboty budowlane dotyczące budowy ściany działowej pomiedzy modułami w hali Centrum Technologicznego KPT.</t>
  </si>
  <si>
    <t>W drugim półroczu 2013r. zakupiono w ramach zakupów inwestycyjnych specjalistyczne oprogramowanie do modelowania 3D</t>
  </si>
  <si>
    <t>W I półroczu 2013r. zakupiono komputer przenośny wraz z oprogramowaniem oraz komputer stacjonarny z oprogramowaniem</t>
  </si>
  <si>
    <t>W pierwszym półroczu 2013r. zakupiono samochód służbowy marki KIA CEED do jednostki budżetowej KPT</t>
  </si>
  <si>
    <t>Malowanie części elewacji, montaż płyt osłonowych na balkonach, wykonanie zadaszenia nad wejściem głównym, położenie wierzchniej warstwy podmurówki, dokończenie pionów rur spustowych.</t>
  </si>
  <si>
    <t>Wykonanie projektu termomodernizacji dachu i modernizacji pomieszczeń oddziału „A” DPS wraz z przedmiarem robót, kosztorysem inwestorskim, specyfikacją wykonania i odbioru robót.</t>
  </si>
  <si>
    <t>Wykonanie ocieplenia ścian elewacji od strony wschodniej styropianem EPS70 wraz z przygotowaniem powierzchni metodą lekkomokrą na pow. 245,35 m², położenie dodatkowej warstwy styropianu celem wyrównania ścian na pow. 116,16 m², wykonanie opaski brukowej, wykonanie glifów okiennych styropianem na pow. 33,81 m²</t>
  </si>
  <si>
    <t>Zamontowano windę dla osób niepełnosprawnych z przeszklonym szybem, wyposażnie i wykończenie standardowe, szyb samonośny aluminiowy, przeszkolony, udźwig do 250 kg, drzwi pojedyńcze aluminiowe.</t>
  </si>
  <si>
    <t>Wykonano przewody z blachy stalowej, wentylacyjne kratki do przewodów stalowych i zmontowano system wentylacyjno - klimatyczny</t>
  </si>
  <si>
    <t>Wykonano przewody z blachy stalowej, wentylacyjne kratki do przewodów stalowych i zmontowano system wentylacyjno - klimatyczny.</t>
  </si>
  <si>
    <t xml:space="preserve">Zamontowano nowe grzejniki stalowe o wysokości 550m, szt. 43. </t>
  </si>
  <si>
    <t>Wykonano modernizację wymiennikowni polegającej na instalacji wodociągowej oraz izolacji rurociągów otulinami jednowarstwowymi.</t>
  </si>
  <si>
    <t>Wykonano tynki wewnętrzne, gruntowanie podłoży i powierzchni pionowych oraz pomalowano tynki farbami emulsyjnymi. Zamontowano okucia stolarskie drzwiowe. Wymieniono zniszczone podłogi na wykładziny typu Komfort.</t>
  </si>
  <si>
    <t>Wykonanie miejsca postojowego polegające na wyrównaniu powierzchni, wykonaniu odpowiedniej podbudowy oraz utwrdzenie nawierzchni i ułożenie kostki brukowej na miejscu postojowym o wymiarach 3,6 x 5.0</t>
  </si>
  <si>
    <t xml:space="preserve">Wykonano dokumentację projektową przedszkola, wyburzono istniejące stare budynki po chlewni. Wybudowano budynek o powierzchni użytkowej 741,7 mkw. Wraz z infrastrukturą zwenętrzną. Przedszkole przeznaczone jest dla 80 dzieci. </t>
  </si>
  <si>
    <t>W wyniku zakończonej inwestycji zaadaptowano na potrzeby żłobka lokal o pow. 611,2 m.kw.(sypialnie i bawialnie dzieci, łazienki, pomieszczenia biurowe oraz wydawalnia posiłków). Powstały dwa oddziały dla 38 dzieci.</t>
  </si>
  <si>
    <t xml:space="preserve">Wykonano dokumentację projektowo- kosztorysową , uzyskano pozwolenie na budowę. Wykonano przekładkę przyłącza kanalizacji sanitarnej w budynku.  </t>
  </si>
  <si>
    <t>Wykonano roboty rozbiórkowe elementów betonowych niezbrojonych, odgrzybianie stropów. Zagruntowano powierzchnie poziome oraz wyrównano powierznie w pomieszczeniach. Wykonano posadzki z rulonu z PCV, klejone do powierzchni.</t>
  </si>
  <si>
    <t>Wykonanie sieci światłowodowej, zamontowanie paneli światłowodowych połączeniowych, spawanie kabli i wykonanie pomiaru z obu stron kabla.</t>
  </si>
  <si>
    <t>Przygotowanie otworów pod montaż drzwi wewnątrzklatkowych, skrzydeł drzwiowych płytowych wewnętrznych 1- dzielnych. Wykonano tynki zwykłe wewnętrzne oraz malowanie farbami emulsyjnymi. Wykonano posadzki z wykładziny typu Komfort.</t>
  </si>
  <si>
    <t>Modernizacja - wymiana zniszczonych podłóg na wykładziny typu Komfort.</t>
  </si>
  <si>
    <t>Przygotowanie pomieszczeń z aneksem kuchennym oraz WC, budowa ścianek działowych, prace murarskie, tynkarskie, hydrauloczne i elektryczne.</t>
  </si>
  <si>
    <t xml:space="preserve">Przygotowanie pomieszczeń pracy, budowa ścianek działowych, wykonnie prac murarskich, tynkarskich, malarskich i elektrycznych. </t>
  </si>
  <si>
    <t>Zadanie zostało zrealizowane</t>
  </si>
  <si>
    <t xml:space="preserve">Zakupiono na potrzeby kuchni samochód marki Renault model Trafic przystosowany do przewozu żywności. </t>
  </si>
  <si>
    <t>Zakupiono specjalistyczną leżankę trójdzielną z elektryczną zmiana wysokości z zagłówkiem płynnie regulowanym</t>
  </si>
  <si>
    <t>Zakupiono specjalistyczną zmywarkę z funkcją wyparzania na podstawie ze zmiękczaczem wody i stołem dostawczym.</t>
  </si>
  <si>
    <t>Zakupiono i zamontowano platformę najazdową w służbowym samochodzie Vivaro do przewou osób niepełnosprawnych.</t>
  </si>
  <si>
    <t>Zakupiono urządzenie do wykonywania kopii danych z serwera.</t>
  </si>
  <si>
    <t>Położono kostkę brukową grubości 8 cm na podsypce cementowo - piaskowej na istniejącym wjeździe do placówki od strony ulicy. Łączna powierzchnia 388,0 m2  i długości krawężników betonowych 115m/b.</t>
  </si>
  <si>
    <t>Wykonano 200m2 nawierzchni z kostki brukowej betonowej bezfazowej, grubości 6 cm na podsypce piaskowej.</t>
  </si>
  <si>
    <t>Wybudowano murowany garaż dwustanowiskowy o jednej kondygnacji. Powierzchnia zabudowy 38 m2, powierzchnia użytkowa 29,7m2.</t>
  </si>
  <si>
    <t xml:space="preserve">Wykonano sieć (łącze internetowe) do 7 pokoi i świetlicy placówki oraz (łącze telefoniczne) do 7 pokoi i portierni. </t>
  </si>
  <si>
    <t>Wykonano modernizację z płytek mrozoodpornych podjazdu i tarasu przeznaczonego dla osób niepełnosprawnych.</t>
  </si>
  <si>
    <t>Docieplenie ścian styropianem gr. 10 cm. wraz z wyprawką tynkarską, wymiana stolarki okiennej i drzwiowej, wykonanie instalacji odgromowej, wymiana obróbek blacharskich - rynny i rury spustowe, parapety zewnętrzne, ułożenie płytek na tarasach i schodach wejściowych</t>
  </si>
  <si>
    <t>W ramach zadania zlecono realizację dokumentacji projektowych: ul. Kongresowa, łącznik Warszawska - Silniczna, koncepcja Szkolna, Cmentarna, Wojska Polskiego, Klecka, Sandomierska, Karczówkowska (przy Armii Krajowej), zagospodarowanie terenu przy KCK, kładka pieszo-rowerowa przy al. Solidarności.</t>
  </si>
  <si>
    <t>W ramach inwestycji wykonano: ul. Klonowa - kanał deszczowy - 173 m, 10 miesjc parkingowych ul. Czachowskiego,  ul. Jeziorko - wykonano nawierzchnię asfaltową, krawężniki betonowe, chodniki z kostki brukowej betonowej, trawniki dywanowe.</t>
  </si>
  <si>
    <t>Przygotowywane są podziały m. inn. Na ul. Łanowej, Będzińskiej. Na ul. Gustawa Morcinka działki są zarezerwowane pod drogę - własciciele gruntów zwracają się o wykup  w związku z tym zlecono podziały geodezyjne i operaty szacunkowe.Zlecono również operaty na ul Polnej, ul. Malików, Rondo Czwartaków, Stadion-Ogród, Jeziorko, Daleszycka.</t>
  </si>
  <si>
    <t>Inwestycja zakończona. W ramach inwestycji wykonano: nawierzchnię z masy mineralno - bitumicznej 4 449,00 m2, nawierzchnię z kostki betonowej (chodniki, zjazdy, parkingi): 2 830,90 m2, nawierzchnia betonowa na zatokach autobusowych: 208,20 m2, budowę analizacji deszczowej, oświetlenie uliczne lampy oświetleniowe - 5 szt., przebudowa linie energetyczne i teletechniczne.</t>
  </si>
  <si>
    <t>W ramach inwestycji wykonano: prace rozbiórkowe nawierzchni z trylinki, krawężników betonowych 15x30, oraz płyt betonowych 50x50x7. Wykonano: krawężniki dł. 323 m, obrzeże 270,4 m, podbudowę z mieszanki betonowej 318,20 m3, nawierzchnię z kostki betonowej 105 m 2, chodnik z kostki betonowej 213,2 m2, podbudowę z tłucznia wraz z warstwą odsączającą. Nawierzchnia bitumiczna z wyrównaniem 532,8 m2.</t>
  </si>
  <si>
    <t>Inwestycja zakończona. W ramach realizacji inwestycji wykonano: podbudowę z mieszanki MCE gr. 20 cm, warstwę przeciwspękaniową z SMA, warstwę ścieralną SMA grub. 3 cm, ustawiono krawężnik betonowy na ławie betonowej z oporem.</t>
  </si>
  <si>
    <t>W ramach inwestycji wykonano: nawierzchnię bitumiczną o pow. 503,00 m2, krawężniki betonowe na podsypce piaskowo - cementowej 30 mb, mechaniczne plantowanie drogi wraz z zagęszczeniem.</t>
  </si>
  <si>
    <t>Inwestycja zakończona. W ramach inwestycji wykonano: modernizację chodników na ul. Lecha, Piekoszowskiej, Astronautów 3a, Pomorskiej 45, Grochowej, Krakowskiej wraz z dojazdami do posesji, Jagiellońskiej z modernizacją parkingu, Czarnowskiej.</t>
  </si>
  <si>
    <t>W ramach inwestycji wykonano: jezdnię klasy L, powierzchnia 1 630 m3, szer. 7,00 m, dł. 220 m. Konstrukcja warstwa ścieralna z betonu asfaltowego o grubości 4 cm, warstwa wiążąca z betonu asfaltowego , podbudowa z kruszywa kamiennego 20 cm, stabilizacja z piasku z cementem. Chodniki obustronne o szer. 2,00 m z płyt betonowych Holland. Zjazdy do posesji z kostki betonowej o grubości 8 cm na podbudowie z kruszywa kamiennego.</t>
  </si>
  <si>
    <t>W ramach zadania wykonano dokumentację projektową dla zadania. Wykonanie oświetlenie  przewidziano w 2014 r. przy okazji realizacji Programu Przebudowy Dróg Lokalnych (tzw. "schetynówek")</t>
  </si>
  <si>
    <t>Inwestycja zakończona. W ramach inwestycji wykonano: montaż opraw oświetleniowych SGS - 103 70 W - 12 szt., ułożono przewód ASXSn 2 x 25 mm2 dł. 546 mb, montaż uziemienia bednarką stalową ocynkowaną 25 x 4 mm - 20 mb.</t>
  </si>
  <si>
    <t>W ramach zadania zakupiono: sterowniki do sygnalizatora, sprzęt komputerowy, serwery</t>
  </si>
  <si>
    <t xml:space="preserve">Ułożono nawierzchnię placu z kostki betonowej, wymiana obrzeży i krawężników drogowych oraz wykonanie odwodnienia placu.  </t>
  </si>
  <si>
    <t>Ułożono glazurę i gres, wstawiono drzwi wewnętrzne, obudowano rury kanalizacyjne, wykonano prace remontowe pomieszczeń (malowanie, podwieszenie sufitu).</t>
  </si>
  <si>
    <t>Docieplono budynek płytami styropianowymi wraz z wykonaniem elewacji budynku.</t>
  </si>
  <si>
    <t>W ramach modernizacji wykonano malowanie pomieszczeń, ułożono parkiet, położono gładź na ścianach.</t>
  </si>
  <si>
    <t>Wykonanie przyłącza kanalizacji, wykonanie instalacji wodno-kanalizacyjnej i elektrycznej, roboty posadzkarskie  i tynkarskie, montaż urządzeń sanitarnych (umywalki, pisuary, itp.).</t>
  </si>
  <si>
    <t>Wymiana korpusu kotla z izolacją i oprzyrządowaniem instalacji centralnego ogrzewania.</t>
  </si>
  <si>
    <t>Wymiana instalacji c.o. w całym bydynku (grzejniki), wymiana podłóg na korytarzach, prace malarskie wewnątrz budynku, roboty posadzkarskie i elektryczne.</t>
  </si>
  <si>
    <t>Ułożenie wierzchniego pokrycia z papy asfaltowej termozgrzewalnej, wymiana obróbek blacharskich.</t>
  </si>
  <si>
    <t>Wykonanie nowych przyłączeń do urządzenia grzewczego, wymiana tablicy rozdzielczej, modernizacja instalacji oświetleniowej (oświetlenie ewakuacyjne), prace remontowe w wymiennikowni ciepła (wymiana okien, posadzki).</t>
  </si>
  <si>
    <t>Monitoring został zainstalowany w budynku przy ulicy Szajnowicza-Iwanowa 15 (czujniki, centala alarmowa  i inne urządzenia współpracujące).</t>
  </si>
  <si>
    <t>Wyposażenie zakupiono do nowego budynku przy ulicy Żółkiewskiego 12: meble (krzesełka, stoliki dla dzieci), wózek do rozwożenia posiłków, kąciki malucha, zabawki (klocki, lalki, samochody, wózki, itp.).</t>
  </si>
  <si>
    <t>Montaż monitoringu wokół nowego budynku przy ulicy Żółkiewskiego 12 (kamery, system przywoławczy - domofony).</t>
  </si>
  <si>
    <t>Wyłożenie placu zabaw bezpieczną nawierzchnią poliuretanową, montaż zestawu typu "Zamek", 4 bujawki, 2 huśtawki, piaskownica, pociąg, stół z ławkami dla dzieci.</t>
  </si>
  <si>
    <t>Zamontowano podgrzewacz ciepłej wody wraz z podłączeniem wody zimnej, ciepłej i cyrkulacji  w kotłowni.</t>
  </si>
  <si>
    <t>Wykonano ogrodzenie panelowe ocynkowane wokół nowego budynku przy ulicy Żółkiewskiego 12.</t>
  </si>
  <si>
    <t xml:space="preserve">Przebudowa instalacji sanitarnej, kanalizacyjnej, wodociągowej, wentylacyjnej, elektrycznej. Prace remontowe (malowanie, wstawianie drzwi, itp.). </t>
  </si>
  <si>
    <t>Wykonanie piłkołapu z siatki, która została rozpięta na linie stalowej ocynkowanej, a następnie zamontowana na konstrukcji stalowej.</t>
  </si>
  <si>
    <t>Zamontowano gazowy podrzewacz wody wraz  z rozbudową instalacji gazowej.</t>
  </si>
  <si>
    <t xml:space="preserve">Wykonano oddymianie klatki schodowej zgodnie z zaleceniem p.poż. </t>
  </si>
  <si>
    <t>Wyłożono kostką brukową ciąg pieszych.</t>
  </si>
  <si>
    <t>Wykonano projekt techniczny do modernizacji węzła cieplnego</t>
  </si>
  <si>
    <t>Założono czujki w budynku</t>
  </si>
  <si>
    <t>Powiększono plac zabaw dla dzieci</t>
  </si>
  <si>
    <t>Zakupiono piec konwekcyjny</t>
  </si>
  <si>
    <t>Zakupiono szafę chłodniczą</t>
  </si>
  <si>
    <t>Zakupiono urządzenie EEG Biofeedback</t>
  </si>
  <si>
    <t>Środki zwrócono do Świętokrzyskiego Biura Rozwoju Regionalnego</t>
  </si>
  <si>
    <t>Zamontowano kocioł grzewczy DEFRO DUOUNI 35KW wraz z modernizacją instalacji wodnej, c.o. oraz przewodów kominowych.</t>
  </si>
  <si>
    <t xml:space="preserve">Zadanie zostało zrealizowane </t>
  </si>
  <si>
    <t>Zakup elementów małej architektury dla salonu miejskiego</t>
  </si>
  <si>
    <t>Zakupiono automat szorujący TT4045.</t>
  </si>
  <si>
    <t>Zakupiono centralę telefoniczną PRXIMA wraz  z montażem i uruchomieniem.</t>
  </si>
  <si>
    <t>Zakupiono zmywarkę do szkła i naczyń QQ-50T.</t>
  </si>
  <si>
    <t>Zakupiono obieraczkę do ziemniaków OZO-2.1S</t>
  </si>
  <si>
    <t>Zakupiono patelnię elektryczną typ PE-040p.</t>
  </si>
  <si>
    <t xml:space="preserve">Zakupiono kuchnię gazową </t>
  </si>
  <si>
    <t>Zmodernizowano kuchnię główną</t>
  </si>
  <si>
    <t>Zakup nie został zrealizowany w 2013 r</t>
  </si>
  <si>
    <t xml:space="preserve">Zakup komputerów </t>
  </si>
  <si>
    <t>Zadanie zostało zrealizowane. Opracowano dokumentację projektową, zamontowano zbiorniki na nieczystości, wykonano opaskę z kostki brukowej przy Stadionie Lekkoatletycznym - dojazd na teren ZOS.</t>
  </si>
  <si>
    <t xml:space="preserve">Zadanie zostało zrealizowane. Wykonano przyłącze do sieci gazowej. </t>
  </si>
  <si>
    <t>Zadanie zostało zrealizowane. Wykonano przebudowę pomieszczenia sanitarnego na Krytej Pływalni JURAJSKA dostosowując  do obowiązujących przepisów.</t>
  </si>
  <si>
    <t>Zadanie zostało zrealizowane. Wykonano prace związane z wymianą uszkodzonych uszczesnień dylatacyjnych na trynunach stadionu piłkarskiego przy ul. Ściegiennego</t>
  </si>
  <si>
    <t>Zadanie zostało zrealizowane. W ramach zadania dokonano m.in.. przebudowy pomieszczeń oraz naprawy elewacji Hali Widowiskowo-Sportowej przy ul. Żytniej 1 wraz z zagospodarowaniem terenu wokół obiektu, wytmieniono siedziska na trybunach stadiuonu lekkoatletycznego, naprawiono elewację budynku hotelowo-sportowego przy ZOS ul.Boczna 15</t>
  </si>
  <si>
    <t xml:space="preserve">Zadanie zostało zrealizowane. Teren od strony południowej przy Hali Widowiskowo-Sportowej przy ul. Żytniej 1 został zagospodarowany.Utworzono miejsca parkingowe wraz z wydzieleniem drogi pożarowej.  </t>
  </si>
  <si>
    <t>Zadanie zostało zrealizowane. Zamontowano monitoring wizyjny wokół Hali Widowiskowo-Sportowej przy ul. Żytniej 1.</t>
  </si>
  <si>
    <t xml:space="preserve">Zadanie inwestycyjne polegające na budowie telewizyjnej sieci hotelowej zostało zrealizowane. Zakupiono i zamontowano  telewizory w  miejscach noclegowych MOSiR Kielce przy Hali Sportowej, ul. Krakowska. </t>
  </si>
  <si>
    <t>Zadanie zostało zrealizowane. Wykonano i zamontowano rozkładane trybuny w hali sportowej na 306 miejsc.</t>
  </si>
  <si>
    <t>Zadanie zostało zrealizowane. Zakupiono urządzenia i sprzęt  do pielęgnacji i utrzymania terenu wokół obiektów MOSiR, w tym m.in.. samojezdną  kosiarkę wrzecionową, weltykulator, odśnieżarka spalinowa.</t>
  </si>
  <si>
    <t>Zadanie zostało zrealizowane. Zakupiono wyposażenie i  sprzęt sportowy na potrzeby organizacji XVI Śwaitowych Letnich Igrzysk Polonijnych Kielce 2013.</t>
  </si>
  <si>
    <t>Zadanie zostało zrealizowane. Zakupiono sprzęt teleinformatyczny wraz z oprogramowaniem do obsługi XVI Światowych Letnich Igrzysk Polonijnych Kielce 2013 (przenośny zestw WIFI)</t>
  </si>
  <si>
    <t>Zadanie zostało zrealizowane. Zakupiono służbowy samochód osobowo-ciężarowy marki RENAULT.</t>
  </si>
  <si>
    <t>Wykonanie otworu w ścianie zewnętrznej oraz pomalowanie ścian pomieszczeń magazynowych należących do Teatru Lalki i Aktora "Kubuś", modernizacja instalacji elektrycznej, wykonanie i montaż stalowych elementów bramy i schodów do pomieszczeń magazynowych, roboty serwisowe kotła wodnego.</t>
  </si>
  <si>
    <t>Zakup projektora multimedialnego Christie Lx700  z obiektywem typu zoom, zakup stacjonarnego regulatora mocy Electron Actor 616 6 kanałowego ze sterowaniem  i przenośnego regulatora mocy Electron Dimmer Jazz.</t>
  </si>
  <si>
    <t>Zakup 3 obrazów do zbiorów</t>
  </si>
  <si>
    <t xml:space="preserve">Zakup regałów metalowych jednodtronnych, dostawka jednostronna metalowa, regał metalowy dwustronny, regał metalowyekspozycyjny, płyta laminowana boczna. </t>
  </si>
  <si>
    <t>Zakup zestawu Clever Frame (rama D2 125x100cm - 18szt., panel D2 125x100cm - 18szt., łącznik Clever Frame - 42 szt., Profil narożny 125cm - 4szt., wózek transportowy - 3szt., torba transportowa na panele D2 - 2szt., podpora boczna i maskownica 250cm - 2szt., zawiasy Clever Frame - 4szt., drzwi CF 250cm prawe - profil jednostronnie nitowany  (kończący) - 1szt.)</t>
  </si>
  <si>
    <t>Zakup obiektów muzealnych, w tym: obrazów, zbioru pocztówek, fotografii, albumy, wieszaki, deska do prasowania, kinkiet elektryczny, klosz do lampy.</t>
  </si>
  <si>
    <t>Zakupiono system do bio-dekontaminacji szt. 2</t>
  </si>
  <si>
    <t xml:space="preserve">Zakupiono urządzenia do systemu wentylacji i oddymiania </t>
  </si>
  <si>
    <t>Zadanie zrealizowano</t>
  </si>
  <si>
    <t>Zakupiono cylinder rozpierający dla potrzeb specjalistycznej grupy ratownictwa technicznego w wysokości 14.000,00 zł - zadanie zrealizowano w całości oraz zakupiono skafander nurkowy dla specjalistycznej grupy ratownictwa wodno-nurkowego w wysokości 4.500,00 zł- zadanie zrealizowano w całości.</t>
  </si>
  <si>
    <t>Zakup lekkiego samochodu rozpoznawczo-ratowniczego Izusu D-Max dla JRG KMPSP w Kielcach</t>
  </si>
  <si>
    <t>Zakup pompy szlamowej wraz z osprzętem dla JRG 4 w wysokości 5.500,00 zł - zadanie zrealizowano w całości, oraz zakup zestawu hydraulicznych narzędzi do wyważania drzwi dla JRG 2 - na plan 10.500 zł wydatkowano 9.556,92 zł</t>
  </si>
  <si>
    <t>Zakup przez KMPSP w Kielcach pompy szlamowej w miejsce uszkodzonej podczas usuwania skutków wichur i nawałnic zrealizowano w całości w kwocie 10.400,00 zł.</t>
  </si>
  <si>
    <t>Wykonano projekt instaliacji elektrycznej, wymieniono tablicę rozdzielczą , obniżono dach nad częścią zachodnią, zakupiono i zamontowano 8 szt. okien, zakupiono 4 szt. drzwi aluminiowych.</t>
  </si>
  <si>
    <t>Wykonano 13 szt. boksów dla psów</t>
  </si>
  <si>
    <t>Zamontowano kotłownię i 26 szt. Grzejników, doprowadzono CO i wodę ciepłą do kuchni zewnętrznej.</t>
  </si>
  <si>
    <t>Zakupiono urządzenie zabawowe linowe, wykonano ciąg pieszy w rejonie drugiej kładki na rzece Silnicy, zakupiono i zamontowano elementy małej architektury - 20 szt. ławek z oparciem i 60 szt. Desek.</t>
  </si>
  <si>
    <t>Wykonano projekt modernizacji hydroforni dla potrzeb MZWiK i Wodociągów Kieleckich.</t>
  </si>
  <si>
    <t>Droga pożarowa przy budynku ul. Malików 150:  nawierzchnia z kostki brukowej gr. 8 cm - 217,2 m2 na podbudowie betonowej, krawężniki 30x20 cm - 78,4 mb, nawierzchnia betonowa gr. 20 cm - 8,6 m2, trawa - 36 m2</t>
  </si>
  <si>
    <t>Przebudowa i połączenie dwóch lokali mieszkalnych w budynku przy ul. Paderewskiego 26/28- połączenie mieszkań nr 37 i 38:  wymiana stolarki okiennej i drzwiowej, wymiana podłóg, wymiana tynków;  wykonanie łazienki z instalacją i armaturą wod-kan., wymiana instalacji elektrycznej</t>
  </si>
  <si>
    <t>Wykonanie w wydzielonych w ramach mieszkań łazienek - 11 szt.: instalacja wod-kan z armaturą, wyposażenie łazienki: prysznic, wc; zlewozmywak; ścianki GK z drzwiami</t>
  </si>
  <si>
    <t>Zagospodarowanie działki: nawierzchnia z kostki brukowej gr. 8 cm na podbudowie z kruszywa - 748,4 m2, z kostki brukowej gr. 6 cm - 7,0 m2, krawężniki 25x12 cm - 59,0 mb, krawężniki 30x15 cm - 181,6 mb, obrzeża trawnikowe 20x6 cm - 14,0 mb, ściek z kostki brukowej - 69,0 mb, wpust uliczny ze studzienką - 1 szt, przykanalik fi 200 PVC - 7,0 mb</t>
  </si>
  <si>
    <t>Opracowano dokumentację projektową na podstawie której dokonano przebudowy lokalu użytkowego w ramach innego zadania inwestycyjnego</t>
  </si>
  <si>
    <t>Wykonano modernizację odgromową na następujących budynkach mieszkalnych: Pl. Wolności 3, Silniczna 11 i Kąpielowa 4</t>
  </si>
  <si>
    <t>Izolacja przeciwwodna ścian piwnicznych budynku ul. Kozia 10 A:  powłoka bitumiczna, folia kubełkowa, styropian gr. 5 cm; opaska z kostki brukowej gr. 6 cm na warstwie filtracyjnej;  izolacja posadzki: powłoka bitumiczna wylewka zbrojona siatką, papa zgrzewalna</t>
  </si>
  <si>
    <t>Przebudowa lokalu użytkowego przy ul. Mickiewicza 1:  wymiana stolarki okiennej i drzwiowej; wykonanie warstw podposadzkowych; przemurowania, przesklepienia, nadproża, ścianki działowe; wykonanie instalacji wod-kan.bez armatury, instalacji elektrycznej z osprzętem, włamaniowej, CCTV, instalacji  centralnego ogrzewania z grzejnikami, gazowej z kotłownią gazową</t>
  </si>
  <si>
    <t>Przebudowa lokalu użytkowego przy ul. Dużej 18:  wymiana stolarki okiennej i drzwiowej, wymiana podłóg, wykonanie nowych tynków z gładziami i malaturą;  wygrodzenie pomieszczenia łazienki z instalacją i armaturą wod-kan., wykonanie nowej instalacji elektrycznej</t>
  </si>
  <si>
    <t>Modernizacja instalacji elektrycznej w budynku ul. Żytnia 10:   tablica główna z osprzętem, tablice mieszkaniowe z wyłącznikami i rozłącznikami - 7 kpl.;  wlz - przewody kabelkowe -180 m, instalacja adm. - oprawy zwykłe - 9 szt. i z czyjnikiem ruchu - 8 szt.; instalacja odgromowa</t>
  </si>
  <si>
    <t>Modernizacja lokalu mieszkalnego nr 14 przy ul. Sienkiewicza 23:  wymiana stolarki okiennej i drzwiowej, wymiana podłóg, wykonanie nowych tynków z gładziami i malaturą;  wygrodzenie pomieszczenia kuchni i łazienki z instalacją i armaturą wod-kan., wykonanie nowej instalacji elektrycznej</t>
  </si>
  <si>
    <t>Modernizacja lokalu mieszkalnego nr 6 przy ul. Okrzei 17:  wymiana stolarki okiennej i drzwiowej, wymiana podłóg, wykonanie nowych tynków z gładziami i malaturą;  wygrodzenie pomieszczenia łazienki z instalacją i armaturą wod-kan., wykonanie nowej instalacji elektrycznej, wykonanie instalacji centralnego ogrzewania z pieca węglowego, wymiana pokrycia dachowego, odnowienie elewacji.</t>
  </si>
  <si>
    <t xml:space="preserve">Modernizacja instalacji centralnego ogrzewania w budynku ul. Warszawska 17 - montaż grzejników żeliwnych z zaworami, rurociągi cieplne, przystosowanie pomieszczeń po kotłowni dla potrzeb węzła cieplnego:  demontaż urzadzeń i instalacji kotłowni, przemurowania, roboty tynkarskie i malarskie, posadzkarskie, instalacja wod-kan; instalacja elektryczna: złącze pomiarowe, wlz, rozdzielnia el. zasilania węzła, inst. oświetlenia, inst. ochronna (uziemienie) </t>
  </si>
  <si>
    <t>Mieszkanie nr 1:  Kocioł gazowy dwufunkcyjny z osprzętem;  instalacja c.o. z rur miedzianych, grzejniki 2-płytowe - 2 kpl., grzejnik łazienkowy - 1 kpl.; komin dwuścienny kwasoodporny                                                                                          Mieszkanie nr 2:  Kocioł gazowy dwufunkcyjny z osprzętem;  instalacja c.o. z rur miedzianych, grzejniki 2-płytowe - 2 kpl., grzejnik łazienkowy - 1 kpl.; komin dwuścienny kwasoodporny</t>
  </si>
  <si>
    <t>Zagospodarowanie terenu nieruchomości ul. Skrajna 76 B:  nawierzchnia z kostki brukowej  na podbudowie z kruszywa, krawężniki 25x12 cm - 60,0 mb, chodniki z płyt betonowych 50x50x7 cm - 74,38 m2, obrzeża trawnikowe 20x6 cm - 30,0 mb</t>
  </si>
  <si>
    <t>Wykonano modernizację systemów ogrzewania w następujących lokalach mieszkalnych: 1-go Maja 224H/3, Druckiego-Lubeckiego 9/3, Mickiewicza 1/6, Mickiewicza 2/2, Niecała 5, Pl. Wolności 3/5, Sienkiewicza 23, Sienkiewicza 68/52, Skrzetlewska 6, Słoneczna 21, Śniadeckich 1/9 oraz Wesoła 40/6</t>
  </si>
  <si>
    <t>Przebudowa lokalu użytkowego na mieszkalny przy ul. Wojska Polskiego 41/43:  wymiana stolarki okiennej i drzwiowej, wymiana podłóg, wykonanie nowych tynków z gładziami i malaturą;  wygrodzenie pomieszczenia kuchni i łazienki z instalacją i armaturą wod-kan., wykonanie nowej instalacji elektrycznej</t>
  </si>
  <si>
    <t>Modernizacja systemu wentylacji w budynku przy ul. Kochanowskiego 12 - I etap: nasady wentylacyjne niskociśnieniowe VBP-900 - 14 kpl., skrzynki sterownicze - 14 kpl., instalacja elektryczna</t>
  </si>
  <si>
    <t>Modernizacja systemu wentylacji w budynku przy ul. Kochanowskiego 14 - I etap: nasady wentylacyjne niskociśnieniowe VBP-900 - 12 kpl., skrzynki sterownicze - 12 kpl., instalacja elektryczna</t>
  </si>
  <si>
    <t xml:space="preserve">Wydatki poniesiono na: opłaty notarialne, sądowe, koszty nabycia, zamiany lub darowizn nieruchomości zabudowanych i niezabudowanych położonych w Kielcach, oraz wypłaty odszkodowań za grunty wydzielone pod drogi gminne. </t>
  </si>
  <si>
    <t>Wykupionych zostało 3,5200 ha nieruchomości pod cmentarz. Planowana powierzchnia działek do nabycia - 2,100 ha. Trwają dalsze negocjacje z właścicielami gruntów.</t>
  </si>
  <si>
    <t xml:space="preserve">Zakupiona została nieruchomość położona w Kielcach przy ul. Olszewskiego na potrzeby KPT. </t>
  </si>
  <si>
    <t xml:space="preserve">Zadanie zrealizowane </t>
  </si>
  <si>
    <t xml:space="preserve">Opracowanie dokumentacji projektowo-kosztorysowej, malowanie i naprawa elewacji, naprawa podjazdu  i podejścia dla niepełnosprawnych, wykonanie sufitów podwieszanych, dodatkowe prace elektryczne, prace wykończeniowe, nadzorowanie prac remontowych prowadzonych przez MBP. </t>
  </si>
  <si>
    <t>Zakup zestawów komputerowych, zaprojektowanie  i wykonanie kompletu mebli z montażem, zakup mebli, rozbudowa sieci komputerowej z urządzeniami, wykonanie robót elektrycznych w pomieszczeniach, modernizacja węzła sanitarnego i pomieszczeń socjalnych.</t>
  </si>
  <si>
    <t>W roku 2013 uregulowano należności za dokumentację przyłącza energetycznego.</t>
  </si>
  <si>
    <t>Poniesiono wydatki za  opracownie dokumentacji wykonawczej i kosztów wynagrodzeń pracowników. Zadanie przejęte do realizacji przez Międzygminny Związek Wodociągów i Kanalizacji w Kielcach.</t>
  </si>
  <si>
    <t>W wyniku zakończonej inwestycji zaadaptowano na potrzeby mieszkań chronionych lokal o pow. 140,35 m.kw ( 4 pokoje, kuchnia, łazienki, mała sala ćwiczeń). W mieszkaniu będzie przebywać  5 osób.</t>
  </si>
  <si>
    <t>Zakupiono profesjonalny sprzęt nagłaśniający, w skład którego wchodzą m.in.: kolumny, mikser ze wzmacniaczem, statywy i mikrofony w celu obsługi uroczystości organizowanych przez Urząd Miasta .</t>
  </si>
  <si>
    <t xml:space="preserve">Geopark Kielce - zakup namiotów pneumatycznych wraz z wyposażeniem </t>
  </si>
  <si>
    <t xml:space="preserve">Inwestycja zakończona. W ramach inwestycji wykonano: montaż opraw oświetleniowych SGS - 103 70 W - 4szt., ułożono przewód ASXSn 2 x 25 mm2 dł. 156 mb, montaż uziemienia bednarką stalową ocynkowaną 25 x 4 mm - 30 mb., montaż żerdzi ŻN 10- 3 szt., E - 10,5/4,7 - 1 szt. </t>
  </si>
  <si>
    <t>Inwestycja zakończona. W ramach inwestycji wykonano: montaż opraw oświetleniowych KIO CDO-TT 100 w - 8 szt., ułożono przewód YAKY  4 x 35 mm2 dł. 314 mb, montaż uziemienia bednarką stalową ocynkowaną 25 x 4 mm 314 mb.</t>
  </si>
  <si>
    <t>Wykonano strefę sportu i rekreacji dla dzieci  o powierzch 671 m kw., zainstalowano urządzenia typu: huśtawki, piaskownice, karuzele, tunel, zestawy z wieżami i typu sklepik, boisko do gry badmintona.</t>
  </si>
  <si>
    <t>Tabela Nr 7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</si>
</sst>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  <numFmt numFmtId="170" formatCode="[$-415]d\ mmmm\ yyyy"/>
  </numFmts>
  <fonts count="65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9"/>
      <color indexed="8"/>
      <name val="Arial"/>
      <family val="2"/>
    </font>
    <font>
      <b/>
      <i/>
      <sz val="13"/>
      <name val="Arial"/>
      <family val="2"/>
    </font>
    <font>
      <b/>
      <i/>
      <sz val="13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27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0" xfId="0" applyFont="1" applyFill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horizontal="right" vertical="center"/>
    </xf>
    <xf numFmtId="164" fontId="17" fillId="0" borderId="10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vertical="center" wrapText="1" indent="1"/>
    </xf>
    <xf numFmtId="0" fontId="19" fillId="33" borderId="12" xfId="0" applyFont="1" applyFill="1" applyBorder="1" applyAlignment="1">
      <alignment horizontal="center" vertical="center"/>
    </xf>
    <xf numFmtId="4" fontId="19" fillId="33" borderId="12" xfId="0" applyNumberFormat="1" applyFont="1" applyFill="1" applyBorder="1" applyAlignment="1">
      <alignment horizontal="right" vertical="center"/>
    </xf>
    <xf numFmtId="164" fontId="20" fillId="33" borderId="12" xfId="0" applyNumberFormat="1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left" vertical="center" wrapText="1" indent="1"/>
    </xf>
    <xf numFmtId="0" fontId="12" fillId="34" borderId="12" xfId="0" applyFont="1" applyFill="1" applyBorder="1" applyAlignment="1">
      <alignment horizontal="center" vertical="center"/>
    </xf>
    <xf numFmtId="4" fontId="12" fillId="34" borderId="12" xfId="0" applyNumberFormat="1" applyFont="1" applyFill="1" applyBorder="1" applyAlignment="1">
      <alignment horizontal="right" vertical="center"/>
    </xf>
    <xf numFmtId="164" fontId="21" fillId="34" borderId="12" xfId="0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left" vertical="center" wrapText="1" indent="1"/>
    </xf>
    <xf numFmtId="0" fontId="15" fillId="35" borderId="12" xfId="0" applyFont="1" applyFill="1" applyBorder="1" applyAlignment="1">
      <alignment horizontal="center" vertical="center"/>
    </xf>
    <xf numFmtId="4" fontId="15" fillId="35" borderId="12" xfId="0" applyNumberFormat="1" applyFont="1" applyFill="1" applyBorder="1" applyAlignment="1">
      <alignment horizontal="right" vertical="center"/>
    </xf>
    <xf numFmtId="164" fontId="22" fillId="35" borderId="12" xfId="0" applyNumberFormat="1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 indent="1"/>
    </xf>
    <xf numFmtId="4" fontId="11" fillId="0" borderId="13" xfId="0" applyNumberFormat="1" applyFont="1" applyFill="1" applyBorder="1" applyAlignment="1">
      <alignment horizontal="right" vertical="center"/>
    </xf>
    <xf numFmtId="164" fontId="18" fillId="0" borderId="13" xfId="0" applyNumberFormat="1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 indent="1"/>
    </xf>
    <xf numFmtId="4" fontId="11" fillId="0" borderId="12" xfId="0" applyNumberFormat="1" applyFont="1" applyFill="1" applyBorder="1" applyAlignment="1">
      <alignment horizontal="right" vertical="center"/>
    </xf>
    <xf numFmtId="164" fontId="18" fillId="0" borderId="12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right" vertical="center"/>
    </xf>
    <xf numFmtId="164" fontId="7" fillId="0" borderId="13" xfId="0" applyNumberFormat="1" applyFont="1" applyBorder="1" applyAlignment="1">
      <alignment horizontal="center" vertical="center"/>
    </xf>
    <xf numFmtId="0" fontId="23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/>
    </xf>
    <xf numFmtId="4" fontId="23" fillId="33" borderId="13" xfId="0" applyNumberFormat="1" applyFont="1" applyFill="1" applyBorder="1" applyAlignment="1">
      <alignment horizontal="right" vertical="center"/>
    </xf>
    <xf numFmtId="164" fontId="23" fillId="33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24" fillId="34" borderId="13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horizontal="center" vertical="center"/>
    </xf>
    <xf numFmtId="4" fontId="24" fillId="34" borderId="13" xfId="0" applyNumberFormat="1" applyFont="1" applyFill="1" applyBorder="1" applyAlignment="1">
      <alignment horizontal="right" vertical="center"/>
    </xf>
    <xf numFmtId="164" fontId="24" fillId="34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16" fillId="35" borderId="13" xfId="0" applyFont="1" applyFill="1" applyBorder="1" applyAlignment="1">
      <alignment horizontal="center" vertical="center"/>
    </xf>
    <xf numFmtId="0" fontId="16" fillId="36" borderId="13" xfId="0" applyFont="1" applyFill="1" applyBorder="1" applyAlignment="1">
      <alignment horizontal="center" vertical="center"/>
    </xf>
    <xf numFmtId="4" fontId="16" fillId="36" borderId="13" xfId="0" applyNumberFormat="1" applyFont="1" applyFill="1" applyBorder="1" applyAlignment="1">
      <alignment horizontal="right" vertical="center"/>
    </xf>
    <xf numFmtId="164" fontId="16" fillId="36" borderId="13" xfId="0" applyNumberFormat="1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horizontal="right" vertical="center"/>
    </xf>
    <xf numFmtId="164" fontId="25" fillId="0" borderId="10" xfId="0" applyNumberFormat="1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left" vertical="center" wrapText="1" indent="1"/>
    </xf>
    <xf numFmtId="0" fontId="25" fillId="34" borderId="12" xfId="0" applyFont="1" applyFill="1" applyBorder="1" applyAlignment="1">
      <alignment horizontal="center" vertical="center"/>
    </xf>
    <xf numFmtId="4" fontId="25" fillId="34" borderId="12" xfId="0" applyNumberFormat="1" applyFont="1" applyFill="1" applyBorder="1" applyAlignment="1">
      <alignment horizontal="right" vertical="center"/>
    </xf>
    <xf numFmtId="164" fontId="26" fillId="34" borderId="12" xfId="0" applyNumberFormat="1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vertical="center" wrapText="1"/>
    </xf>
    <xf numFmtId="0" fontId="16" fillId="35" borderId="13" xfId="0" applyFont="1" applyFill="1" applyBorder="1" applyAlignment="1">
      <alignment horizontal="center" vertical="center"/>
    </xf>
    <xf numFmtId="0" fontId="16" fillId="36" borderId="13" xfId="0" applyFont="1" applyFill="1" applyBorder="1" applyAlignment="1">
      <alignment horizontal="center" vertical="center"/>
    </xf>
    <xf numFmtId="4" fontId="16" fillId="36" borderId="13" xfId="0" applyNumberFormat="1" applyFont="1" applyFill="1" applyBorder="1" applyAlignment="1">
      <alignment horizontal="right" vertical="center"/>
    </xf>
    <xf numFmtId="164" fontId="16" fillId="36" borderId="13" xfId="0" applyNumberFormat="1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/>
    </xf>
    <xf numFmtId="0" fontId="25" fillId="35" borderId="12" xfId="0" applyFont="1" applyFill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left" vertical="center" wrapText="1" indent="1"/>
    </xf>
    <xf numFmtId="0" fontId="25" fillId="35" borderId="12" xfId="0" applyFont="1" applyFill="1" applyBorder="1" applyAlignment="1">
      <alignment horizontal="center" vertical="center"/>
    </xf>
    <xf numFmtId="4" fontId="25" fillId="35" borderId="12" xfId="0" applyNumberFormat="1" applyFont="1" applyFill="1" applyBorder="1" applyAlignment="1">
      <alignment horizontal="right" vertical="center"/>
    </xf>
    <xf numFmtId="164" fontId="26" fillId="35" borderId="12" xfId="0" applyNumberFormat="1" applyFont="1" applyFill="1" applyBorder="1" applyAlignment="1">
      <alignment horizontal="center" vertical="center"/>
    </xf>
    <xf numFmtId="0" fontId="25" fillId="35" borderId="12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right" vertical="center"/>
    </xf>
    <xf numFmtId="164" fontId="27" fillId="33" borderId="13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center" wrapText="1" indent="1"/>
    </xf>
    <xf numFmtId="4" fontId="10" fillId="34" borderId="13" xfId="0" applyNumberFormat="1" applyFont="1" applyFill="1" applyBorder="1" applyAlignment="1">
      <alignment horizontal="right" vertical="center"/>
    </xf>
    <xf numFmtId="164" fontId="28" fillId="34" borderId="13" xfId="0" applyNumberFormat="1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left" vertical="center" wrapText="1" indent="1"/>
    </xf>
    <xf numFmtId="0" fontId="10" fillId="35" borderId="13" xfId="0" applyFont="1" applyFill="1" applyBorder="1" applyAlignment="1">
      <alignment horizontal="center" vertical="center"/>
    </xf>
    <xf numFmtId="4" fontId="10" fillId="35" borderId="13" xfId="0" applyNumberFormat="1" applyFont="1" applyFill="1" applyBorder="1" applyAlignment="1">
      <alignment horizontal="right" vertical="center"/>
    </xf>
    <xf numFmtId="164" fontId="28" fillId="35" borderId="13" xfId="0" applyNumberFormat="1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29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4" fontId="17" fillId="0" borderId="14" xfId="0" applyNumberFormat="1" applyFont="1" applyFill="1" applyBorder="1" applyAlignment="1">
      <alignment horizontal="right" vertical="center"/>
    </xf>
    <xf numFmtId="164" fontId="17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 indent="1"/>
    </xf>
    <xf numFmtId="4" fontId="11" fillId="0" borderId="14" xfId="0" applyNumberFormat="1" applyFont="1" applyFill="1" applyBorder="1" applyAlignment="1">
      <alignment horizontal="right" vertical="center"/>
    </xf>
    <xf numFmtId="164" fontId="18" fillId="0" borderId="14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10" fillId="37" borderId="13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/>
    </xf>
    <xf numFmtId="4" fontId="30" fillId="0" borderId="14" xfId="0" applyNumberFormat="1" applyFont="1" applyFill="1" applyBorder="1" applyAlignment="1">
      <alignment horizontal="right" vertical="center"/>
    </xf>
    <xf numFmtId="164" fontId="30" fillId="0" borderId="14" xfId="0" applyNumberFormat="1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left" vertical="center" wrapText="1" indent="1"/>
    </xf>
    <xf numFmtId="0" fontId="8" fillId="0" borderId="14" xfId="0" applyFont="1" applyBorder="1" applyAlignment="1">
      <alignment horizontal="left" vertical="center" wrapText="1"/>
    </xf>
    <xf numFmtId="3" fontId="23" fillId="33" borderId="13" xfId="0" applyNumberFormat="1" applyFont="1" applyFill="1" applyBorder="1" applyAlignment="1">
      <alignment horizontal="right" vertical="center"/>
    </xf>
    <xf numFmtId="3" fontId="9" fillId="33" borderId="13" xfId="0" applyNumberFormat="1" applyFont="1" applyFill="1" applyBorder="1" applyAlignment="1">
      <alignment horizontal="right" vertical="center"/>
    </xf>
    <xf numFmtId="3" fontId="19" fillId="33" borderId="12" xfId="0" applyNumberFormat="1" applyFont="1" applyFill="1" applyBorder="1" applyAlignment="1">
      <alignment horizontal="right" vertical="center"/>
    </xf>
    <xf numFmtId="3" fontId="24" fillId="34" borderId="13" xfId="0" applyNumberFormat="1" applyFont="1" applyFill="1" applyBorder="1" applyAlignment="1">
      <alignment horizontal="right" vertical="center"/>
    </xf>
    <xf numFmtId="3" fontId="10" fillId="34" borderId="13" xfId="0" applyNumberFormat="1" applyFont="1" applyFill="1" applyBorder="1" applyAlignment="1">
      <alignment horizontal="right" vertical="center"/>
    </xf>
    <xf numFmtId="3" fontId="12" fillId="34" borderId="12" xfId="0" applyNumberFormat="1" applyFont="1" applyFill="1" applyBorder="1" applyAlignment="1">
      <alignment horizontal="right" vertical="center"/>
    </xf>
    <xf numFmtId="3" fontId="16" fillId="36" borderId="13" xfId="0" applyNumberFormat="1" applyFont="1" applyFill="1" applyBorder="1" applyAlignment="1">
      <alignment horizontal="right" vertical="center"/>
    </xf>
    <xf numFmtId="3" fontId="10" fillId="35" borderId="13" xfId="0" applyNumberFormat="1" applyFont="1" applyFill="1" applyBorder="1" applyAlignment="1">
      <alignment horizontal="right" vertical="center"/>
    </xf>
    <xf numFmtId="3" fontId="15" fillId="35" borderId="12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right" vertical="center"/>
    </xf>
    <xf numFmtId="3" fontId="17" fillId="0" borderId="14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11" fillId="0" borderId="13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3" fontId="25" fillId="34" borderId="12" xfId="0" applyNumberFormat="1" applyFont="1" applyFill="1" applyBorder="1" applyAlignment="1">
      <alignment horizontal="right" vertical="center"/>
    </xf>
    <xf numFmtId="3" fontId="16" fillId="36" borderId="13" xfId="0" applyNumberFormat="1" applyFont="1" applyFill="1" applyBorder="1" applyAlignment="1">
      <alignment horizontal="right" vertical="center"/>
    </xf>
    <xf numFmtId="3" fontId="25" fillId="35" borderId="12" xfId="0" applyNumberFormat="1" applyFont="1" applyFill="1" applyBorder="1" applyAlignment="1">
      <alignment horizontal="right" vertical="center"/>
    </xf>
    <xf numFmtId="3" fontId="30" fillId="0" borderId="14" xfId="0" applyNumberFormat="1" applyFont="1" applyFill="1" applyBorder="1" applyAlignment="1">
      <alignment horizontal="right" vertical="center"/>
    </xf>
    <xf numFmtId="0" fontId="24" fillId="37" borderId="13" xfId="0" applyFont="1" applyFill="1" applyBorder="1" applyAlignment="1">
      <alignment horizontal="center" vertical="center"/>
    </xf>
    <xf numFmtId="0" fontId="23" fillId="39" borderId="13" xfId="0" applyFont="1" applyFill="1" applyBorder="1" applyAlignment="1">
      <alignment horizontal="center" vertical="center"/>
    </xf>
    <xf numFmtId="0" fontId="16" fillId="38" borderId="13" xfId="0" applyFont="1" applyFill="1" applyBorder="1" applyAlignment="1">
      <alignment horizontal="center" vertical="center"/>
    </xf>
    <xf numFmtId="164" fontId="7" fillId="0" borderId="13" xfId="0" applyNumberFormat="1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6" fillId="36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15" fillId="35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5" fillId="34" borderId="0" xfId="0" applyFont="1" applyFill="1" applyBorder="1" applyAlignment="1">
      <alignment vertical="center"/>
    </xf>
    <xf numFmtId="0" fontId="16" fillId="36" borderId="0" xfId="0" applyFont="1" applyFill="1" applyBorder="1" applyAlignment="1">
      <alignment vertical="center"/>
    </xf>
    <xf numFmtId="0" fontId="25" fillId="35" borderId="0" xfId="0" applyFont="1" applyFill="1" applyBorder="1" applyAlignment="1">
      <alignment vertical="center"/>
    </xf>
    <xf numFmtId="4" fontId="10" fillId="35" borderId="12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horizontal="center"/>
    </xf>
    <xf numFmtId="0" fontId="16" fillId="38" borderId="13" xfId="0" applyFont="1" applyFill="1" applyBorder="1" applyAlignment="1">
      <alignment vertical="center"/>
    </xf>
    <xf numFmtId="0" fontId="16" fillId="38" borderId="13" xfId="0" applyFont="1" applyFill="1" applyBorder="1" applyAlignment="1">
      <alignment vertical="center"/>
    </xf>
    <xf numFmtId="0" fontId="16" fillId="38" borderId="13" xfId="0" applyFont="1" applyFill="1" applyBorder="1" applyAlignment="1">
      <alignment vertical="center" wrapText="1"/>
    </xf>
    <xf numFmtId="0" fontId="0" fillId="0" borderId="0" xfId="0" applyFont="1" applyAlignment="1">
      <alignment horizontal="left" indent="18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39"/>
  <sheetViews>
    <sheetView tabSelected="1" zoomScale="115" zoomScaleNormal="115" zoomScaleSheetLayoutView="85" workbookViewId="0" topLeftCell="A1">
      <selection activeCell="J5" sqref="J5"/>
    </sheetView>
  </sheetViews>
  <sheetFormatPr defaultColWidth="9.140625" defaultRowHeight="12.75" outlineLevelRow="3"/>
  <cols>
    <col min="1" max="1" width="5.28125" style="0" customWidth="1"/>
    <col min="2" max="2" width="69.28125" style="0" customWidth="1"/>
    <col min="3" max="3" width="4.8515625" style="0" customWidth="1"/>
    <col min="4" max="4" width="7.8515625" style="0" customWidth="1"/>
    <col min="5" max="5" width="11.7109375" style="10" customWidth="1"/>
    <col min="6" max="6" width="14.28125" style="10" customWidth="1"/>
    <col min="7" max="7" width="6.7109375" style="0" customWidth="1"/>
    <col min="8" max="8" width="48.28125" style="0" customWidth="1"/>
    <col min="9" max="16384" width="9.140625" style="159" customWidth="1"/>
  </cols>
  <sheetData>
    <row r="1" spans="1:8" s="158" customFormat="1" ht="12.75" customHeight="1">
      <c r="A1" s="83"/>
      <c r="B1" s="83"/>
      <c r="C1" s="83"/>
      <c r="D1" s="83"/>
      <c r="E1" s="84"/>
      <c r="F1" s="84"/>
      <c r="G1" s="83"/>
      <c r="H1" s="103"/>
    </row>
    <row r="2" spans="1:8" s="158" customFormat="1" ht="12.75" customHeight="1">
      <c r="A2" s="102" t="s">
        <v>32</v>
      </c>
      <c r="B2" s="83"/>
      <c r="C2" s="83"/>
      <c r="D2" s="83"/>
      <c r="E2" s="84"/>
      <c r="F2" s="84"/>
      <c r="G2" s="83"/>
      <c r="H2" s="103"/>
    </row>
    <row r="3" ht="12.75">
      <c r="H3" s="176"/>
    </row>
    <row r="4" ht="12.75">
      <c r="H4" s="180" t="s">
        <v>558</v>
      </c>
    </row>
    <row r="6" spans="1:8" s="160" customFormat="1" ht="18">
      <c r="A6" s="198" t="s">
        <v>0</v>
      </c>
      <c r="B6" s="198"/>
      <c r="C6" s="198"/>
      <c r="D6" s="198"/>
      <c r="E6" s="198"/>
      <c r="F6" s="198"/>
      <c r="G6" s="198"/>
      <c r="H6" s="198"/>
    </row>
    <row r="7" spans="1:8" s="160" customFormat="1" ht="14.25">
      <c r="A7" s="1"/>
      <c r="B7" s="2"/>
      <c r="C7" s="1"/>
      <c r="D7" s="1"/>
      <c r="E7" s="8"/>
      <c r="F7" s="8"/>
      <c r="G7" s="3"/>
      <c r="H7" s="11" t="s">
        <v>12</v>
      </c>
    </row>
    <row r="8" spans="1:8" s="160" customFormat="1" ht="18" customHeight="1">
      <c r="A8" s="199" t="s">
        <v>5</v>
      </c>
      <c r="B8" s="200" t="s">
        <v>4</v>
      </c>
      <c r="C8" s="199" t="s">
        <v>8</v>
      </c>
      <c r="D8" s="200" t="s">
        <v>7</v>
      </c>
      <c r="E8" s="197" t="s">
        <v>358</v>
      </c>
      <c r="F8" s="201" t="s">
        <v>359</v>
      </c>
      <c r="G8" s="204" t="s">
        <v>13</v>
      </c>
      <c r="H8" s="207" t="s">
        <v>33</v>
      </c>
    </row>
    <row r="9" spans="1:8" s="160" customFormat="1" ht="18" customHeight="1">
      <c r="A9" s="199"/>
      <c r="B9" s="200"/>
      <c r="C9" s="199"/>
      <c r="D9" s="200"/>
      <c r="E9" s="197"/>
      <c r="F9" s="202"/>
      <c r="G9" s="205"/>
      <c r="H9" s="208"/>
    </row>
    <row r="10" spans="1:8" s="160" customFormat="1" ht="18" customHeight="1">
      <c r="A10" s="199"/>
      <c r="B10" s="200"/>
      <c r="C10" s="199"/>
      <c r="D10" s="200"/>
      <c r="E10" s="197"/>
      <c r="F10" s="203"/>
      <c r="G10" s="206"/>
      <c r="H10" s="209"/>
    </row>
    <row r="11" spans="1:8" s="161" customFormat="1" ht="15" customHeight="1">
      <c r="A11" s="4" t="s">
        <v>14</v>
      </c>
      <c r="B11" s="5" t="s">
        <v>15</v>
      </c>
      <c r="C11" s="4" t="s">
        <v>16</v>
      </c>
      <c r="D11" s="4" t="s">
        <v>17</v>
      </c>
      <c r="E11" s="9" t="s">
        <v>18</v>
      </c>
      <c r="F11" s="9" t="s">
        <v>19</v>
      </c>
      <c r="G11" s="6" t="s">
        <v>20</v>
      </c>
      <c r="H11" s="7" t="s">
        <v>21</v>
      </c>
    </row>
    <row r="12" spans="1:8" s="162" customFormat="1" ht="24.75" customHeight="1">
      <c r="A12" s="153"/>
      <c r="B12" s="46" t="s">
        <v>22</v>
      </c>
      <c r="C12" s="47"/>
      <c r="D12" s="47"/>
      <c r="E12" s="132">
        <f>SUM(E13:E17)</f>
        <v>49881073</v>
      </c>
      <c r="F12" s="48">
        <f>SUM(F13:F17)</f>
        <v>38987881.86000001</v>
      </c>
      <c r="G12" s="49">
        <f aca="true" t="shared" si="0" ref="G12:G17">IF(E12&gt;0,F12/E12*100,"-")</f>
        <v>78.16167438900122</v>
      </c>
      <c r="H12" s="50"/>
    </row>
    <row r="13" spans="1:8" s="163" customFormat="1" ht="15" customHeight="1">
      <c r="A13" s="85" t="s">
        <v>1</v>
      </c>
      <c r="B13" s="86" t="s">
        <v>27</v>
      </c>
      <c r="C13" s="87"/>
      <c r="D13" s="85"/>
      <c r="E13" s="133">
        <f aca="true" t="shared" si="1" ref="E13:F17">E20+E1649</f>
        <v>45678120</v>
      </c>
      <c r="F13" s="88">
        <f t="shared" si="1"/>
        <v>35231571.150000006</v>
      </c>
      <c r="G13" s="89">
        <f t="shared" si="0"/>
        <v>77.13008142629339</v>
      </c>
      <c r="H13" s="90"/>
    </row>
    <row r="14" spans="1:8" s="163" customFormat="1" ht="15" customHeight="1">
      <c r="A14" s="85" t="s">
        <v>2</v>
      </c>
      <c r="B14" s="86" t="s">
        <v>28</v>
      </c>
      <c r="C14" s="87"/>
      <c r="D14" s="85"/>
      <c r="E14" s="133">
        <f t="shared" si="1"/>
        <v>1905845</v>
      </c>
      <c r="F14" s="88">
        <f t="shared" si="1"/>
        <v>1889231.14</v>
      </c>
      <c r="G14" s="89">
        <f t="shared" si="0"/>
        <v>99.12826803858655</v>
      </c>
      <c r="H14" s="90"/>
    </row>
    <row r="15" spans="1:8" s="163" customFormat="1" ht="15" customHeight="1">
      <c r="A15" s="85" t="s">
        <v>3</v>
      </c>
      <c r="B15" s="86" t="s">
        <v>29</v>
      </c>
      <c r="C15" s="87"/>
      <c r="D15" s="85"/>
      <c r="E15" s="133">
        <f t="shared" si="1"/>
        <v>0</v>
      </c>
      <c r="F15" s="88">
        <f t="shared" si="1"/>
        <v>0</v>
      </c>
      <c r="G15" s="89" t="str">
        <f t="shared" si="0"/>
        <v>-</v>
      </c>
      <c r="H15" s="90"/>
    </row>
    <row r="16" spans="1:8" s="163" customFormat="1" ht="15" customHeight="1">
      <c r="A16" s="85" t="s">
        <v>25</v>
      </c>
      <c r="B16" s="86" t="s">
        <v>115</v>
      </c>
      <c r="C16" s="87"/>
      <c r="D16" s="85"/>
      <c r="E16" s="133">
        <f t="shared" si="1"/>
        <v>1005301</v>
      </c>
      <c r="F16" s="88">
        <f t="shared" si="1"/>
        <v>711312</v>
      </c>
      <c r="G16" s="89">
        <f t="shared" si="0"/>
        <v>70.75612179834695</v>
      </c>
      <c r="H16" s="90"/>
    </row>
    <row r="17" spans="1:8" s="163" customFormat="1" ht="15" customHeight="1">
      <c r="A17" s="85" t="s">
        <v>31</v>
      </c>
      <c r="B17" s="86" t="s">
        <v>30</v>
      </c>
      <c r="C17" s="87"/>
      <c r="D17" s="85"/>
      <c r="E17" s="133">
        <f t="shared" si="1"/>
        <v>1291807</v>
      </c>
      <c r="F17" s="88">
        <f t="shared" si="1"/>
        <v>1155767.5699999998</v>
      </c>
      <c r="G17" s="89">
        <f t="shared" si="0"/>
        <v>89.4690592325324</v>
      </c>
      <c r="H17" s="90"/>
    </row>
    <row r="18" spans="1:8" s="164" customFormat="1" ht="3" customHeight="1">
      <c r="A18" s="16"/>
      <c r="B18" s="17"/>
      <c r="C18" s="18"/>
      <c r="D18" s="16"/>
      <c r="E18" s="134"/>
      <c r="F18" s="19"/>
      <c r="G18" s="20"/>
      <c r="H18" s="21"/>
    </row>
    <row r="19" spans="1:8" s="165" customFormat="1" ht="18.75" customHeight="1">
      <c r="A19" s="152" t="s">
        <v>11</v>
      </c>
      <c r="B19" s="52" t="s">
        <v>6</v>
      </c>
      <c r="C19" s="53"/>
      <c r="D19" s="53"/>
      <c r="E19" s="135">
        <f>SUM(E20:E24)</f>
        <v>46173219</v>
      </c>
      <c r="F19" s="54">
        <f>SUM(F20:F24)</f>
        <v>35349743.89000001</v>
      </c>
      <c r="G19" s="55">
        <f aca="true" t="shared" si="2" ref="G19:G24">IF(E19&gt;0,F19/E19*100,"-")</f>
        <v>76.55897651406978</v>
      </c>
      <c r="H19" s="56"/>
    </row>
    <row r="20" spans="1:8" s="165" customFormat="1" ht="14.25" customHeight="1">
      <c r="A20" s="91" t="s">
        <v>1</v>
      </c>
      <c r="B20" s="92" t="s">
        <v>27</v>
      </c>
      <c r="C20" s="53"/>
      <c r="D20" s="91"/>
      <c r="E20" s="136">
        <f>E27+E310+E578+E714+E763+E780+E813+E890+E999+E1025+E1091+E1294+E1616</f>
        <v>42085126</v>
      </c>
      <c r="F20" s="93">
        <f>F27+F310+F578+F714+F763+F780+F813+F890+F999+F1025+F1091+F1294+F1616</f>
        <v>31708293.180000003</v>
      </c>
      <c r="G20" s="94">
        <f t="shared" si="2"/>
        <v>75.3432297672104</v>
      </c>
      <c r="H20" s="95"/>
    </row>
    <row r="21" spans="1:8" s="165" customFormat="1" ht="14.25" customHeight="1">
      <c r="A21" s="91" t="s">
        <v>2</v>
      </c>
      <c r="B21" s="92" t="s">
        <v>28</v>
      </c>
      <c r="C21" s="53"/>
      <c r="D21" s="91"/>
      <c r="E21" s="136">
        <f aca="true" t="shared" si="3" ref="E21:F24">E28+E311+E579+E715+E764+E781+E814+E891+E1000+E1026+E1092+E1295+E1617</f>
        <v>1790985</v>
      </c>
      <c r="F21" s="93">
        <f t="shared" si="3"/>
        <v>1774371.14</v>
      </c>
      <c r="G21" s="94">
        <f t="shared" si="2"/>
        <v>99.07236185674363</v>
      </c>
      <c r="H21" s="95"/>
    </row>
    <row r="22" spans="1:8" s="165" customFormat="1" ht="14.25" customHeight="1">
      <c r="A22" s="91" t="s">
        <v>3</v>
      </c>
      <c r="B22" s="92" t="s">
        <v>29</v>
      </c>
      <c r="C22" s="53"/>
      <c r="D22" s="91"/>
      <c r="E22" s="136">
        <f t="shared" si="3"/>
        <v>0</v>
      </c>
      <c r="F22" s="93">
        <f t="shared" si="3"/>
        <v>0</v>
      </c>
      <c r="G22" s="94" t="str">
        <f t="shared" si="2"/>
        <v>-</v>
      </c>
      <c r="H22" s="95"/>
    </row>
    <row r="23" spans="1:8" s="165" customFormat="1" ht="14.25" customHeight="1">
      <c r="A23" s="91" t="s">
        <v>25</v>
      </c>
      <c r="B23" s="92" t="s">
        <v>115</v>
      </c>
      <c r="C23" s="53"/>
      <c r="D23" s="91"/>
      <c r="E23" s="136">
        <f t="shared" si="3"/>
        <v>1005301</v>
      </c>
      <c r="F23" s="93">
        <f t="shared" si="3"/>
        <v>711312</v>
      </c>
      <c r="G23" s="94">
        <f t="shared" si="2"/>
        <v>70.75612179834695</v>
      </c>
      <c r="H23" s="95"/>
    </row>
    <row r="24" spans="1:8" s="165" customFormat="1" ht="14.25" customHeight="1">
      <c r="A24" s="91" t="s">
        <v>31</v>
      </c>
      <c r="B24" s="92" t="s">
        <v>30</v>
      </c>
      <c r="C24" s="53"/>
      <c r="D24" s="91"/>
      <c r="E24" s="136">
        <f t="shared" si="3"/>
        <v>1291807</v>
      </c>
      <c r="F24" s="93">
        <f t="shared" si="3"/>
        <v>1155767.5699999998</v>
      </c>
      <c r="G24" s="94">
        <f t="shared" si="2"/>
        <v>89.4690592325324</v>
      </c>
      <c r="H24" s="95"/>
    </row>
    <row r="25" spans="1:8" s="166" customFormat="1" ht="3" customHeight="1">
      <c r="A25" s="22"/>
      <c r="B25" s="23"/>
      <c r="C25" s="24"/>
      <c r="D25" s="22"/>
      <c r="E25" s="137"/>
      <c r="F25" s="25"/>
      <c r="G25" s="26"/>
      <c r="H25" s="27"/>
    </row>
    <row r="26" spans="1:8" s="167" customFormat="1" ht="16.5" customHeight="1">
      <c r="A26" s="154" t="s">
        <v>10</v>
      </c>
      <c r="B26" s="177" t="s">
        <v>122</v>
      </c>
      <c r="C26" s="58"/>
      <c r="D26" s="58"/>
      <c r="E26" s="138">
        <f>SUM(E27:E31)</f>
        <v>3536356</v>
      </c>
      <c r="F26" s="59">
        <f>SUM(F27:F31)</f>
        <v>3168476.9799999995</v>
      </c>
      <c r="G26" s="60">
        <f aca="true" t="shared" si="4" ref="G26:G31">IF(E26&gt;0,F26/E26*100,"-")</f>
        <v>89.59722889890044</v>
      </c>
      <c r="H26" s="61"/>
    </row>
    <row r="27" spans="1:8" s="168" customFormat="1" ht="13.5" customHeight="1">
      <c r="A27" s="96" t="s">
        <v>1</v>
      </c>
      <c r="B27" s="130" t="s">
        <v>27</v>
      </c>
      <c r="C27" s="98"/>
      <c r="D27" s="96"/>
      <c r="E27" s="139">
        <f>E37+E45+E53+E61+E69+E77+E85+E93+E101+E109+E117+E125+E133+E141+E149+E157+E165+E173+E181+E189+E197+E205+E213+E221+E230+E239+E247+E255+E263+E271+E279+E287+E295+E303</f>
        <v>3207700</v>
      </c>
      <c r="F27" s="99">
        <f>F37+F45+F53+F61+F69+F77+F85+F93+F101+F109+F117+F125+F133+F141+F149+F157+F165+F173+F181+F189+F197+F205+F213+F221+F230+F239+F247+F255+F263+F271+F279+F287+F295+F303</f>
        <v>2839820.9799999995</v>
      </c>
      <c r="G27" s="100">
        <f t="shared" si="4"/>
        <v>88.53137699909591</v>
      </c>
      <c r="H27" s="101"/>
    </row>
    <row r="28" spans="1:8" s="168" customFormat="1" ht="13.5" customHeight="1" outlineLevel="1">
      <c r="A28" s="96" t="s">
        <v>2</v>
      </c>
      <c r="B28" s="97" t="s">
        <v>28</v>
      </c>
      <c r="C28" s="98"/>
      <c r="D28" s="96"/>
      <c r="E28" s="139">
        <f aca="true" t="shared" si="5" ref="E28:F31">E38+E46+E54+E62+E70+E78+E86+E94+E102+E110+E118+E126+E134+E142+E150+E158+E166+E174+E182+E190+E198+E206+E214+E222+E231+E240+E248+E256+E264+E272+E280+E288+E296+E304</f>
        <v>0</v>
      </c>
      <c r="F28" s="99">
        <f t="shared" si="5"/>
        <v>0</v>
      </c>
      <c r="G28" s="100" t="str">
        <f t="shared" si="4"/>
        <v>-</v>
      </c>
      <c r="H28" s="101"/>
    </row>
    <row r="29" spans="1:8" s="168" customFormat="1" ht="13.5" customHeight="1" outlineLevel="1">
      <c r="A29" s="96" t="s">
        <v>3</v>
      </c>
      <c r="B29" s="97" t="s">
        <v>29</v>
      </c>
      <c r="C29" s="98"/>
      <c r="D29" s="96"/>
      <c r="E29" s="139">
        <f t="shared" si="5"/>
        <v>0</v>
      </c>
      <c r="F29" s="99">
        <f t="shared" si="5"/>
        <v>0</v>
      </c>
      <c r="G29" s="100" t="str">
        <f t="shared" si="4"/>
        <v>-</v>
      </c>
      <c r="H29" s="101"/>
    </row>
    <row r="30" spans="1:8" s="168" customFormat="1" ht="13.5" customHeight="1">
      <c r="A30" s="96" t="s">
        <v>25</v>
      </c>
      <c r="B30" s="97" t="s">
        <v>115</v>
      </c>
      <c r="C30" s="98"/>
      <c r="D30" s="96"/>
      <c r="E30" s="139">
        <f t="shared" si="5"/>
        <v>328656</v>
      </c>
      <c r="F30" s="99">
        <f t="shared" si="5"/>
        <v>328656</v>
      </c>
      <c r="G30" s="100">
        <f t="shared" si="4"/>
        <v>100</v>
      </c>
      <c r="H30" s="101"/>
    </row>
    <row r="31" spans="1:8" s="168" customFormat="1" ht="13.5" customHeight="1" outlineLevel="1">
      <c r="A31" s="96" t="s">
        <v>31</v>
      </c>
      <c r="B31" s="97" t="s">
        <v>30</v>
      </c>
      <c r="C31" s="98"/>
      <c r="D31" s="96"/>
      <c r="E31" s="139">
        <f t="shared" si="5"/>
        <v>0</v>
      </c>
      <c r="F31" s="99">
        <f t="shared" si="5"/>
        <v>0</v>
      </c>
      <c r="G31" s="100" t="str">
        <f t="shared" si="4"/>
        <v>-</v>
      </c>
      <c r="H31" s="101"/>
    </row>
    <row r="32" spans="1:8" s="169" customFormat="1" ht="3" customHeight="1">
      <c r="A32" s="28"/>
      <c r="B32" s="29"/>
      <c r="C32" s="30"/>
      <c r="D32" s="28"/>
      <c r="E32" s="140"/>
      <c r="F32" s="31"/>
      <c r="G32" s="32"/>
      <c r="H32" s="33"/>
    </row>
    <row r="33" spans="1:8" s="170" customFormat="1" ht="15.75" customHeight="1" outlineLevel="1">
      <c r="A33" s="62" t="s">
        <v>47</v>
      </c>
      <c r="B33" s="63" t="s">
        <v>46</v>
      </c>
      <c r="C33" s="62"/>
      <c r="D33" s="62"/>
      <c r="E33" s="141">
        <f>E34+E227+E236</f>
        <v>3536356</v>
      </c>
      <c r="F33" s="64">
        <f>F34+F227+F236</f>
        <v>3168476.9799999995</v>
      </c>
      <c r="G33" s="65">
        <f>IF(E33&gt;0,F33/E33*100,"-")</f>
        <v>89.59722889890044</v>
      </c>
      <c r="H33" s="63"/>
    </row>
    <row r="34" spans="1:8" s="171" customFormat="1" ht="15.75" customHeight="1" outlineLevel="1">
      <c r="A34" s="12" t="s">
        <v>9</v>
      </c>
      <c r="B34" s="13" t="s">
        <v>80</v>
      </c>
      <c r="C34" s="12"/>
      <c r="D34" s="12"/>
      <c r="E34" s="142">
        <f>E36+E44+E52+E60+E68+E76+E84+E92+E100+E108+E116+E124+E132+E140+E148+E156+E164+E172+E180+E188+E196+E204+E212+E220</f>
        <v>1740964</v>
      </c>
      <c r="F34" s="14">
        <f>F36+F44+F52+F60+F68+F76+F84+F92+F100+F108+F116+F124+F132+F140+F148+F156+F164+F172+F180+F188+F196+F204+F212+F220</f>
        <v>1449431.7999999998</v>
      </c>
      <c r="G34" s="15">
        <f>IF(E34&gt;0,F34/E34*100,"-")</f>
        <v>83.25455322453537</v>
      </c>
      <c r="H34" s="13"/>
    </row>
    <row r="35" spans="1:8" s="171" customFormat="1" ht="3" customHeight="1" outlineLevel="1">
      <c r="A35" s="115"/>
      <c r="B35" s="116"/>
      <c r="C35" s="115"/>
      <c r="D35" s="115"/>
      <c r="E35" s="143"/>
      <c r="F35" s="117"/>
      <c r="G35" s="118"/>
      <c r="H35" s="116"/>
    </row>
    <row r="36" spans="1:8" s="160" customFormat="1" ht="13.5" customHeight="1" outlineLevel="1">
      <c r="A36" s="42" t="s">
        <v>26</v>
      </c>
      <c r="B36" s="43" t="s">
        <v>137</v>
      </c>
      <c r="C36" s="188">
        <v>900</v>
      </c>
      <c r="D36" s="187">
        <v>90095</v>
      </c>
      <c r="E36" s="144">
        <f>SUM(E37:E41)</f>
        <v>49658</v>
      </c>
      <c r="F36" s="44">
        <f>SUM(F37:F41)</f>
        <v>49559.37</v>
      </c>
      <c r="G36" s="45">
        <f aca="true" t="shared" si="6" ref="G36:G41">IF(E36&gt;0,F36/E36*100,"-")</f>
        <v>99.80138144911193</v>
      </c>
      <c r="H36" s="182" t="s">
        <v>360</v>
      </c>
    </row>
    <row r="37" spans="1:8" s="114" customFormat="1" ht="12" customHeight="1" outlineLevel="1">
      <c r="A37" s="34" t="s">
        <v>1</v>
      </c>
      <c r="B37" s="35" t="s">
        <v>27</v>
      </c>
      <c r="C37" s="188"/>
      <c r="D37" s="187"/>
      <c r="E37" s="145">
        <v>41248</v>
      </c>
      <c r="F37" s="36">
        <v>41149.37</v>
      </c>
      <c r="G37" s="37">
        <f t="shared" si="6"/>
        <v>99.76088537626067</v>
      </c>
      <c r="H37" s="182"/>
    </row>
    <row r="38" spans="1:8" s="114" customFormat="1" ht="12" customHeight="1" hidden="1" outlineLevel="2">
      <c r="A38" s="34" t="s">
        <v>2</v>
      </c>
      <c r="B38" s="35" t="s">
        <v>28</v>
      </c>
      <c r="C38" s="188"/>
      <c r="D38" s="187"/>
      <c r="E38" s="145">
        <v>0</v>
      </c>
      <c r="F38" s="36">
        <v>0</v>
      </c>
      <c r="G38" s="37" t="str">
        <f t="shared" si="6"/>
        <v>-</v>
      </c>
      <c r="H38" s="182"/>
    </row>
    <row r="39" spans="1:8" s="114" customFormat="1" ht="12" customHeight="1" hidden="1" outlineLevel="2">
      <c r="A39" s="34" t="s">
        <v>3</v>
      </c>
      <c r="B39" s="35" t="s">
        <v>29</v>
      </c>
      <c r="C39" s="188"/>
      <c r="D39" s="187"/>
      <c r="E39" s="145">
        <v>0</v>
      </c>
      <c r="F39" s="36">
        <v>0</v>
      </c>
      <c r="G39" s="37" t="str">
        <f t="shared" si="6"/>
        <v>-</v>
      </c>
      <c r="H39" s="182"/>
    </row>
    <row r="40" spans="1:8" s="114" customFormat="1" ht="12" customHeight="1" outlineLevel="1" collapsed="1">
      <c r="A40" s="34" t="s">
        <v>25</v>
      </c>
      <c r="B40" s="35" t="s">
        <v>115</v>
      </c>
      <c r="C40" s="188"/>
      <c r="D40" s="187"/>
      <c r="E40" s="145">
        <v>8410</v>
      </c>
      <c r="F40" s="36">
        <v>8410</v>
      </c>
      <c r="G40" s="37">
        <f t="shared" si="6"/>
        <v>100</v>
      </c>
      <c r="H40" s="182"/>
    </row>
    <row r="41" spans="1:8" s="114" customFormat="1" ht="12" customHeight="1" hidden="1" outlineLevel="2">
      <c r="A41" s="34" t="s">
        <v>31</v>
      </c>
      <c r="B41" s="35" t="s">
        <v>30</v>
      </c>
      <c r="C41" s="188"/>
      <c r="D41" s="187"/>
      <c r="E41" s="145">
        <v>0</v>
      </c>
      <c r="F41" s="36">
        <v>0</v>
      </c>
      <c r="G41" s="37" t="str">
        <f t="shared" si="6"/>
        <v>-</v>
      </c>
      <c r="H41" s="182"/>
    </row>
    <row r="42" spans="1:8" s="114" customFormat="1" ht="3" customHeight="1" outlineLevel="1" collapsed="1">
      <c r="A42" s="38"/>
      <c r="B42" s="39"/>
      <c r="C42" s="110"/>
      <c r="D42" s="108"/>
      <c r="E42" s="146"/>
      <c r="F42" s="40"/>
      <c r="G42" s="41"/>
      <c r="H42" s="109"/>
    </row>
    <row r="43" spans="1:8" s="171" customFormat="1" ht="3" customHeight="1" outlineLevel="1">
      <c r="A43" s="115"/>
      <c r="B43" s="116"/>
      <c r="C43" s="115"/>
      <c r="D43" s="115"/>
      <c r="E43" s="143"/>
      <c r="F43" s="117"/>
      <c r="G43" s="118"/>
      <c r="H43" s="116"/>
    </row>
    <row r="44" spans="1:8" s="160" customFormat="1" ht="13.5" customHeight="1" outlineLevel="1">
      <c r="A44" s="42" t="s">
        <v>49</v>
      </c>
      <c r="B44" s="43" t="s">
        <v>138</v>
      </c>
      <c r="C44" s="188">
        <v>900</v>
      </c>
      <c r="D44" s="187">
        <v>90095</v>
      </c>
      <c r="E44" s="144">
        <f>SUM(E45:E49)</f>
        <v>268281</v>
      </c>
      <c r="F44" s="44">
        <f>SUM(F45:F49)</f>
        <v>112526.34</v>
      </c>
      <c r="G44" s="45">
        <f aca="true" t="shared" si="7" ref="G44:G49">IF(E44&gt;0,F44/E44*100,"-")</f>
        <v>41.94346226531137</v>
      </c>
      <c r="H44" s="182" t="s">
        <v>382</v>
      </c>
    </row>
    <row r="45" spans="1:8" s="114" customFormat="1" ht="12" customHeight="1" outlineLevel="1">
      <c r="A45" s="34" t="s">
        <v>1</v>
      </c>
      <c r="B45" s="35" t="s">
        <v>27</v>
      </c>
      <c r="C45" s="188"/>
      <c r="D45" s="187"/>
      <c r="E45" s="145">
        <v>253679</v>
      </c>
      <c r="F45" s="36">
        <v>97924.34</v>
      </c>
      <c r="G45" s="37">
        <f t="shared" si="7"/>
        <v>38.601673768818074</v>
      </c>
      <c r="H45" s="182"/>
    </row>
    <row r="46" spans="1:8" s="114" customFormat="1" ht="12" customHeight="1" hidden="1" outlineLevel="2">
      <c r="A46" s="34" t="s">
        <v>2</v>
      </c>
      <c r="B46" s="35" t="s">
        <v>28</v>
      </c>
      <c r="C46" s="188"/>
      <c r="D46" s="187"/>
      <c r="E46" s="145">
        <v>0</v>
      </c>
      <c r="F46" s="36">
        <v>0</v>
      </c>
      <c r="G46" s="37" t="str">
        <f t="shared" si="7"/>
        <v>-</v>
      </c>
      <c r="H46" s="182"/>
    </row>
    <row r="47" spans="1:8" s="114" customFormat="1" ht="12" customHeight="1" hidden="1" outlineLevel="2">
      <c r="A47" s="34" t="s">
        <v>3</v>
      </c>
      <c r="B47" s="35" t="s">
        <v>29</v>
      </c>
      <c r="C47" s="188"/>
      <c r="D47" s="187"/>
      <c r="E47" s="145">
        <v>0</v>
      </c>
      <c r="F47" s="36">
        <v>0</v>
      </c>
      <c r="G47" s="37" t="str">
        <f t="shared" si="7"/>
        <v>-</v>
      </c>
      <c r="H47" s="182"/>
    </row>
    <row r="48" spans="1:8" s="114" customFormat="1" ht="12" customHeight="1" outlineLevel="1" collapsed="1">
      <c r="A48" s="34" t="s">
        <v>25</v>
      </c>
      <c r="B48" s="35" t="s">
        <v>115</v>
      </c>
      <c r="C48" s="188"/>
      <c r="D48" s="187"/>
      <c r="E48" s="145">
        <v>14602</v>
      </c>
      <c r="F48" s="36">
        <v>14602</v>
      </c>
      <c r="G48" s="37">
        <f t="shared" si="7"/>
        <v>100</v>
      </c>
      <c r="H48" s="182"/>
    </row>
    <row r="49" spans="1:8" s="114" customFormat="1" ht="12" customHeight="1" hidden="1" outlineLevel="2">
      <c r="A49" s="34" t="s">
        <v>31</v>
      </c>
      <c r="B49" s="35" t="s">
        <v>30</v>
      </c>
      <c r="C49" s="188"/>
      <c r="D49" s="187"/>
      <c r="E49" s="145">
        <v>0</v>
      </c>
      <c r="F49" s="36">
        <v>0</v>
      </c>
      <c r="G49" s="37" t="str">
        <f t="shared" si="7"/>
        <v>-</v>
      </c>
      <c r="H49" s="182"/>
    </row>
    <row r="50" spans="1:8" s="114" customFormat="1" ht="3" customHeight="1" outlineLevel="1" collapsed="1">
      <c r="A50" s="38"/>
      <c r="B50" s="39"/>
      <c r="C50" s="110"/>
      <c r="D50" s="108"/>
      <c r="E50" s="146"/>
      <c r="F50" s="40"/>
      <c r="G50" s="41"/>
      <c r="H50" s="109"/>
    </row>
    <row r="51" spans="1:8" s="171" customFormat="1" ht="3" customHeight="1" outlineLevel="1">
      <c r="A51" s="115"/>
      <c r="B51" s="116"/>
      <c r="C51" s="115"/>
      <c r="D51" s="115"/>
      <c r="E51" s="143"/>
      <c r="F51" s="117"/>
      <c r="G51" s="118"/>
      <c r="H51" s="116"/>
    </row>
    <row r="52" spans="1:8" s="160" customFormat="1" ht="13.5" customHeight="1" outlineLevel="1">
      <c r="A52" s="42" t="s">
        <v>50</v>
      </c>
      <c r="B52" s="43" t="s">
        <v>343</v>
      </c>
      <c r="C52" s="188">
        <v>900</v>
      </c>
      <c r="D52" s="187">
        <v>90095</v>
      </c>
      <c r="E52" s="144">
        <f>SUM(E53:E57)</f>
        <v>5162</v>
      </c>
      <c r="F52" s="44">
        <f>SUM(F53:F57)</f>
        <v>4865.49</v>
      </c>
      <c r="G52" s="45">
        <f aca="true" t="shared" si="8" ref="G52:G57">IF(E52&gt;0,F52/E52*100,"-")</f>
        <v>94.25590856257264</v>
      </c>
      <c r="H52" s="182" t="s">
        <v>361</v>
      </c>
    </row>
    <row r="53" spans="1:8" s="114" customFormat="1" ht="12" customHeight="1" outlineLevel="1">
      <c r="A53" s="34" t="s">
        <v>1</v>
      </c>
      <c r="B53" s="35" t="s">
        <v>27</v>
      </c>
      <c r="C53" s="188"/>
      <c r="D53" s="187"/>
      <c r="E53" s="145">
        <v>5162</v>
      </c>
      <c r="F53" s="36">
        <v>4865.49</v>
      </c>
      <c r="G53" s="37">
        <f t="shared" si="8"/>
        <v>94.25590856257264</v>
      </c>
      <c r="H53" s="182"/>
    </row>
    <row r="54" spans="1:8" s="114" customFormat="1" ht="12" customHeight="1" hidden="1" outlineLevel="2">
      <c r="A54" s="34" t="s">
        <v>2</v>
      </c>
      <c r="B54" s="35" t="s">
        <v>28</v>
      </c>
      <c r="C54" s="188"/>
      <c r="D54" s="187"/>
      <c r="E54" s="145">
        <v>0</v>
      </c>
      <c r="F54" s="36">
        <v>0</v>
      </c>
      <c r="G54" s="37" t="str">
        <f t="shared" si="8"/>
        <v>-</v>
      </c>
      <c r="H54" s="182"/>
    </row>
    <row r="55" spans="1:8" s="114" customFormat="1" ht="12" customHeight="1" hidden="1" outlineLevel="2">
      <c r="A55" s="34" t="s">
        <v>3</v>
      </c>
      <c r="B55" s="35" t="s">
        <v>29</v>
      </c>
      <c r="C55" s="188"/>
      <c r="D55" s="187"/>
      <c r="E55" s="145">
        <v>0</v>
      </c>
      <c r="F55" s="36">
        <v>0</v>
      </c>
      <c r="G55" s="37" t="str">
        <f t="shared" si="8"/>
        <v>-</v>
      </c>
      <c r="H55" s="182"/>
    </row>
    <row r="56" spans="1:8" s="114" customFormat="1" ht="12" customHeight="1" hidden="1" outlineLevel="2">
      <c r="A56" s="34" t="s">
        <v>25</v>
      </c>
      <c r="B56" s="35" t="s">
        <v>115</v>
      </c>
      <c r="C56" s="188"/>
      <c r="D56" s="187"/>
      <c r="E56" s="145">
        <v>0</v>
      </c>
      <c r="F56" s="36">
        <v>0</v>
      </c>
      <c r="G56" s="37" t="str">
        <f t="shared" si="8"/>
        <v>-</v>
      </c>
      <c r="H56" s="182"/>
    </row>
    <row r="57" spans="1:8" s="114" customFormat="1" ht="12" customHeight="1" hidden="1" outlineLevel="2">
      <c r="A57" s="34" t="s">
        <v>31</v>
      </c>
      <c r="B57" s="35" t="s">
        <v>30</v>
      </c>
      <c r="C57" s="188"/>
      <c r="D57" s="187"/>
      <c r="E57" s="145">
        <v>0</v>
      </c>
      <c r="F57" s="36">
        <v>0</v>
      </c>
      <c r="G57" s="37" t="str">
        <f t="shared" si="8"/>
        <v>-</v>
      </c>
      <c r="H57" s="182"/>
    </row>
    <row r="58" spans="1:8" s="114" customFormat="1" ht="3" customHeight="1" outlineLevel="1" collapsed="1">
      <c r="A58" s="38"/>
      <c r="B58" s="39"/>
      <c r="C58" s="110"/>
      <c r="D58" s="108"/>
      <c r="E58" s="146"/>
      <c r="F58" s="40"/>
      <c r="G58" s="41"/>
      <c r="H58" s="109"/>
    </row>
    <row r="59" spans="1:8" s="171" customFormat="1" ht="3" customHeight="1" outlineLevel="1">
      <c r="A59" s="115"/>
      <c r="B59" s="116"/>
      <c r="C59" s="115"/>
      <c r="D59" s="115"/>
      <c r="E59" s="143"/>
      <c r="F59" s="117"/>
      <c r="G59" s="118"/>
      <c r="H59" s="116"/>
    </row>
    <row r="60" spans="1:8" s="160" customFormat="1" ht="13.5" customHeight="1" outlineLevel="1">
      <c r="A60" s="42" t="s">
        <v>51</v>
      </c>
      <c r="B60" s="43" t="s">
        <v>157</v>
      </c>
      <c r="C60" s="188">
        <v>900</v>
      </c>
      <c r="D60" s="187">
        <v>90095</v>
      </c>
      <c r="E60" s="144">
        <f>SUM(E61:E65)</f>
        <v>17998</v>
      </c>
      <c r="F60" s="44">
        <f>SUM(F61:F65)</f>
        <v>17997.239999999998</v>
      </c>
      <c r="G60" s="45">
        <f aca="true" t="shared" si="9" ref="G60:G65">IF(E60&gt;0,F60/E60*100,"-")</f>
        <v>99.99577730858982</v>
      </c>
      <c r="H60" s="190" t="s">
        <v>383</v>
      </c>
    </row>
    <row r="61" spans="1:8" s="114" customFormat="1" ht="12" customHeight="1" outlineLevel="1">
      <c r="A61" s="34" t="s">
        <v>1</v>
      </c>
      <c r="B61" s="35" t="s">
        <v>27</v>
      </c>
      <c r="C61" s="188"/>
      <c r="D61" s="187"/>
      <c r="E61" s="145">
        <v>13705</v>
      </c>
      <c r="F61" s="36">
        <v>13704.24</v>
      </c>
      <c r="G61" s="37">
        <f t="shared" si="9"/>
        <v>99.99445457862095</v>
      </c>
      <c r="H61" s="190"/>
    </row>
    <row r="62" spans="1:8" s="114" customFormat="1" ht="12" customHeight="1" hidden="1" outlineLevel="2">
      <c r="A62" s="34" t="s">
        <v>2</v>
      </c>
      <c r="B62" s="35" t="s">
        <v>28</v>
      </c>
      <c r="C62" s="188"/>
      <c r="D62" s="187"/>
      <c r="E62" s="145">
        <v>0</v>
      </c>
      <c r="F62" s="36">
        <v>0</v>
      </c>
      <c r="G62" s="37" t="str">
        <f t="shared" si="9"/>
        <v>-</v>
      </c>
      <c r="H62" s="190"/>
    </row>
    <row r="63" spans="1:8" s="114" customFormat="1" ht="12" customHeight="1" hidden="1" outlineLevel="2">
      <c r="A63" s="34" t="s">
        <v>3</v>
      </c>
      <c r="B63" s="35" t="s">
        <v>29</v>
      </c>
      <c r="C63" s="188"/>
      <c r="D63" s="187"/>
      <c r="E63" s="145">
        <v>0</v>
      </c>
      <c r="F63" s="36">
        <v>0</v>
      </c>
      <c r="G63" s="37" t="str">
        <f t="shared" si="9"/>
        <v>-</v>
      </c>
      <c r="H63" s="190"/>
    </row>
    <row r="64" spans="1:8" s="114" customFormat="1" ht="12" customHeight="1" outlineLevel="1" collapsed="1">
      <c r="A64" s="34" t="s">
        <v>25</v>
      </c>
      <c r="B64" s="35" t="s">
        <v>115</v>
      </c>
      <c r="C64" s="188"/>
      <c r="D64" s="187"/>
      <c r="E64" s="145">
        <v>4293</v>
      </c>
      <c r="F64" s="36">
        <v>4293</v>
      </c>
      <c r="G64" s="37">
        <f t="shared" si="9"/>
        <v>100</v>
      </c>
      <c r="H64" s="190"/>
    </row>
    <row r="65" spans="1:8" s="114" customFormat="1" ht="12" customHeight="1" hidden="1" outlineLevel="2">
      <c r="A65" s="34" t="s">
        <v>31</v>
      </c>
      <c r="B65" s="35" t="s">
        <v>30</v>
      </c>
      <c r="C65" s="188"/>
      <c r="D65" s="187"/>
      <c r="E65" s="145">
        <v>0</v>
      </c>
      <c r="F65" s="36">
        <v>0</v>
      </c>
      <c r="G65" s="37" t="str">
        <f t="shared" si="9"/>
        <v>-</v>
      </c>
      <c r="H65" s="190"/>
    </row>
    <row r="66" spans="1:8" s="114" customFormat="1" ht="3.75" customHeight="1" outlineLevel="1" collapsed="1">
      <c r="A66" s="38"/>
      <c r="B66" s="39"/>
      <c r="C66" s="110"/>
      <c r="D66" s="108"/>
      <c r="E66" s="146"/>
      <c r="F66" s="40"/>
      <c r="G66" s="41"/>
      <c r="H66" s="191"/>
    </row>
    <row r="67" spans="1:8" s="171" customFormat="1" ht="3" customHeight="1" outlineLevel="1">
      <c r="A67" s="115"/>
      <c r="B67" s="116"/>
      <c r="C67" s="115"/>
      <c r="D67" s="115"/>
      <c r="E67" s="143"/>
      <c r="F67" s="117"/>
      <c r="G67" s="118"/>
      <c r="H67" s="116"/>
    </row>
    <row r="68" spans="1:8" s="160" customFormat="1" ht="13.5" customHeight="1" outlineLevel="1">
      <c r="A68" s="42" t="s">
        <v>52</v>
      </c>
      <c r="B68" s="43" t="s">
        <v>139</v>
      </c>
      <c r="C68" s="188">
        <v>900</v>
      </c>
      <c r="D68" s="187">
        <v>90095</v>
      </c>
      <c r="E68" s="144">
        <f>SUM(E69:E73)</f>
        <v>45970</v>
      </c>
      <c r="F68" s="44">
        <f>SUM(F69:F73)</f>
        <v>45934.39</v>
      </c>
      <c r="G68" s="45">
        <f aca="true" t="shared" si="10" ref="G68:G73">IF(E68&gt;0,F68/E68*100,"-")</f>
        <v>99.92253643680661</v>
      </c>
      <c r="H68" s="182" t="s">
        <v>362</v>
      </c>
    </row>
    <row r="69" spans="1:8" s="114" customFormat="1" ht="12" customHeight="1" outlineLevel="1">
      <c r="A69" s="34" t="s">
        <v>1</v>
      </c>
      <c r="B69" s="35" t="s">
        <v>27</v>
      </c>
      <c r="C69" s="188"/>
      <c r="D69" s="187"/>
      <c r="E69" s="145">
        <v>41690</v>
      </c>
      <c r="F69" s="36">
        <v>41654.39</v>
      </c>
      <c r="G69" s="37">
        <f t="shared" si="10"/>
        <v>99.9145838330535</v>
      </c>
      <c r="H69" s="182"/>
    </row>
    <row r="70" spans="1:8" s="114" customFormat="1" ht="12" customHeight="1" hidden="1" outlineLevel="2">
      <c r="A70" s="34" t="s">
        <v>2</v>
      </c>
      <c r="B70" s="35" t="s">
        <v>28</v>
      </c>
      <c r="C70" s="188"/>
      <c r="D70" s="187"/>
      <c r="E70" s="145">
        <v>0</v>
      </c>
      <c r="F70" s="36">
        <v>0</v>
      </c>
      <c r="G70" s="37" t="str">
        <f t="shared" si="10"/>
        <v>-</v>
      </c>
      <c r="H70" s="182"/>
    </row>
    <row r="71" spans="1:8" s="114" customFormat="1" ht="12" customHeight="1" hidden="1" outlineLevel="2">
      <c r="A71" s="34" t="s">
        <v>3</v>
      </c>
      <c r="B71" s="35" t="s">
        <v>29</v>
      </c>
      <c r="C71" s="188"/>
      <c r="D71" s="187"/>
      <c r="E71" s="145">
        <v>0</v>
      </c>
      <c r="F71" s="36">
        <v>0</v>
      </c>
      <c r="G71" s="37" t="str">
        <f t="shared" si="10"/>
        <v>-</v>
      </c>
      <c r="H71" s="182"/>
    </row>
    <row r="72" spans="1:8" s="114" customFormat="1" ht="12" customHeight="1" outlineLevel="1" collapsed="1">
      <c r="A72" s="34" t="s">
        <v>25</v>
      </c>
      <c r="B72" s="35" t="s">
        <v>115</v>
      </c>
      <c r="C72" s="188"/>
      <c r="D72" s="187"/>
      <c r="E72" s="145">
        <v>4280</v>
      </c>
      <c r="F72" s="36">
        <v>4280</v>
      </c>
      <c r="G72" s="37">
        <f t="shared" si="10"/>
        <v>100</v>
      </c>
      <c r="H72" s="182"/>
    </row>
    <row r="73" spans="1:8" s="114" customFormat="1" ht="12" customHeight="1" hidden="1" outlineLevel="2">
      <c r="A73" s="34" t="s">
        <v>31</v>
      </c>
      <c r="B73" s="35" t="s">
        <v>30</v>
      </c>
      <c r="C73" s="188"/>
      <c r="D73" s="187"/>
      <c r="E73" s="145">
        <v>0</v>
      </c>
      <c r="F73" s="36">
        <v>0</v>
      </c>
      <c r="G73" s="37" t="str">
        <f t="shared" si="10"/>
        <v>-</v>
      </c>
      <c r="H73" s="182"/>
    </row>
    <row r="74" spans="1:8" s="114" customFormat="1" ht="3.75" customHeight="1" outlineLevel="1" collapsed="1">
      <c r="A74" s="38"/>
      <c r="B74" s="39"/>
      <c r="C74" s="110"/>
      <c r="D74" s="108"/>
      <c r="E74" s="146"/>
      <c r="F74" s="40"/>
      <c r="G74" s="41"/>
      <c r="H74" s="183"/>
    </row>
    <row r="75" spans="1:8" s="171" customFormat="1" ht="3" customHeight="1" outlineLevel="1">
      <c r="A75" s="115"/>
      <c r="B75" s="116"/>
      <c r="C75" s="115"/>
      <c r="D75" s="115"/>
      <c r="E75" s="143"/>
      <c r="F75" s="117"/>
      <c r="G75" s="118"/>
      <c r="H75" s="116"/>
    </row>
    <row r="76" spans="1:8" s="160" customFormat="1" ht="13.5" customHeight="1" outlineLevel="1">
      <c r="A76" s="42" t="s">
        <v>53</v>
      </c>
      <c r="B76" s="43" t="s">
        <v>344</v>
      </c>
      <c r="C76" s="188">
        <v>900</v>
      </c>
      <c r="D76" s="187">
        <v>90095</v>
      </c>
      <c r="E76" s="144">
        <f>SUM(E77:E81)</f>
        <v>36617</v>
      </c>
      <c r="F76" s="44">
        <f>SUM(F77:F81)</f>
        <v>36584.54</v>
      </c>
      <c r="G76" s="45">
        <f aca="true" t="shared" si="11" ref="G76:G81">IF(E76&gt;0,F76/E76*100,"-")</f>
        <v>99.91135265040828</v>
      </c>
      <c r="H76" s="182" t="s">
        <v>363</v>
      </c>
    </row>
    <row r="77" spans="1:8" s="114" customFormat="1" ht="12" customHeight="1" outlineLevel="1">
      <c r="A77" s="34" t="s">
        <v>1</v>
      </c>
      <c r="B77" s="35" t="s">
        <v>27</v>
      </c>
      <c r="C77" s="188"/>
      <c r="D77" s="187"/>
      <c r="E77" s="145">
        <v>28460</v>
      </c>
      <c r="F77" s="36">
        <v>28427.54</v>
      </c>
      <c r="G77" s="37">
        <f t="shared" si="11"/>
        <v>99.8859451862263</v>
      </c>
      <c r="H77" s="182"/>
    </row>
    <row r="78" spans="1:8" s="114" customFormat="1" ht="12" customHeight="1" hidden="1" outlineLevel="2">
      <c r="A78" s="34" t="s">
        <v>2</v>
      </c>
      <c r="B78" s="35" t="s">
        <v>28</v>
      </c>
      <c r="C78" s="188"/>
      <c r="D78" s="187"/>
      <c r="E78" s="145">
        <v>0</v>
      </c>
      <c r="F78" s="36">
        <v>0</v>
      </c>
      <c r="G78" s="37" t="str">
        <f t="shared" si="11"/>
        <v>-</v>
      </c>
      <c r="H78" s="182"/>
    </row>
    <row r="79" spans="1:8" s="114" customFormat="1" ht="12" customHeight="1" hidden="1" outlineLevel="2">
      <c r="A79" s="34" t="s">
        <v>3</v>
      </c>
      <c r="B79" s="35" t="s">
        <v>29</v>
      </c>
      <c r="C79" s="188"/>
      <c r="D79" s="187"/>
      <c r="E79" s="145">
        <v>0</v>
      </c>
      <c r="F79" s="36">
        <v>0</v>
      </c>
      <c r="G79" s="37" t="str">
        <f t="shared" si="11"/>
        <v>-</v>
      </c>
      <c r="H79" s="182"/>
    </row>
    <row r="80" spans="1:8" s="114" customFormat="1" ht="12" customHeight="1" outlineLevel="1" collapsed="1">
      <c r="A80" s="34" t="s">
        <v>25</v>
      </c>
      <c r="B80" s="35" t="s">
        <v>115</v>
      </c>
      <c r="C80" s="188"/>
      <c r="D80" s="187"/>
      <c r="E80" s="145">
        <v>8157</v>
      </c>
      <c r="F80" s="36">
        <v>8157</v>
      </c>
      <c r="G80" s="37">
        <f t="shared" si="11"/>
        <v>100</v>
      </c>
      <c r="H80" s="182"/>
    </row>
    <row r="81" spans="1:8" s="114" customFormat="1" ht="12" customHeight="1" hidden="1" outlineLevel="2">
      <c r="A81" s="34" t="s">
        <v>31</v>
      </c>
      <c r="B81" s="35" t="s">
        <v>30</v>
      </c>
      <c r="C81" s="188"/>
      <c r="D81" s="187"/>
      <c r="E81" s="145">
        <v>0</v>
      </c>
      <c r="F81" s="36">
        <v>0</v>
      </c>
      <c r="G81" s="37" t="str">
        <f t="shared" si="11"/>
        <v>-</v>
      </c>
      <c r="H81" s="182"/>
    </row>
    <row r="82" spans="1:8" s="114" customFormat="1" ht="3" customHeight="1" outlineLevel="1" collapsed="1">
      <c r="A82" s="38"/>
      <c r="B82" s="39"/>
      <c r="C82" s="110"/>
      <c r="D82" s="108"/>
      <c r="E82" s="146"/>
      <c r="F82" s="40"/>
      <c r="G82" s="41"/>
      <c r="H82" s="109"/>
    </row>
    <row r="83" spans="1:8" s="171" customFormat="1" ht="3" customHeight="1" outlineLevel="1">
      <c r="A83" s="115"/>
      <c r="B83" s="116"/>
      <c r="C83" s="115"/>
      <c r="D83" s="115"/>
      <c r="E83" s="143"/>
      <c r="F83" s="117"/>
      <c r="G83" s="118"/>
      <c r="H83" s="116"/>
    </row>
    <row r="84" spans="1:8" s="160" customFormat="1" ht="13.5" customHeight="1" outlineLevel="1">
      <c r="A84" s="42" t="s">
        <v>57</v>
      </c>
      <c r="B84" s="43" t="s">
        <v>140</v>
      </c>
      <c r="C84" s="188">
        <v>900</v>
      </c>
      <c r="D84" s="187">
        <v>90095</v>
      </c>
      <c r="E84" s="144">
        <f>SUM(E85:E89)</f>
        <v>50522</v>
      </c>
      <c r="F84" s="44">
        <f>SUM(F85:F89)</f>
        <v>50425.33</v>
      </c>
      <c r="G84" s="45">
        <f aca="true" t="shared" si="12" ref="G84:G89">IF(E84&gt;0,F84/E84*100,"-")</f>
        <v>99.80865761450458</v>
      </c>
      <c r="H84" s="182" t="s">
        <v>364</v>
      </c>
    </row>
    <row r="85" spans="1:8" s="114" customFormat="1" ht="12" customHeight="1" outlineLevel="1">
      <c r="A85" s="34" t="s">
        <v>1</v>
      </c>
      <c r="B85" s="35" t="s">
        <v>27</v>
      </c>
      <c r="C85" s="188"/>
      <c r="D85" s="187"/>
      <c r="E85" s="145">
        <v>41224</v>
      </c>
      <c r="F85" s="36">
        <v>41127.33</v>
      </c>
      <c r="G85" s="37">
        <f t="shared" si="12"/>
        <v>99.76550067921599</v>
      </c>
      <c r="H85" s="182"/>
    </row>
    <row r="86" spans="1:8" s="114" customFormat="1" ht="12" customHeight="1" hidden="1" outlineLevel="2">
      <c r="A86" s="34" t="s">
        <v>2</v>
      </c>
      <c r="B86" s="35" t="s">
        <v>28</v>
      </c>
      <c r="C86" s="188"/>
      <c r="D86" s="187"/>
      <c r="E86" s="145">
        <v>0</v>
      </c>
      <c r="F86" s="36">
        <v>0</v>
      </c>
      <c r="G86" s="37" t="str">
        <f t="shared" si="12"/>
        <v>-</v>
      </c>
      <c r="H86" s="182"/>
    </row>
    <row r="87" spans="1:8" s="114" customFormat="1" ht="12" customHeight="1" hidden="1" outlineLevel="2">
      <c r="A87" s="34" t="s">
        <v>3</v>
      </c>
      <c r="B87" s="35" t="s">
        <v>29</v>
      </c>
      <c r="C87" s="188"/>
      <c r="D87" s="187"/>
      <c r="E87" s="145">
        <v>0</v>
      </c>
      <c r="F87" s="36">
        <v>0</v>
      </c>
      <c r="G87" s="37" t="str">
        <f t="shared" si="12"/>
        <v>-</v>
      </c>
      <c r="H87" s="182"/>
    </row>
    <row r="88" spans="1:8" s="114" customFormat="1" ht="12" customHeight="1" outlineLevel="1" collapsed="1">
      <c r="A88" s="34" t="s">
        <v>25</v>
      </c>
      <c r="B88" s="35" t="s">
        <v>115</v>
      </c>
      <c r="C88" s="188"/>
      <c r="D88" s="187"/>
      <c r="E88" s="145">
        <v>9298</v>
      </c>
      <c r="F88" s="36">
        <v>9298</v>
      </c>
      <c r="G88" s="37">
        <f t="shared" si="12"/>
        <v>100</v>
      </c>
      <c r="H88" s="182"/>
    </row>
    <row r="89" spans="1:8" s="114" customFormat="1" ht="12" customHeight="1" hidden="1" outlineLevel="2">
      <c r="A89" s="34" t="s">
        <v>31</v>
      </c>
      <c r="B89" s="35" t="s">
        <v>30</v>
      </c>
      <c r="C89" s="188"/>
      <c r="D89" s="187"/>
      <c r="E89" s="145">
        <v>0</v>
      </c>
      <c r="F89" s="36">
        <v>0</v>
      </c>
      <c r="G89" s="37" t="str">
        <f t="shared" si="12"/>
        <v>-</v>
      </c>
      <c r="H89" s="182"/>
    </row>
    <row r="90" spans="1:8" s="114" customFormat="1" ht="3" customHeight="1" outlineLevel="1" collapsed="1">
      <c r="A90" s="38"/>
      <c r="B90" s="39"/>
      <c r="C90" s="110"/>
      <c r="D90" s="108"/>
      <c r="E90" s="146"/>
      <c r="F90" s="40"/>
      <c r="G90" s="41"/>
      <c r="H90" s="109"/>
    </row>
    <row r="91" spans="1:8" s="171" customFormat="1" ht="3" customHeight="1" outlineLevel="1">
      <c r="A91" s="115"/>
      <c r="B91" s="116"/>
      <c r="C91" s="115"/>
      <c r="D91" s="115"/>
      <c r="E91" s="143"/>
      <c r="F91" s="117"/>
      <c r="G91" s="118"/>
      <c r="H91" s="116"/>
    </row>
    <row r="92" spans="1:8" s="160" customFormat="1" ht="13.5" customHeight="1" outlineLevel="1">
      <c r="A92" s="42" t="s">
        <v>58</v>
      </c>
      <c r="B92" s="43" t="s">
        <v>141</v>
      </c>
      <c r="C92" s="188">
        <v>900</v>
      </c>
      <c r="D92" s="187">
        <v>90095</v>
      </c>
      <c r="E92" s="144">
        <f>SUM(E93:E97)</f>
        <v>71341</v>
      </c>
      <c r="F92" s="44">
        <f>SUM(F93:F97)</f>
        <v>71302.3</v>
      </c>
      <c r="G92" s="45">
        <f aca="true" t="shared" si="13" ref="G92:G97">IF(E92&gt;0,F92/E92*100,"-")</f>
        <v>99.94575349378339</v>
      </c>
      <c r="H92" s="182" t="s">
        <v>384</v>
      </c>
    </row>
    <row r="93" spans="1:8" s="114" customFormat="1" ht="12" customHeight="1" outlineLevel="1">
      <c r="A93" s="34" t="s">
        <v>1</v>
      </c>
      <c r="B93" s="35" t="s">
        <v>27</v>
      </c>
      <c r="C93" s="188"/>
      <c r="D93" s="187"/>
      <c r="E93" s="145">
        <v>55856</v>
      </c>
      <c r="F93" s="36">
        <v>55817.3</v>
      </c>
      <c r="G93" s="37">
        <f t="shared" si="13"/>
        <v>99.93071469492982</v>
      </c>
      <c r="H93" s="182"/>
    </row>
    <row r="94" spans="1:8" s="114" customFormat="1" ht="12" customHeight="1" hidden="1" outlineLevel="2">
      <c r="A94" s="34" t="s">
        <v>2</v>
      </c>
      <c r="B94" s="35" t="s">
        <v>28</v>
      </c>
      <c r="C94" s="188"/>
      <c r="D94" s="187"/>
      <c r="E94" s="145">
        <v>0</v>
      </c>
      <c r="F94" s="36">
        <v>0</v>
      </c>
      <c r="G94" s="37" t="str">
        <f t="shared" si="13"/>
        <v>-</v>
      </c>
      <c r="H94" s="182"/>
    </row>
    <row r="95" spans="1:8" s="114" customFormat="1" ht="12" customHeight="1" hidden="1" outlineLevel="2">
      <c r="A95" s="34" t="s">
        <v>3</v>
      </c>
      <c r="B95" s="35" t="s">
        <v>29</v>
      </c>
      <c r="C95" s="188"/>
      <c r="D95" s="187"/>
      <c r="E95" s="145">
        <v>0</v>
      </c>
      <c r="F95" s="36">
        <v>0</v>
      </c>
      <c r="G95" s="37" t="str">
        <f t="shared" si="13"/>
        <v>-</v>
      </c>
      <c r="H95" s="182"/>
    </row>
    <row r="96" spans="1:8" s="114" customFormat="1" ht="12" customHeight="1" outlineLevel="1" collapsed="1">
      <c r="A96" s="34" t="s">
        <v>25</v>
      </c>
      <c r="B96" s="35" t="s">
        <v>115</v>
      </c>
      <c r="C96" s="188"/>
      <c r="D96" s="187"/>
      <c r="E96" s="145">
        <v>15485</v>
      </c>
      <c r="F96" s="36">
        <v>15485</v>
      </c>
      <c r="G96" s="37">
        <f t="shared" si="13"/>
        <v>100</v>
      </c>
      <c r="H96" s="182"/>
    </row>
    <row r="97" spans="1:8" s="114" customFormat="1" ht="12" customHeight="1" hidden="1" outlineLevel="2">
      <c r="A97" s="34" t="s">
        <v>31</v>
      </c>
      <c r="B97" s="35" t="s">
        <v>30</v>
      </c>
      <c r="C97" s="188"/>
      <c r="D97" s="187"/>
      <c r="E97" s="145">
        <v>0</v>
      </c>
      <c r="F97" s="36">
        <v>0</v>
      </c>
      <c r="G97" s="37" t="str">
        <f t="shared" si="13"/>
        <v>-</v>
      </c>
      <c r="H97" s="182"/>
    </row>
    <row r="98" spans="1:8" s="114" customFormat="1" ht="3" customHeight="1" outlineLevel="1" collapsed="1">
      <c r="A98" s="38"/>
      <c r="B98" s="39"/>
      <c r="C98" s="110"/>
      <c r="D98" s="108"/>
      <c r="E98" s="146"/>
      <c r="F98" s="40"/>
      <c r="G98" s="41"/>
      <c r="H98" s="109"/>
    </row>
    <row r="99" spans="1:8" s="171" customFormat="1" ht="3" customHeight="1" outlineLevel="1">
      <c r="A99" s="115"/>
      <c r="B99" s="116"/>
      <c r="C99" s="115"/>
      <c r="D99" s="115"/>
      <c r="E99" s="143"/>
      <c r="F99" s="117"/>
      <c r="G99" s="118"/>
      <c r="H99" s="116"/>
    </row>
    <row r="100" spans="1:8" s="160" customFormat="1" ht="13.5" customHeight="1" outlineLevel="1">
      <c r="A100" s="42" t="s">
        <v>59</v>
      </c>
      <c r="B100" s="43" t="s">
        <v>142</v>
      </c>
      <c r="C100" s="188">
        <v>900</v>
      </c>
      <c r="D100" s="187">
        <v>90095</v>
      </c>
      <c r="E100" s="144">
        <f>SUM(E101:E105)</f>
        <v>62144</v>
      </c>
      <c r="F100" s="44">
        <f>SUM(F101:F105)</f>
        <v>61388.46</v>
      </c>
      <c r="G100" s="45">
        <f aca="true" t="shared" si="14" ref="G100:G105">IF(E100&gt;0,F100/E100*100,"-")</f>
        <v>98.78421086508754</v>
      </c>
      <c r="H100" s="182" t="s">
        <v>365</v>
      </c>
    </row>
    <row r="101" spans="1:8" s="114" customFormat="1" ht="12" customHeight="1" outlineLevel="1">
      <c r="A101" s="34" t="s">
        <v>1</v>
      </c>
      <c r="B101" s="35" t="s">
        <v>27</v>
      </c>
      <c r="C101" s="188"/>
      <c r="D101" s="187"/>
      <c r="E101" s="145">
        <v>46391</v>
      </c>
      <c r="F101" s="36">
        <v>45635.46</v>
      </c>
      <c r="G101" s="37">
        <f t="shared" si="14"/>
        <v>98.37136513547887</v>
      </c>
      <c r="H101" s="182"/>
    </row>
    <row r="102" spans="1:8" s="114" customFormat="1" ht="12" customHeight="1" hidden="1" outlineLevel="2">
      <c r="A102" s="34" t="s">
        <v>2</v>
      </c>
      <c r="B102" s="35" t="s">
        <v>28</v>
      </c>
      <c r="C102" s="188"/>
      <c r="D102" s="187"/>
      <c r="E102" s="145">
        <v>0</v>
      </c>
      <c r="F102" s="36">
        <v>0</v>
      </c>
      <c r="G102" s="37" t="str">
        <f t="shared" si="14"/>
        <v>-</v>
      </c>
      <c r="H102" s="182"/>
    </row>
    <row r="103" spans="1:8" s="114" customFormat="1" ht="12" customHeight="1" hidden="1" outlineLevel="2">
      <c r="A103" s="34" t="s">
        <v>3</v>
      </c>
      <c r="B103" s="35" t="s">
        <v>29</v>
      </c>
      <c r="C103" s="188"/>
      <c r="D103" s="187"/>
      <c r="E103" s="145">
        <v>0</v>
      </c>
      <c r="F103" s="36">
        <v>0</v>
      </c>
      <c r="G103" s="37" t="str">
        <f t="shared" si="14"/>
        <v>-</v>
      </c>
      <c r="H103" s="182"/>
    </row>
    <row r="104" spans="1:8" s="114" customFormat="1" ht="12" customHeight="1" outlineLevel="1" collapsed="1">
      <c r="A104" s="34" t="s">
        <v>25</v>
      </c>
      <c r="B104" s="35" t="s">
        <v>115</v>
      </c>
      <c r="C104" s="188"/>
      <c r="D104" s="187"/>
      <c r="E104" s="145">
        <v>15753</v>
      </c>
      <c r="F104" s="36">
        <v>15753</v>
      </c>
      <c r="G104" s="37">
        <f t="shared" si="14"/>
        <v>100</v>
      </c>
      <c r="H104" s="182"/>
    </row>
    <row r="105" spans="1:8" s="114" customFormat="1" ht="12" customHeight="1" hidden="1" outlineLevel="2">
      <c r="A105" s="34" t="s">
        <v>31</v>
      </c>
      <c r="B105" s="35" t="s">
        <v>30</v>
      </c>
      <c r="C105" s="188"/>
      <c r="D105" s="187"/>
      <c r="E105" s="145">
        <v>0</v>
      </c>
      <c r="F105" s="36">
        <v>0</v>
      </c>
      <c r="G105" s="37" t="str">
        <f t="shared" si="14"/>
        <v>-</v>
      </c>
      <c r="H105" s="182"/>
    </row>
    <row r="106" spans="1:8" s="114" customFormat="1" ht="3" customHeight="1" outlineLevel="1" collapsed="1">
      <c r="A106" s="38"/>
      <c r="B106" s="39"/>
      <c r="C106" s="110"/>
      <c r="D106" s="108"/>
      <c r="E106" s="146"/>
      <c r="F106" s="40"/>
      <c r="G106" s="41"/>
      <c r="H106" s="109"/>
    </row>
    <row r="107" spans="1:8" s="171" customFormat="1" ht="3" customHeight="1" outlineLevel="1">
      <c r="A107" s="115"/>
      <c r="B107" s="116"/>
      <c r="C107" s="115"/>
      <c r="D107" s="115"/>
      <c r="E107" s="143"/>
      <c r="F107" s="117"/>
      <c r="G107" s="118"/>
      <c r="H107" s="116"/>
    </row>
    <row r="108" spans="1:8" s="160" customFormat="1" ht="13.5" customHeight="1" outlineLevel="1">
      <c r="A108" s="42" t="s">
        <v>60</v>
      </c>
      <c r="B108" s="43" t="s">
        <v>143</v>
      </c>
      <c r="C108" s="188">
        <v>900</v>
      </c>
      <c r="D108" s="187">
        <v>90095</v>
      </c>
      <c r="E108" s="144">
        <f>SUM(E109:E113)</f>
        <v>62687</v>
      </c>
      <c r="F108" s="44">
        <f>SUM(F109:F113)</f>
        <v>62600.6</v>
      </c>
      <c r="G108" s="45">
        <f aca="true" t="shared" si="15" ref="G108:G113">IF(E108&gt;0,F108/E108*100,"-")</f>
        <v>99.86217238023832</v>
      </c>
      <c r="H108" s="182" t="s">
        <v>385</v>
      </c>
    </row>
    <row r="109" spans="1:8" s="114" customFormat="1" ht="12" customHeight="1" outlineLevel="1">
      <c r="A109" s="34" t="s">
        <v>1</v>
      </c>
      <c r="B109" s="35" t="s">
        <v>27</v>
      </c>
      <c r="C109" s="188"/>
      <c r="D109" s="187"/>
      <c r="E109" s="145">
        <v>53524</v>
      </c>
      <c r="F109" s="36">
        <v>53437.6</v>
      </c>
      <c r="G109" s="37">
        <f t="shared" si="15"/>
        <v>99.83857708691428</v>
      </c>
      <c r="H109" s="182"/>
    </row>
    <row r="110" spans="1:8" s="114" customFormat="1" ht="12" customHeight="1" hidden="1" outlineLevel="2">
      <c r="A110" s="34" t="s">
        <v>2</v>
      </c>
      <c r="B110" s="35" t="s">
        <v>28</v>
      </c>
      <c r="C110" s="188"/>
      <c r="D110" s="187"/>
      <c r="E110" s="145">
        <v>0</v>
      </c>
      <c r="F110" s="36">
        <v>0</v>
      </c>
      <c r="G110" s="37" t="str">
        <f t="shared" si="15"/>
        <v>-</v>
      </c>
      <c r="H110" s="182"/>
    </row>
    <row r="111" spans="1:8" s="114" customFormat="1" ht="12" customHeight="1" hidden="1" outlineLevel="2">
      <c r="A111" s="34" t="s">
        <v>3</v>
      </c>
      <c r="B111" s="35" t="s">
        <v>29</v>
      </c>
      <c r="C111" s="188"/>
      <c r="D111" s="187"/>
      <c r="E111" s="145">
        <v>0</v>
      </c>
      <c r="F111" s="36">
        <v>0</v>
      </c>
      <c r="G111" s="37" t="str">
        <f t="shared" si="15"/>
        <v>-</v>
      </c>
      <c r="H111" s="182"/>
    </row>
    <row r="112" spans="1:8" s="114" customFormat="1" ht="12" customHeight="1" outlineLevel="1" collapsed="1">
      <c r="A112" s="34" t="s">
        <v>25</v>
      </c>
      <c r="B112" s="35" t="s">
        <v>115</v>
      </c>
      <c r="C112" s="188"/>
      <c r="D112" s="187"/>
      <c r="E112" s="145">
        <v>9163</v>
      </c>
      <c r="F112" s="36">
        <v>9163</v>
      </c>
      <c r="G112" s="37">
        <f t="shared" si="15"/>
        <v>100</v>
      </c>
      <c r="H112" s="182"/>
    </row>
    <row r="113" spans="1:8" s="114" customFormat="1" ht="12" customHeight="1" hidden="1" outlineLevel="2">
      <c r="A113" s="34" t="s">
        <v>31</v>
      </c>
      <c r="B113" s="35" t="s">
        <v>30</v>
      </c>
      <c r="C113" s="188"/>
      <c r="D113" s="187"/>
      <c r="E113" s="145">
        <v>0</v>
      </c>
      <c r="F113" s="36">
        <v>0</v>
      </c>
      <c r="G113" s="37" t="str">
        <f t="shared" si="15"/>
        <v>-</v>
      </c>
      <c r="H113" s="182"/>
    </row>
    <row r="114" spans="1:8" s="114" customFormat="1" ht="3" customHeight="1" outlineLevel="1" collapsed="1">
      <c r="A114" s="38"/>
      <c r="B114" s="39"/>
      <c r="C114" s="110"/>
      <c r="D114" s="108"/>
      <c r="E114" s="146"/>
      <c r="F114" s="40"/>
      <c r="G114" s="41"/>
      <c r="H114" s="109"/>
    </row>
    <row r="115" spans="1:8" s="171" customFormat="1" ht="3" customHeight="1" outlineLevel="1">
      <c r="A115" s="115"/>
      <c r="B115" s="116"/>
      <c r="C115" s="115"/>
      <c r="D115" s="115"/>
      <c r="E115" s="143"/>
      <c r="F115" s="117"/>
      <c r="G115" s="118"/>
      <c r="H115" s="116"/>
    </row>
    <row r="116" spans="1:8" s="160" customFormat="1" ht="13.5" customHeight="1" outlineLevel="1">
      <c r="A116" s="42" t="s">
        <v>61</v>
      </c>
      <c r="B116" s="43" t="s">
        <v>144</v>
      </c>
      <c r="C116" s="188">
        <v>900</v>
      </c>
      <c r="D116" s="187">
        <v>90095</v>
      </c>
      <c r="E116" s="144">
        <f>SUM(E117:E121)</f>
        <v>48780</v>
      </c>
      <c r="F116" s="44">
        <f>SUM(F117:F121)</f>
        <v>48712.21</v>
      </c>
      <c r="G116" s="45">
        <f aca="true" t="shared" si="16" ref="G116:G121">IF(E116&gt;0,F116/E116*100,"-")</f>
        <v>99.8610291102911</v>
      </c>
      <c r="H116" s="182" t="s">
        <v>386</v>
      </c>
    </row>
    <row r="117" spans="1:8" s="114" customFormat="1" ht="12" customHeight="1" outlineLevel="1">
      <c r="A117" s="34" t="s">
        <v>1</v>
      </c>
      <c r="B117" s="35" t="s">
        <v>27</v>
      </c>
      <c r="C117" s="188"/>
      <c r="D117" s="187"/>
      <c r="E117" s="145">
        <v>36198</v>
      </c>
      <c r="F117" s="36">
        <v>36130.21</v>
      </c>
      <c r="G117" s="37">
        <f t="shared" si="16"/>
        <v>99.81272445991492</v>
      </c>
      <c r="H117" s="182"/>
    </row>
    <row r="118" spans="1:8" s="114" customFormat="1" ht="12" customHeight="1" hidden="1" outlineLevel="2">
      <c r="A118" s="34" t="s">
        <v>2</v>
      </c>
      <c r="B118" s="35" t="s">
        <v>28</v>
      </c>
      <c r="C118" s="188"/>
      <c r="D118" s="187"/>
      <c r="E118" s="145">
        <v>0</v>
      </c>
      <c r="F118" s="36">
        <v>0</v>
      </c>
      <c r="G118" s="37" t="str">
        <f t="shared" si="16"/>
        <v>-</v>
      </c>
      <c r="H118" s="182"/>
    </row>
    <row r="119" spans="1:8" s="114" customFormat="1" ht="12" customHeight="1" hidden="1" outlineLevel="2">
      <c r="A119" s="34" t="s">
        <v>3</v>
      </c>
      <c r="B119" s="35" t="s">
        <v>29</v>
      </c>
      <c r="C119" s="188"/>
      <c r="D119" s="187"/>
      <c r="E119" s="145">
        <v>0</v>
      </c>
      <c r="F119" s="36">
        <v>0</v>
      </c>
      <c r="G119" s="37" t="str">
        <f t="shared" si="16"/>
        <v>-</v>
      </c>
      <c r="H119" s="182"/>
    </row>
    <row r="120" spans="1:8" s="114" customFormat="1" ht="12" customHeight="1" outlineLevel="1" collapsed="1">
      <c r="A120" s="34" t="s">
        <v>25</v>
      </c>
      <c r="B120" s="35" t="s">
        <v>115</v>
      </c>
      <c r="C120" s="188"/>
      <c r="D120" s="187"/>
      <c r="E120" s="145">
        <v>12582</v>
      </c>
      <c r="F120" s="36">
        <v>12582</v>
      </c>
      <c r="G120" s="37">
        <f t="shared" si="16"/>
        <v>100</v>
      </c>
      <c r="H120" s="182"/>
    </row>
    <row r="121" spans="1:8" s="114" customFormat="1" ht="12" customHeight="1" hidden="1" outlineLevel="2">
      <c r="A121" s="34" t="s">
        <v>31</v>
      </c>
      <c r="B121" s="35" t="s">
        <v>30</v>
      </c>
      <c r="C121" s="188"/>
      <c r="D121" s="187"/>
      <c r="E121" s="145">
        <v>0</v>
      </c>
      <c r="F121" s="36">
        <v>0</v>
      </c>
      <c r="G121" s="37" t="str">
        <f t="shared" si="16"/>
        <v>-</v>
      </c>
      <c r="H121" s="182"/>
    </row>
    <row r="122" spans="1:8" s="114" customFormat="1" ht="3" customHeight="1" outlineLevel="1" collapsed="1">
      <c r="A122" s="38"/>
      <c r="B122" s="39"/>
      <c r="C122" s="110"/>
      <c r="D122" s="108"/>
      <c r="E122" s="146"/>
      <c r="F122" s="40"/>
      <c r="G122" s="41"/>
      <c r="H122" s="109"/>
    </row>
    <row r="123" spans="1:8" s="171" customFormat="1" ht="3" customHeight="1" outlineLevel="1">
      <c r="A123" s="115"/>
      <c r="B123" s="116"/>
      <c r="C123" s="115"/>
      <c r="D123" s="115"/>
      <c r="E123" s="143"/>
      <c r="F123" s="117"/>
      <c r="G123" s="118"/>
      <c r="H123" s="116"/>
    </row>
    <row r="124" spans="1:8" s="160" customFormat="1" ht="13.5" customHeight="1" outlineLevel="1">
      <c r="A124" s="42" t="s">
        <v>62</v>
      </c>
      <c r="B124" s="43" t="s">
        <v>145</v>
      </c>
      <c r="C124" s="188">
        <v>900</v>
      </c>
      <c r="D124" s="187">
        <v>90095</v>
      </c>
      <c r="E124" s="144">
        <f>SUM(E125:E129)</f>
        <v>315596</v>
      </c>
      <c r="F124" s="44">
        <f>SUM(F125:F129)</f>
        <v>242228.98</v>
      </c>
      <c r="G124" s="45">
        <f aca="true" t="shared" si="17" ref="G124:G129">IF(E124&gt;0,F124/E124*100,"-")</f>
        <v>76.75286759021027</v>
      </c>
      <c r="H124" s="182" t="s">
        <v>366</v>
      </c>
    </row>
    <row r="125" spans="1:8" s="114" customFormat="1" ht="12" customHeight="1" outlineLevel="1">
      <c r="A125" s="34" t="s">
        <v>1</v>
      </c>
      <c r="B125" s="35" t="s">
        <v>27</v>
      </c>
      <c r="C125" s="188"/>
      <c r="D125" s="187"/>
      <c r="E125" s="145">
        <v>255918</v>
      </c>
      <c r="F125" s="36">
        <v>182550.98</v>
      </c>
      <c r="G125" s="37">
        <f t="shared" si="17"/>
        <v>71.3318250377074</v>
      </c>
      <c r="H125" s="182"/>
    </row>
    <row r="126" spans="1:8" s="114" customFormat="1" ht="12" customHeight="1" hidden="1" outlineLevel="2">
      <c r="A126" s="34" t="s">
        <v>2</v>
      </c>
      <c r="B126" s="35" t="s">
        <v>28</v>
      </c>
      <c r="C126" s="188"/>
      <c r="D126" s="187"/>
      <c r="E126" s="145">
        <v>0</v>
      </c>
      <c r="F126" s="36">
        <v>0</v>
      </c>
      <c r="G126" s="37" t="str">
        <f t="shared" si="17"/>
        <v>-</v>
      </c>
      <c r="H126" s="182"/>
    </row>
    <row r="127" spans="1:8" s="114" customFormat="1" ht="12" customHeight="1" hidden="1" outlineLevel="2">
      <c r="A127" s="34" t="s">
        <v>3</v>
      </c>
      <c r="B127" s="35" t="s">
        <v>29</v>
      </c>
      <c r="C127" s="188"/>
      <c r="D127" s="187"/>
      <c r="E127" s="145">
        <v>0</v>
      </c>
      <c r="F127" s="36">
        <v>0</v>
      </c>
      <c r="G127" s="37" t="str">
        <f t="shared" si="17"/>
        <v>-</v>
      </c>
      <c r="H127" s="182"/>
    </row>
    <row r="128" spans="1:8" s="114" customFormat="1" ht="12" customHeight="1" outlineLevel="1" collapsed="1">
      <c r="A128" s="34" t="s">
        <v>25</v>
      </c>
      <c r="B128" s="35" t="s">
        <v>115</v>
      </c>
      <c r="C128" s="188"/>
      <c r="D128" s="187"/>
      <c r="E128" s="145">
        <v>59678</v>
      </c>
      <c r="F128" s="36">
        <v>59678</v>
      </c>
      <c r="G128" s="37">
        <f t="shared" si="17"/>
        <v>100</v>
      </c>
      <c r="H128" s="182"/>
    </row>
    <row r="129" spans="1:8" s="114" customFormat="1" ht="12" customHeight="1" hidden="1" outlineLevel="2">
      <c r="A129" s="34" t="s">
        <v>31</v>
      </c>
      <c r="B129" s="35" t="s">
        <v>30</v>
      </c>
      <c r="C129" s="188"/>
      <c r="D129" s="187"/>
      <c r="E129" s="145">
        <v>0</v>
      </c>
      <c r="F129" s="36">
        <v>0</v>
      </c>
      <c r="G129" s="37" t="str">
        <f t="shared" si="17"/>
        <v>-</v>
      </c>
      <c r="H129" s="182"/>
    </row>
    <row r="130" spans="1:8" s="114" customFormat="1" ht="3" customHeight="1" outlineLevel="1" collapsed="1">
      <c r="A130" s="38"/>
      <c r="B130" s="39"/>
      <c r="C130" s="110"/>
      <c r="D130" s="108"/>
      <c r="E130" s="146"/>
      <c r="F130" s="40"/>
      <c r="G130" s="41"/>
      <c r="H130" s="109"/>
    </row>
    <row r="131" spans="1:8" s="171" customFormat="1" ht="3" customHeight="1" outlineLevel="1">
      <c r="A131" s="115"/>
      <c r="B131" s="116"/>
      <c r="C131" s="115"/>
      <c r="D131" s="115"/>
      <c r="E131" s="143"/>
      <c r="F131" s="117"/>
      <c r="G131" s="118"/>
      <c r="H131" s="116"/>
    </row>
    <row r="132" spans="1:8" s="160" customFormat="1" ht="13.5" customHeight="1" outlineLevel="1">
      <c r="A132" s="42" t="s">
        <v>63</v>
      </c>
      <c r="B132" s="43" t="s">
        <v>146</v>
      </c>
      <c r="C132" s="188">
        <v>900</v>
      </c>
      <c r="D132" s="187">
        <v>90095</v>
      </c>
      <c r="E132" s="144">
        <f>SUM(E133:E137)</f>
        <v>44072</v>
      </c>
      <c r="F132" s="44">
        <f>SUM(F133:F137)</f>
        <v>44037.69</v>
      </c>
      <c r="G132" s="45">
        <f aca="true" t="shared" si="18" ref="G132:G137">IF(E132&gt;0,F132/E132*100,"-")</f>
        <v>99.92215011798875</v>
      </c>
      <c r="H132" s="182" t="s">
        <v>367</v>
      </c>
    </row>
    <row r="133" spans="1:8" s="114" customFormat="1" ht="12" customHeight="1" outlineLevel="1">
      <c r="A133" s="34" t="s">
        <v>1</v>
      </c>
      <c r="B133" s="35" t="s">
        <v>27</v>
      </c>
      <c r="C133" s="188"/>
      <c r="D133" s="187"/>
      <c r="E133" s="145">
        <v>34232</v>
      </c>
      <c r="F133" s="36">
        <v>34197.69</v>
      </c>
      <c r="G133" s="37">
        <f t="shared" si="18"/>
        <v>99.89977214302408</v>
      </c>
      <c r="H133" s="182"/>
    </row>
    <row r="134" spans="1:8" s="114" customFormat="1" ht="12" customHeight="1" hidden="1" outlineLevel="2">
      <c r="A134" s="34" t="s">
        <v>2</v>
      </c>
      <c r="B134" s="35" t="s">
        <v>28</v>
      </c>
      <c r="C134" s="188"/>
      <c r="D134" s="187"/>
      <c r="E134" s="145">
        <v>0</v>
      </c>
      <c r="F134" s="36">
        <v>0</v>
      </c>
      <c r="G134" s="37" t="str">
        <f t="shared" si="18"/>
        <v>-</v>
      </c>
      <c r="H134" s="182"/>
    </row>
    <row r="135" spans="1:8" s="114" customFormat="1" ht="12" customHeight="1" hidden="1" outlineLevel="2">
      <c r="A135" s="34" t="s">
        <v>3</v>
      </c>
      <c r="B135" s="35" t="s">
        <v>29</v>
      </c>
      <c r="C135" s="188"/>
      <c r="D135" s="187"/>
      <c r="E135" s="145">
        <v>0</v>
      </c>
      <c r="F135" s="36">
        <v>0</v>
      </c>
      <c r="G135" s="37" t="str">
        <f t="shared" si="18"/>
        <v>-</v>
      </c>
      <c r="H135" s="182"/>
    </row>
    <row r="136" spans="1:8" s="114" customFormat="1" ht="12" customHeight="1" outlineLevel="1" collapsed="1">
      <c r="A136" s="34" t="s">
        <v>25</v>
      </c>
      <c r="B136" s="35" t="s">
        <v>115</v>
      </c>
      <c r="C136" s="188"/>
      <c r="D136" s="187"/>
      <c r="E136" s="145">
        <v>9840</v>
      </c>
      <c r="F136" s="36">
        <v>9840</v>
      </c>
      <c r="G136" s="37">
        <f t="shared" si="18"/>
        <v>100</v>
      </c>
      <c r="H136" s="182"/>
    </row>
    <row r="137" spans="1:8" s="114" customFormat="1" ht="12" customHeight="1" hidden="1" outlineLevel="2">
      <c r="A137" s="34" t="s">
        <v>31</v>
      </c>
      <c r="B137" s="35" t="s">
        <v>30</v>
      </c>
      <c r="C137" s="188"/>
      <c r="D137" s="187"/>
      <c r="E137" s="145">
        <v>0</v>
      </c>
      <c r="F137" s="36">
        <v>0</v>
      </c>
      <c r="G137" s="37" t="str">
        <f t="shared" si="18"/>
        <v>-</v>
      </c>
      <c r="H137" s="182"/>
    </row>
    <row r="138" spans="1:8" s="114" customFormat="1" ht="3.75" customHeight="1" outlineLevel="1" collapsed="1">
      <c r="A138" s="38"/>
      <c r="B138" s="39"/>
      <c r="C138" s="110"/>
      <c r="D138" s="108"/>
      <c r="E138" s="146"/>
      <c r="F138" s="40"/>
      <c r="G138" s="41"/>
      <c r="H138" s="183"/>
    </row>
    <row r="139" spans="1:8" s="171" customFormat="1" ht="3" customHeight="1" outlineLevel="1">
      <c r="A139" s="115"/>
      <c r="B139" s="116"/>
      <c r="C139" s="115"/>
      <c r="D139" s="115"/>
      <c r="E139" s="143"/>
      <c r="F139" s="117"/>
      <c r="G139" s="118"/>
      <c r="H139" s="116"/>
    </row>
    <row r="140" spans="1:8" s="160" customFormat="1" ht="13.5" customHeight="1" outlineLevel="1">
      <c r="A140" s="42" t="s">
        <v>64</v>
      </c>
      <c r="B140" s="43" t="s">
        <v>147</v>
      </c>
      <c r="C140" s="188">
        <v>900</v>
      </c>
      <c r="D140" s="187">
        <v>90095</v>
      </c>
      <c r="E140" s="144">
        <f>SUM(E141:E145)</f>
        <v>16051</v>
      </c>
      <c r="F140" s="44">
        <f>SUM(F141:F145)</f>
        <v>15007.19</v>
      </c>
      <c r="G140" s="45">
        <f aca="true" t="shared" si="19" ref="G140:G145">IF(E140&gt;0,F140/E140*100,"-")</f>
        <v>93.49691607999502</v>
      </c>
      <c r="H140" s="182" t="s">
        <v>368</v>
      </c>
    </row>
    <row r="141" spans="1:8" s="114" customFormat="1" ht="12" customHeight="1" outlineLevel="1">
      <c r="A141" s="34" t="s">
        <v>1</v>
      </c>
      <c r="B141" s="35" t="s">
        <v>27</v>
      </c>
      <c r="C141" s="188"/>
      <c r="D141" s="187"/>
      <c r="E141" s="145">
        <v>13195</v>
      </c>
      <c r="F141" s="36">
        <v>12151.19</v>
      </c>
      <c r="G141" s="37">
        <f t="shared" si="19"/>
        <v>92.08935202728307</v>
      </c>
      <c r="H141" s="182"/>
    </row>
    <row r="142" spans="1:8" s="114" customFormat="1" ht="12" customHeight="1" hidden="1" outlineLevel="2">
      <c r="A142" s="34" t="s">
        <v>2</v>
      </c>
      <c r="B142" s="35" t="s">
        <v>28</v>
      </c>
      <c r="C142" s="188"/>
      <c r="D142" s="187"/>
      <c r="E142" s="145">
        <v>0</v>
      </c>
      <c r="F142" s="36">
        <v>0</v>
      </c>
      <c r="G142" s="37" t="str">
        <f t="shared" si="19"/>
        <v>-</v>
      </c>
      <c r="H142" s="182"/>
    </row>
    <row r="143" spans="1:8" s="114" customFormat="1" ht="12" customHeight="1" hidden="1" outlineLevel="2">
      <c r="A143" s="34" t="s">
        <v>3</v>
      </c>
      <c r="B143" s="35" t="s">
        <v>29</v>
      </c>
      <c r="C143" s="188"/>
      <c r="D143" s="187"/>
      <c r="E143" s="145">
        <v>0</v>
      </c>
      <c r="F143" s="36">
        <v>0</v>
      </c>
      <c r="G143" s="37" t="str">
        <f t="shared" si="19"/>
        <v>-</v>
      </c>
      <c r="H143" s="182"/>
    </row>
    <row r="144" spans="1:8" s="114" customFormat="1" ht="12" customHeight="1" outlineLevel="1" collapsed="1">
      <c r="A144" s="34" t="s">
        <v>25</v>
      </c>
      <c r="B144" s="35" t="s">
        <v>115</v>
      </c>
      <c r="C144" s="188"/>
      <c r="D144" s="187"/>
      <c r="E144" s="145">
        <v>2856</v>
      </c>
      <c r="F144" s="36">
        <v>2856</v>
      </c>
      <c r="G144" s="37">
        <f t="shared" si="19"/>
        <v>100</v>
      </c>
      <c r="H144" s="182"/>
    </row>
    <row r="145" spans="1:8" s="114" customFormat="1" ht="12" customHeight="1" hidden="1" outlineLevel="2">
      <c r="A145" s="34" t="s">
        <v>31</v>
      </c>
      <c r="B145" s="35" t="s">
        <v>30</v>
      </c>
      <c r="C145" s="188"/>
      <c r="D145" s="187"/>
      <c r="E145" s="145">
        <v>0</v>
      </c>
      <c r="F145" s="36">
        <v>0</v>
      </c>
      <c r="G145" s="37" t="str">
        <f t="shared" si="19"/>
        <v>-</v>
      </c>
      <c r="H145" s="182"/>
    </row>
    <row r="146" spans="1:8" s="114" customFormat="1" ht="3" customHeight="1" outlineLevel="1" collapsed="1">
      <c r="A146" s="38"/>
      <c r="B146" s="39"/>
      <c r="C146" s="110"/>
      <c r="D146" s="108"/>
      <c r="E146" s="146"/>
      <c r="F146" s="40"/>
      <c r="G146" s="41"/>
      <c r="H146" s="109"/>
    </row>
    <row r="147" spans="1:8" s="171" customFormat="1" ht="3" customHeight="1" outlineLevel="1">
      <c r="A147" s="115"/>
      <c r="B147" s="116"/>
      <c r="C147" s="115"/>
      <c r="D147" s="115"/>
      <c r="E147" s="143"/>
      <c r="F147" s="117"/>
      <c r="G147" s="118"/>
      <c r="H147" s="116"/>
    </row>
    <row r="148" spans="1:8" s="160" customFormat="1" ht="13.5" customHeight="1" outlineLevel="1">
      <c r="A148" s="42" t="s">
        <v>65</v>
      </c>
      <c r="B148" s="43" t="s">
        <v>128</v>
      </c>
      <c r="C148" s="188">
        <v>900</v>
      </c>
      <c r="D148" s="187">
        <v>90095</v>
      </c>
      <c r="E148" s="144">
        <f>SUM(E149:E153)</f>
        <v>63950</v>
      </c>
      <c r="F148" s="44">
        <f>SUM(F149:F153)</f>
        <v>63470.59</v>
      </c>
      <c r="G148" s="45">
        <f aca="true" t="shared" si="20" ref="G148:G153">IF(E148&gt;0,F148/E148*100,"-")</f>
        <v>99.25033620015637</v>
      </c>
      <c r="H148" s="182" t="s">
        <v>369</v>
      </c>
    </row>
    <row r="149" spans="1:8" s="114" customFormat="1" ht="12" customHeight="1" outlineLevel="1">
      <c r="A149" s="34" t="s">
        <v>1</v>
      </c>
      <c r="B149" s="35" t="s">
        <v>27</v>
      </c>
      <c r="C149" s="188"/>
      <c r="D149" s="187"/>
      <c r="E149" s="145">
        <v>58096</v>
      </c>
      <c r="F149" s="36">
        <v>57616.59</v>
      </c>
      <c r="G149" s="37">
        <f t="shared" si="20"/>
        <v>99.17479688790965</v>
      </c>
      <c r="H149" s="182"/>
    </row>
    <row r="150" spans="1:8" s="114" customFormat="1" ht="12" customHeight="1" hidden="1" outlineLevel="2">
      <c r="A150" s="34" t="s">
        <v>2</v>
      </c>
      <c r="B150" s="35" t="s">
        <v>28</v>
      </c>
      <c r="C150" s="188"/>
      <c r="D150" s="187"/>
      <c r="E150" s="145">
        <v>0</v>
      </c>
      <c r="F150" s="36">
        <v>0</v>
      </c>
      <c r="G150" s="37" t="str">
        <f t="shared" si="20"/>
        <v>-</v>
      </c>
      <c r="H150" s="182"/>
    </row>
    <row r="151" spans="1:8" s="114" customFormat="1" ht="12" customHeight="1" hidden="1" outlineLevel="2">
      <c r="A151" s="34" t="s">
        <v>3</v>
      </c>
      <c r="B151" s="35" t="s">
        <v>29</v>
      </c>
      <c r="C151" s="188"/>
      <c r="D151" s="187"/>
      <c r="E151" s="145">
        <v>0</v>
      </c>
      <c r="F151" s="36">
        <v>0</v>
      </c>
      <c r="G151" s="37" t="str">
        <f t="shared" si="20"/>
        <v>-</v>
      </c>
      <c r="H151" s="182"/>
    </row>
    <row r="152" spans="1:8" s="114" customFormat="1" ht="12" customHeight="1" outlineLevel="1" collapsed="1">
      <c r="A152" s="34" t="s">
        <v>25</v>
      </c>
      <c r="B152" s="35" t="s">
        <v>115</v>
      </c>
      <c r="C152" s="188"/>
      <c r="D152" s="187"/>
      <c r="E152" s="145">
        <v>5854</v>
      </c>
      <c r="F152" s="36">
        <v>5854</v>
      </c>
      <c r="G152" s="37">
        <f t="shared" si="20"/>
        <v>100</v>
      </c>
      <c r="H152" s="182"/>
    </row>
    <row r="153" spans="1:8" s="114" customFormat="1" ht="12" customHeight="1" hidden="1" outlineLevel="2">
      <c r="A153" s="34" t="s">
        <v>31</v>
      </c>
      <c r="B153" s="35" t="s">
        <v>30</v>
      </c>
      <c r="C153" s="188"/>
      <c r="D153" s="187"/>
      <c r="E153" s="145">
        <v>0</v>
      </c>
      <c r="F153" s="36">
        <v>0</v>
      </c>
      <c r="G153" s="37" t="str">
        <f t="shared" si="20"/>
        <v>-</v>
      </c>
      <c r="H153" s="182"/>
    </row>
    <row r="154" spans="1:8" s="114" customFormat="1" ht="3.75" customHeight="1" outlineLevel="1" collapsed="1">
      <c r="A154" s="34"/>
      <c r="B154" s="35"/>
      <c r="C154" s="104"/>
      <c r="D154" s="105"/>
      <c r="E154" s="145"/>
      <c r="F154" s="36"/>
      <c r="G154" s="37"/>
      <c r="H154" s="106"/>
    </row>
    <row r="155" spans="1:8" s="171" customFormat="1" ht="3" customHeight="1" outlineLevel="1">
      <c r="A155" s="115"/>
      <c r="B155" s="116"/>
      <c r="C155" s="115"/>
      <c r="D155" s="115"/>
      <c r="E155" s="143"/>
      <c r="F155" s="117"/>
      <c r="G155" s="118"/>
      <c r="H155" s="116"/>
    </row>
    <row r="156" spans="1:8" s="160" customFormat="1" ht="13.5" customHeight="1" outlineLevel="1">
      <c r="A156" s="42" t="s">
        <v>66</v>
      </c>
      <c r="B156" s="43" t="s">
        <v>148</v>
      </c>
      <c r="C156" s="188">
        <v>900</v>
      </c>
      <c r="D156" s="187">
        <v>90095</v>
      </c>
      <c r="E156" s="144">
        <f>SUM(E157:E161)</f>
        <v>61146</v>
      </c>
      <c r="F156" s="44">
        <f>SUM(F157:F161)</f>
        <v>61111.11</v>
      </c>
      <c r="G156" s="45">
        <f aca="true" t="shared" si="21" ref="G156:G161">IF(E156&gt;0,F156/E156*100,"-")</f>
        <v>99.94293984888627</v>
      </c>
      <c r="H156" s="182" t="s">
        <v>387</v>
      </c>
    </row>
    <row r="157" spans="1:8" s="114" customFormat="1" ht="12" customHeight="1" outlineLevel="1">
      <c r="A157" s="34" t="s">
        <v>1</v>
      </c>
      <c r="B157" s="35" t="s">
        <v>27</v>
      </c>
      <c r="C157" s="188"/>
      <c r="D157" s="187"/>
      <c r="E157" s="145">
        <v>41903</v>
      </c>
      <c r="F157" s="36">
        <v>41868.11</v>
      </c>
      <c r="G157" s="37">
        <f t="shared" si="21"/>
        <v>99.91673627186599</v>
      </c>
      <c r="H157" s="182"/>
    </row>
    <row r="158" spans="1:8" s="114" customFormat="1" ht="12" customHeight="1" hidden="1" outlineLevel="2">
      <c r="A158" s="34" t="s">
        <v>2</v>
      </c>
      <c r="B158" s="35" t="s">
        <v>28</v>
      </c>
      <c r="C158" s="188"/>
      <c r="D158" s="187"/>
      <c r="E158" s="145">
        <v>0</v>
      </c>
      <c r="F158" s="36">
        <v>0</v>
      </c>
      <c r="G158" s="37" t="str">
        <f t="shared" si="21"/>
        <v>-</v>
      </c>
      <c r="H158" s="182"/>
    </row>
    <row r="159" spans="1:8" s="114" customFormat="1" ht="12" customHeight="1" hidden="1" outlineLevel="2">
      <c r="A159" s="34" t="s">
        <v>3</v>
      </c>
      <c r="B159" s="35" t="s">
        <v>29</v>
      </c>
      <c r="C159" s="188"/>
      <c r="D159" s="187"/>
      <c r="E159" s="145">
        <v>0</v>
      </c>
      <c r="F159" s="36">
        <v>0</v>
      </c>
      <c r="G159" s="37" t="str">
        <f t="shared" si="21"/>
        <v>-</v>
      </c>
      <c r="H159" s="182"/>
    </row>
    <row r="160" spans="1:8" s="114" customFormat="1" ht="12" customHeight="1" outlineLevel="1" collapsed="1">
      <c r="A160" s="34" t="s">
        <v>25</v>
      </c>
      <c r="B160" s="35" t="s">
        <v>115</v>
      </c>
      <c r="C160" s="188"/>
      <c r="D160" s="187"/>
      <c r="E160" s="145">
        <v>19243</v>
      </c>
      <c r="F160" s="36">
        <v>19243</v>
      </c>
      <c r="G160" s="37">
        <f t="shared" si="21"/>
        <v>100</v>
      </c>
      <c r="H160" s="182"/>
    </row>
    <row r="161" spans="1:8" s="114" customFormat="1" ht="12" customHeight="1" hidden="1" outlineLevel="2">
      <c r="A161" s="34" t="s">
        <v>31</v>
      </c>
      <c r="B161" s="35" t="s">
        <v>30</v>
      </c>
      <c r="C161" s="188"/>
      <c r="D161" s="187"/>
      <c r="E161" s="145">
        <v>0</v>
      </c>
      <c r="F161" s="36">
        <v>0</v>
      </c>
      <c r="G161" s="37" t="str">
        <f t="shared" si="21"/>
        <v>-</v>
      </c>
      <c r="H161" s="182"/>
    </row>
    <row r="162" spans="1:8" s="114" customFormat="1" ht="3" customHeight="1" outlineLevel="1" collapsed="1">
      <c r="A162" s="38"/>
      <c r="B162" s="39"/>
      <c r="C162" s="110"/>
      <c r="D162" s="108"/>
      <c r="E162" s="146"/>
      <c r="F162" s="40"/>
      <c r="G162" s="41"/>
      <c r="H162" s="109"/>
    </row>
    <row r="163" spans="1:8" s="171" customFormat="1" ht="3" customHeight="1" outlineLevel="1">
      <c r="A163" s="115"/>
      <c r="B163" s="116"/>
      <c r="C163" s="115"/>
      <c r="D163" s="115"/>
      <c r="E163" s="143"/>
      <c r="F163" s="117"/>
      <c r="G163" s="118"/>
      <c r="H163" s="116"/>
    </row>
    <row r="164" spans="1:8" s="160" customFormat="1" ht="13.5" customHeight="1" outlineLevel="1">
      <c r="A164" s="42" t="s">
        <v>67</v>
      </c>
      <c r="B164" s="43" t="s">
        <v>149</v>
      </c>
      <c r="C164" s="188">
        <v>900</v>
      </c>
      <c r="D164" s="187">
        <v>90095</v>
      </c>
      <c r="E164" s="144">
        <f>SUM(E165:E169)</f>
        <v>137637</v>
      </c>
      <c r="F164" s="44">
        <f>SUM(F165:F169)</f>
        <v>79164.03</v>
      </c>
      <c r="G164" s="45">
        <f aca="true" t="shared" si="22" ref="G164:G169">IF(E164&gt;0,F164/E164*100,"-")</f>
        <v>57.516532618409286</v>
      </c>
      <c r="H164" s="182" t="s">
        <v>370</v>
      </c>
    </row>
    <row r="165" spans="1:8" s="114" customFormat="1" ht="12" customHeight="1" outlineLevel="1">
      <c r="A165" s="34" t="s">
        <v>1</v>
      </c>
      <c r="B165" s="35" t="s">
        <v>27</v>
      </c>
      <c r="C165" s="188"/>
      <c r="D165" s="187"/>
      <c r="E165" s="145">
        <v>120412</v>
      </c>
      <c r="F165" s="36">
        <v>61939.03</v>
      </c>
      <c r="G165" s="37">
        <f t="shared" si="22"/>
        <v>51.43925024083978</v>
      </c>
      <c r="H165" s="182"/>
    </row>
    <row r="166" spans="1:8" s="114" customFormat="1" ht="12" customHeight="1" hidden="1" outlineLevel="2">
      <c r="A166" s="34" t="s">
        <v>2</v>
      </c>
      <c r="B166" s="35" t="s">
        <v>28</v>
      </c>
      <c r="C166" s="188"/>
      <c r="D166" s="187"/>
      <c r="E166" s="145">
        <v>0</v>
      </c>
      <c r="F166" s="36">
        <v>0</v>
      </c>
      <c r="G166" s="37" t="str">
        <f t="shared" si="22"/>
        <v>-</v>
      </c>
      <c r="H166" s="182"/>
    </row>
    <row r="167" spans="1:8" s="114" customFormat="1" ht="12" customHeight="1" hidden="1" outlineLevel="2">
      <c r="A167" s="34" t="s">
        <v>3</v>
      </c>
      <c r="B167" s="35" t="s">
        <v>29</v>
      </c>
      <c r="C167" s="188"/>
      <c r="D167" s="187"/>
      <c r="E167" s="145">
        <v>0</v>
      </c>
      <c r="F167" s="36">
        <v>0</v>
      </c>
      <c r="G167" s="37" t="str">
        <f t="shared" si="22"/>
        <v>-</v>
      </c>
      <c r="H167" s="182"/>
    </row>
    <row r="168" spans="1:8" s="114" customFormat="1" ht="12" customHeight="1" outlineLevel="1" collapsed="1">
      <c r="A168" s="34" t="s">
        <v>25</v>
      </c>
      <c r="B168" s="35" t="s">
        <v>115</v>
      </c>
      <c r="C168" s="188"/>
      <c r="D168" s="187"/>
      <c r="E168" s="145">
        <v>17225</v>
      </c>
      <c r="F168" s="36">
        <v>17225</v>
      </c>
      <c r="G168" s="37">
        <f t="shared" si="22"/>
        <v>100</v>
      </c>
      <c r="H168" s="182"/>
    </row>
    <row r="169" spans="1:8" s="114" customFormat="1" ht="12" customHeight="1" hidden="1" outlineLevel="2">
      <c r="A169" s="34" t="s">
        <v>31</v>
      </c>
      <c r="B169" s="35" t="s">
        <v>30</v>
      </c>
      <c r="C169" s="188"/>
      <c r="D169" s="187"/>
      <c r="E169" s="145">
        <v>0</v>
      </c>
      <c r="F169" s="36">
        <v>0</v>
      </c>
      <c r="G169" s="37" t="str">
        <f t="shared" si="22"/>
        <v>-</v>
      </c>
      <c r="H169" s="182"/>
    </row>
    <row r="170" spans="1:8" s="114" customFormat="1" ht="3" customHeight="1" outlineLevel="1" collapsed="1">
      <c r="A170" s="38"/>
      <c r="B170" s="39"/>
      <c r="C170" s="110"/>
      <c r="D170" s="108"/>
      <c r="E170" s="146"/>
      <c r="F170" s="40"/>
      <c r="G170" s="41"/>
      <c r="H170" s="109"/>
    </row>
    <row r="171" spans="1:8" s="171" customFormat="1" ht="3" customHeight="1" outlineLevel="1">
      <c r="A171" s="115"/>
      <c r="B171" s="116"/>
      <c r="C171" s="115"/>
      <c r="D171" s="115"/>
      <c r="E171" s="143"/>
      <c r="F171" s="117"/>
      <c r="G171" s="118"/>
      <c r="H171" s="116"/>
    </row>
    <row r="172" spans="1:8" s="160" customFormat="1" ht="13.5" customHeight="1" outlineLevel="1">
      <c r="A172" s="42" t="s">
        <v>68</v>
      </c>
      <c r="B172" s="43" t="s">
        <v>150</v>
      </c>
      <c r="C172" s="188">
        <v>900</v>
      </c>
      <c r="D172" s="187">
        <v>90095</v>
      </c>
      <c r="E172" s="144">
        <f>SUM(E173:E177)</f>
        <v>48839</v>
      </c>
      <c r="F172" s="44">
        <f>SUM(F173:F177)</f>
        <v>48740.46</v>
      </c>
      <c r="G172" s="45">
        <f aca="true" t="shared" si="23" ref="G172:G177">IF(E172&gt;0,F172/E172*100,"-")</f>
        <v>99.798235017097</v>
      </c>
      <c r="H172" s="182" t="s">
        <v>371</v>
      </c>
    </row>
    <row r="173" spans="1:8" s="114" customFormat="1" ht="12" customHeight="1" outlineLevel="1">
      <c r="A173" s="34" t="s">
        <v>1</v>
      </c>
      <c r="B173" s="35" t="s">
        <v>27</v>
      </c>
      <c r="C173" s="188"/>
      <c r="D173" s="187"/>
      <c r="E173" s="145">
        <v>35639</v>
      </c>
      <c r="F173" s="36">
        <v>35540.46</v>
      </c>
      <c r="G173" s="37">
        <f t="shared" si="23"/>
        <v>99.72350514885379</v>
      </c>
      <c r="H173" s="182"/>
    </row>
    <row r="174" spans="1:8" s="114" customFormat="1" ht="12" customHeight="1" hidden="1" outlineLevel="2">
      <c r="A174" s="34" t="s">
        <v>2</v>
      </c>
      <c r="B174" s="35" t="s">
        <v>28</v>
      </c>
      <c r="C174" s="188"/>
      <c r="D174" s="187"/>
      <c r="E174" s="145">
        <v>0</v>
      </c>
      <c r="F174" s="36">
        <v>0</v>
      </c>
      <c r="G174" s="37" t="str">
        <f t="shared" si="23"/>
        <v>-</v>
      </c>
      <c r="H174" s="182"/>
    </row>
    <row r="175" spans="1:8" s="114" customFormat="1" ht="12" customHeight="1" hidden="1" outlineLevel="2">
      <c r="A175" s="34" t="s">
        <v>3</v>
      </c>
      <c r="B175" s="35" t="s">
        <v>29</v>
      </c>
      <c r="C175" s="188"/>
      <c r="D175" s="187"/>
      <c r="E175" s="145">
        <v>0</v>
      </c>
      <c r="F175" s="36">
        <v>0</v>
      </c>
      <c r="G175" s="37" t="str">
        <f t="shared" si="23"/>
        <v>-</v>
      </c>
      <c r="H175" s="182"/>
    </row>
    <row r="176" spans="1:8" s="114" customFormat="1" ht="12" customHeight="1" outlineLevel="1" collapsed="1">
      <c r="A176" s="34" t="s">
        <v>25</v>
      </c>
      <c r="B176" s="35" t="s">
        <v>115</v>
      </c>
      <c r="C176" s="188"/>
      <c r="D176" s="187"/>
      <c r="E176" s="145">
        <v>13200</v>
      </c>
      <c r="F176" s="36">
        <v>13200</v>
      </c>
      <c r="G176" s="37">
        <f t="shared" si="23"/>
        <v>100</v>
      </c>
      <c r="H176" s="182"/>
    </row>
    <row r="177" spans="1:8" s="114" customFormat="1" ht="12" customHeight="1" hidden="1" outlineLevel="2">
      <c r="A177" s="34" t="s">
        <v>31</v>
      </c>
      <c r="B177" s="35" t="s">
        <v>30</v>
      </c>
      <c r="C177" s="188"/>
      <c r="D177" s="187"/>
      <c r="E177" s="145">
        <v>0</v>
      </c>
      <c r="F177" s="36">
        <v>0</v>
      </c>
      <c r="G177" s="37" t="str">
        <f t="shared" si="23"/>
        <v>-</v>
      </c>
      <c r="H177" s="182"/>
    </row>
    <row r="178" spans="1:8" s="114" customFormat="1" ht="3" customHeight="1" outlineLevel="1" collapsed="1">
      <c r="A178" s="38"/>
      <c r="B178" s="39"/>
      <c r="C178" s="110"/>
      <c r="D178" s="108"/>
      <c r="E178" s="146"/>
      <c r="F178" s="40"/>
      <c r="G178" s="41"/>
      <c r="H178" s="109"/>
    </row>
    <row r="179" spans="1:8" s="171" customFormat="1" ht="3" customHeight="1" outlineLevel="1">
      <c r="A179" s="115"/>
      <c r="B179" s="116"/>
      <c r="C179" s="115"/>
      <c r="D179" s="115"/>
      <c r="E179" s="143"/>
      <c r="F179" s="117"/>
      <c r="G179" s="118"/>
      <c r="H179" s="116"/>
    </row>
    <row r="180" spans="1:8" s="160" customFormat="1" ht="13.5" customHeight="1" outlineLevel="1">
      <c r="A180" s="42" t="s">
        <v>106</v>
      </c>
      <c r="B180" s="43" t="s">
        <v>151</v>
      </c>
      <c r="C180" s="188">
        <v>900</v>
      </c>
      <c r="D180" s="187">
        <v>90095</v>
      </c>
      <c r="E180" s="144">
        <f>SUM(E181:E185)</f>
        <v>111529</v>
      </c>
      <c r="F180" s="44">
        <f>SUM(F181:F185)</f>
        <v>111481.91</v>
      </c>
      <c r="G180" s="45">
        <f aca="true" t="shared" si="24" ref="G180:G185">IF(E180&gt;0,F180/E180*100,"-")</f>
        <v>99.95777779770285</v>
      </c>
      <c r="H180" s="182" t="s">
        <v>372</v>
      </c>
    </row>
    <row r="181" spans="1:8" s="114" customFormat="1" ht="12" customHeight="1" outlineLevel="1">
      <c r="A181" s="34" t="s">
        <v>1</v>
      </c>
      <c r="B181" s="35" t="s">
        <v>27</v>
      </c>
      <c r="C181" s="188"/>
      <c r="D181" s="187"/>
      <c r="E181" s="145">
        <v>75285</v>
      </c>
      <c r="F181" s="36">
        <v>75237.91</v>
      </c>
      <c r="G181" s="37">
        <f t="shared" si="24"/>
        <v>99.93745101945939</v>
      </c>
      <c r="H181" s="182"/>
    </row>
    <row r="182" spans="1:8" s="114" customFormat="1" ht="12" customHeight="1" hidden="1" outlineLevel="2">
      <c r="A182" s="34" t="s">
        <v>2</v>
      </c>
      <c r="B182" s="35" t="s">
        <v>28</v>
      </c>
      <c r="C182" s="188"/>
      <c r="D182" s="187"/>
      <c r="E182" s="145">
        <v>0</v>
      </c>
      <c r="F182" s="36">
        <v>0</v>
      </c>
      <c r="G182" s="37" t="str">
        <f t="shared" si="24"/>
        <v>-</v>
      </c>
      <c r="H182" s="182"/>
    </row>
    <row r="183" spans="1:8" s="114" customFormat="1" ht="12" customHeight="1" hidden="1" outlineLevel="2">
      <c r="A183" s="34" t="s">
        <v>3</v>
      </c>
      <c r="B183" s="35" t="s">
        <v>29</v>
      </c>
      <c r="C183" s="188"/>
      <c r="D183" s="187"/>
      <c r="E183" s="145">
        <v>0</v>
      </c>
      <c r="F183" s="36">
        <v>0</v>
      </c>
      <c r="G183" s="37" t="str">
        <f t="shared" si="24"/>
        <v>-</v>
      </c>
      <c r="H183" s="182"/>
    </row>
    <row r="184" spans="1:8" s="114" customFormat="1" ht="12" customHeight="1" outlineLevel="1" collapsed="1">
      <c r="A184" s="34" t="s">
        <v>25</v>
      </c>
      <c r="B184" s="35" t="s">
        <v>115</v>
      </c>
      <c r="C184" s="188"/>
      <c r="D184" s="187"/>
      <c r="E184" s="145">
        <v>36244</v>
      </c>
      <c r="F184" s="36">
        <v>36244</v>
      </c>
      <c r="G184" s="37">
        <f t="shared" si="24"/>
        <v>100</v>
      </c>
      <c r="H184" s="182"/>
    </row>
    <row r="185" spans="1:8" s="114" customFormat="1" ht="12" customHeight="1" hidden="1" outlineLevel="2">
      <c r="A185" s="34" t="s">
        <v>31</v>
      </c>
      <c r="B185" s="35" t="s">
        <v>30</v>
      </c>
      <c r="C185" s="188"/>
      <c r="D185" s="187"/>
      <c r="E185" s="145">
        <v>0</v>
      </c>
      <c r="F185" s="36">
        <v>0</v>
      </c>
      <c r="G185" s="37" t="str">
        <f t="shared" si="24"/>
        <v>-</v>
      </c>
      <c r="H185" s="182"/>
    </row>
    <row r="186" spans="1:8" s="114" customFormat="1" ht="3" customHeight="1" outlineLevel="1" collapsed="1">
      <c r="A186" s="38"/>
      <c r="B186" s="39"/>
      <c r="C186" s="110"/>
      <c r="D186" s="108"/>
      <c r="E186" s="146"/>
      <c r="F186" s="40"/>
      <c r="G186" s="41"/>
      <c r="H186" s="109"/>
    </row>
    <row r="187" spans="1:8" s="171" customFormat="1" ht="3" customHeight="1" outlineLevel="1">
      <c r="A187" s="115"/>
      <c r="B187" s="116"/>
      <c r="C187" s="115"/>
      <c r="D187" s="115"/>
      <c r="E187" s="143"/>
      <c r="F187" s="117"/>
      <c r="G187" s="118"/>
      <c r="H187" s="116"/>
    </row>
    <row r="188" spans="1:8" s="160" customFormat="1" ht="13.5" customHeight="1" outlineLevel="1">
      <c r="A188" s="42" t="s">
        <v>107</v>
      </c>
      <c r="B188" s="43" t="s">
        <v>152</v>
      </c>
      <c r="C188" s="188">
        <v>900</v>
      </c>
      <c r="D188" s="187">
        <v>90095</v>
      </c>
      <c r="E188" s="144">
        <f>SUM(E189:E193)</f>
        <v>39440</v>
      </c>
      <c r="F188" s="44">
        <f>SUM(F189:F193)</f>
        <v>39377.94</v>
      </c>
      <c r="G188" s="45">
        <f aca="true" t="shared" si="25" ref="G188:G193">IF(E188&gt;0,F188/E188*100,"-")</f>
        <v>99.84264705882353</v>
      </c>
      <c r="H188" s="182" t="s">
        <v>373</v>
      </c>
    </row>
    <row r="189" spans="1:8" s="114" customFormat="1" ht="12" customHeight="1" outlineLevel="1">
      <c r="A189" s="34" t="s">
        <v>1</v>
      </c>
      <c r="B189" s="35" t="s">
        <v>27</v>
      </c>
      <c r="C189" s="188"/>
      <c r="D189" s="187"/>
      <c r="E189" s="145">
        <v>28291</v>
      </c>
      <c r="F189" s="36">
        <v>28228.94</v>
      </c>
      <c r="G189" s="37">
        <f t="shared" si="25"/>
        <v>99.78063695168075</v>
      </c>
      <c r="H189" s="182"/>
    </row>
    <row r="190" spans="1:8" s="114" customFormat="1" ht="12" customHeight="1" hidden="1" outlineLevel="2">
      <c r="A190" s="34" t="s">
        <v>2</v>
      </c>
      <c r="B190" s="35" t="s">
        <v>28</v>
      </c>
      <c r="C190" s="188"/>
      <c r="D190" s="187"/>
      <c r="E190" s="145">
        <v>0</v>
      </c>
      <c r="F190" s="36">
        <v>0</v>
      </c>
      <c r="G190" s="37" t="str">
        <f t="shared" si="25"/>
        <v>-</v>
      </c>
      <c r="H190" s="182"/>
    </row>
    <row r="191" spans="1:8" s="114" customFormat="1" ht="12" customHeight="1" hidden="1" outlineLevel="2">
      <c r="A191" s="34" t="s">
        <v>3</v>
      </c>
      <c r="B191" s="35" t="s">
        <v>29</v>
      </c>
      <c r="C191" s="188"/>
      <c r="D191" s="187"/>
      <c r="E191" s="145">
        <v>0</v>
      </c>
      <c r="F191" s="36">
        <v>0</v>
      </c>
      <c r="G191" s="37" t="str">
        <f t="shared" si="25"/>
        <v>-</v>
      </c>
      <c r="H191" s="182"/>
    </row>
    <row r="192" spans="1:8" s="114" customFormat="1" ht="12" customHeight="1" outlineLevel="1" collapsed="1">
      <c r="A192" s="34" t="s">
        <v>25</v>
      </c>
      <c r="B192" s="35" t="s">
        <v>115</v>
      </c>
      <c r="C192" s="188"/>
      <c r="D192" s="187"/>
      <c r="E192" s="145">
        <v>11149</v>
      </c>
      <c r="F192" s="36">
        <v>11149</v>
      </c>
      <c r="G192" s="37">
        <f t="shared" si="25"/>
        <v>100</v>
      </c>
      <c r="H192" s="182"/>
    </row>
    <row r="193" spans="1:8" s="114" customFormat="1" ht="12" customHeight="1" hidden="1" outlineLevel="2">
      <c r="A193" s="34" t="s">
        <v>31</v>
      </c>
      <c r="B193" s="35" t="s">
        <v>30</v>
      </c>
      <c r="C193" s="188"/>
      <c r="D193" s="187"/>
      <c r="E193" s="145">
        <v>0</v>
      </c>
      <c r="F193" s="36">
        <v>0</v>
      </c>
      <c r="G193" s="37" t="str">
        <f t="shared" si="25"/>
        <v>-</v>
      </c>
      <c r="H193" s="182"/>
    </row>
    <row r="194" spans="1:8" s="114" customFormat="1" ht="3" customHeight="1" outlineLevel="1" collapsed="1">
      <c r="A194" s="38"/>
      <c r="B194" s="39"/>
      <c r="C194" s="110"/>
      <c r="D194" s="108"/>
      <c r="E194" s="146"/>
      <c r="F194" s="40"/>
      <c r="G194" s="41"/>
      <c r="H194" s="109"/>
    </row>
    <row r="195" spans="1:8" s="171" customFormat="1" ht="3" customHeight="1" outlineLevel="1">
      <c r="A195" s="115"/>
      <c r="B195" s="116"/>
      <c r="C195" s="115"/>
      <c r="D195" s="115"/>
      <c r="E195" s="143"/>
      <c r="F195" s="117"/>
      <c r="G195" s="118"/>
      <c r="H195" s="116"/>
    </row>
    <row r="196" spans="1:8" s="160" customFormat="1" ht="13.5" customHeight="1" outlineLevel="1">
      <c r="A196" s="42" t="s">
        <v>120</v>
      </c>
      <c r="B196" s="43" t="s">
        <v>155</v>
      </c>
      <c r="C196" s="188">
        <v>900</v>
      </c>
      <c r="D196" s="187">
        <v>90095</v>
      </c>
      <c r="E196" s="144">
        <f>SUM(E197:E201)</f>
        <v>12221</v>
      </c>
      <c r="F196" s="44">
        <f>SUM(F197:F201)</f>
        <v>12209.27</v>
      </c>
      <c r="G196" s="45">
        <f aca="true" t="shared" si="26" ref="G196:G201">IF(E196&gt;0,F196/E196*100,"-")</f>
        <v>99.90401767449472</v>
      </c>
      <c r="H196" s="182" t="s">
        <v>376</v>
      </c>
    </row>
    <row r="197" spans="1:8" s="114" customFormat="1" ht="12" customHeight="1" outlineLevel="1">
      <c r="A197" s="34" t="s">
        <v>1</v>
      </c>
      <c r="B197" s="35" t="s">
        <v>27</v>
      </c>
      <c r="C197" s="188"/>
      <c r="D197" s="187"/>
      <c r="E197" s="145">
        <v>10800</v>
      </c>
      <c r="F197" s="36">
        <v>10788.27</v>
      </c>
      <c r="G197" s="37">
        <f t="shared" si="26"/>
        <v>99.89138888888888</v>
      </c>
      <c r="H197" s="182"/>
    </row>
    <row r="198" spans="1:8" s="114" customFormat="1" ht="12" customHeight="1" hidden="1" outlineLevel="2">
      <c r="A198" s="34" t="s">
        <v>2</v>
      </c>
      <c r="B198" s="35" t="s">
        <v>28</v>
      </c>
      <c r="C198" s="188"/>
      <c r="D198" s="187"/>
      <c r="E198" s="145">
        <v>0</v>
      </c>
      <c r="F198" s="36">
        <v>0</v>
      </c>
      <c r="G198" s="37" t="str">
        <f t="shared" si="26"/>
        <v>-</v>
      </c>
      <c r="H198" s="182"/>
    </row>
    <row r="199" spans="1:8" s="114" customFormat="1" ht="12" customHeight="1" hidden="1" outlineLevel="2">
      <c r="A199" s="34" t="s">
        <v>3</v>
      </c>
      <c r="B199" s="35" t="s">
        <v>29</v>
      </c>
      <c r="C199" s="188"/>
      <c r="D199" s="187"/>
      <c r="E199" s="145">
        <v>0</v>
      </c>
      <c r="F199" s="36">
        <v>0</v>
      </c>
      <c r="G199" s="37" t="str">
        <f t="shared" si="26"/>
        <v>-</v>
      </c>
      <c r="H199" s="182"/>
    </row>
    <row r="200" spans="1:8" s="114" customFormat="1" ht="12" customHeight="1" outlineLevel="1" collapsed="1">
      <c r="A200" s="34" t="s">
        <v>25</v>
      </c>
      <c r="B200" s="35" t="s">
        <v>115</v>
      </c>
      <c r="C200" s="188"/>
      <c r="D200" s="187"/>
      <c r="E200" s="145">
        <v>1421</v>
      </c>
      <c r="F200" s="36">
        <v>1421</v>
      </c>
      <c r="G200" s="37">
        <f t="shared" si="26"/>
        <v>100</v>
      </c>
      <c r="H200" s="182"/>
    </row>
    <row r="201" spans="1:8" s="114" customFormat="1" ht="12" customHeight="1" hidden="1" outlineLevel="2">
      <c r="A201" s="34" t="s">
        <v>31</v>
      </c>
      <c r="B201" s="35" t="s">
        <v>30</v>
      </c>
      <c r="C201" s="188"/>
      <c r="D201" s="187"/>
      <c r="E201" s="145">
        <v>0</v>
      </c>
      <c r="F201" s="36">
        <v>0</v>
      </c>
      <c r="G201" s="37" t="str">
        <f t="shared" si="26"/>
        <v>-</v>
      </c>
      <c r="H201" s="182"/>
    </row>
    <row r="202" spans="1:8" s="114" customFormat="1" ht="3" customHeight="1" outlineLevel="1" collapsed="1">
      <c r="A202" s="38"/>
      <c r="B202" s="39"/>
      <c r="C202" s="110"/>
      <c r="D202" s="108"/>
      <c r="E202" s="146"/>
      <c r="F202" s="40"/>
      <c r="G202" s="41"/>
      <c r="H202" s="109"/>
    </row>
    <row r="203" spans="1:8" s="171" customFormat="1" ht="3" customHeight="1" outlineLevel="1">
      <c r="A203" s="115"/>
      <c r="B203" s="116"/>
      <c r="C203" s="115"/>
      <c r="D203" s="115"/>
      <c r="E203" s="143"/>
      <c r="F203" s="117"/>
      <c r="G203" s="118"/>
      <c r="H203" s="181" t="s">
        <v>388</v>
      </c>
    </row>
    <row r="204" spans="1:8" s="160" customFormat="1" ht="13.5" customHeight="1" outlineLevel="1">
      <c r="A204" s="42" t="s">
        <v>121</v>
      </c>
      <c r="B204" s="43" t="s">
        <v>153</v>
      </c>
      <c r="C204" s="188">
        <v>900</v>
      </c>
      <c r="D204" s="187">
        <v>90095</v>
      </c>
      <c r="E204" s="144">
        <f>SUM(E205:E209)</f>
        <v>13300</v>
      </c>
      <c r="F204" s="44">
        <f>SUM(F205:F209)</f>
        <v>13258.57</v>
      </c>
      <c r="G204" s="45">
        <f aca="true" t="shared" si="27" ref="G204:G209">IF(E204&gt;0,F204/E204*100,"-")</f>
        <v>99.6884962406015</v>
      </c>
      <c r="H204" s="182"/>
    </row>
    <row r="205" spans="1:8" s="114" customFormat="1" ht="12" customHeight="1" outlineLevel="1">
      <c r="A205" s="34" t="s">
        <v>1</v>
      </c>
      <c r="B205" s="35" t="s">
        <v>27</v>
      </c>
      <c r="C205" s="188"/>
      <c r="D205" s="187"/>
      <c r="E205" s="145">
        <v>13300</v>
      </c>
      <c r="F205" s="36">
        <v>13258.57</v>
      </c>
      <c r="G205" s="37">
        <f t="shared" si="27"/>
        <v>99.6884962406015</v>
      </c>
      <c r="H205" s="182"/>
    </row>
    <row r="206" spans="1:8" s="114" customFormat="1" ht="12" customHeight="1" hidden="1" outlineLevel="2">
      <c r="A206" s="34" t="s">
        <v>2</v>
      </c>
      <c r="B206" s="35" t="s">
        <v>28</v>
      </c>
      <c r="C206" s="188"/>
      <c r="D206" s="187"/>
      <c r="E206" s="145">
        <v>0</v>
      </c>
      <c r="F206" s="36">
        <v>0</v>
      </c>
      <c r="G206" s="37" t="str">
        <f t="shared" si="27"/>
        <v>-</v>
      </c>
      <c r="H206" s="182"/>
    </row>
    <row r="207" spans="1:8" s="114" customFormat="1" ht="12" customHeight="1" hidden="1" outlineLevel="2">
      <c r="A207" s="34" t="s">
        <v>3</v>
      </c>
      <c r="B207" s="35" t="s">
        <v>29</v>
      </c>
      <c r="C207" s="188"/>
      <c r="D207" s="187"/>
      <c r="E207" s="145">
        <v>0</v>
      </c>
      <c r="F207" s="36">
        <v>0</v>
      </c>
      <c r="G207" s="37" t="str">
        <f t="shared" si="27"/>
        <v>-</v>
      </c>
      <c r="H207" s="182"/>
    </row>
    <row r="208" spans="1:8" s="114" customFormat="1" ht="12" customHeight="1" hidden="1" outlineLevel="2" collapsed="1">
      <c r="A208" s="34" t="s">
        <v>25</v>
      </c>
      <c r="B208" s="35" t="s">
        <v>115</v>
      </c>
      <c r="C208" s="188"/>
      <c r="D208" s="187"/>
      <c r="E208" s="145">
        <v>0</v>
      </c>
      <c r="F208" s="36">
        <v>0</v>
      </c>
      <c r="G208" s="37" t="str">
        <f t="shared" si="27"/>
        <v>-</v>
      </c>
      <c r="H208" s="182"/>
    </row>
    <row r="209" spans="1:8" s="114" customFormat="1" ht="12" customHeight="1" hidden="1" outlineLevel="2">
      <c r="A209" s="34" t="s">
        <v>31</v>
      </c>
      <c r="B209" s="35" t="s">
        <v>30</v>
      </c>
      <c r="C209" s="188"/>
      <c r="D209" s="187"/>
      <c r="E209" s="145">
        <v>0</v>
      </c>
      <c r="F209" s="36">
        <v>0</v>
      </c>
      <c r="G209" s="37" t="str">
        <f t="shared" si="27"/>
        <v>-</v>
      </c>
      <c r="H209" s="182"/>
    </row>
    <row r="210" spans="1:8" s="114" customFormat="1" ht="3" customHeight="1" outlineLevel="1" collapsed="1">
      <c r="A210" s="38"/>
      <c r="B210" s="39"/>
      <c r="C210" s="110"/>
      <c r="D210" s="108"/>
      <c r="E210" s="146"/>
      <c r="F210" s="40"/>
      <c r="G210" s="41"/>
      <c r="H210" s="183"/>
    </row>
    <row r="211" spans="1:8" s="171" customFormat="1" ht="3" customHeight="1" outlineLevel="1">
      <c r="A211" s="115"/>
      <c r="B211" s="116"/>
      <c r="C211" s="115"/>
      <c r="D211" s="115"/>
      <c r="E211" s="143"/>
      <c r="F211" s="117"/>
      <c r="G211" s="118"/>
      <c r="H211" s="116"/>
    </row>
    <row r="212" spans="1:8" s="160" customFormat="1" ht="13.5" customHeight="1" outlineLevel="1">
      <c r="A212" s="42" t="s">
        <v>134</v>
      </c>
      <c r="B212" s="43" t="s">
        <v>154</v>
      </c>
      <c r="C212" s="188">
        <v>900</v>
      </c>
      <c r="D212" s="187">
        <v>90095</v>
      </c>
      <c r="E212" s="144">
        <f>SUM(E213:E217)</f>
        <v>127389</v>
      </c>
      <c r="F212" s="44">
        <f>SUM(F213:F217)</f>
        <v>127374.76</v>
      </c>
      <c r="G212" s="45">
        <f aca="true" t="shared" si="28" ref="G212:G217">IF(E212&gt;0,F212/E212*100,"-")</f>
        <v>99.988821640801</v>
      </c>
      <c r="H212" s="182" t="s">
        <v>374</v>
      </c>
    </row>
    <row r="213" spans="1:8" s="114" customFormat="1" ht="12" customHeight="1" outlineLevel="1">
      <c r="A213" s="34" t="s">
        <v>1</v>
      </c>
      <c r="B213" s="35" t="s">
        <v>27</v>
      </c>
      <c r="C213" s="188"/>
      <c r="D213" s="187"/>
      <c r="E213" s="145">
        <v>85200</v>
      </c>
      <c r="F213" s="36">
        <v>85185.76</v>
      </c>
      <c r="G213" s="37">
        <f t="shared" si="28"/>
        <v>99.98328638497652</v>
      </c>
      <c r="H213" s="182"/>
    </row>
    <row r="214" spans="1:8" s="114" customFormat="1" ht="12" customHeight="1" hidden="1" outlineLevel="2">
      <c r="A214" s="34" t="s">
        <v>2</v>
      </c>
      <c r="B214" s="35" t="s">
        <v>28</v>
      </c>
      <c r="C214" s="188"/>
      <c r="D214" s="187"/>
      <c r="E214" s="145">
        <v>0</v>
      </c>
      <c r="F214" s="36">
        <v>0</v>
      </c>
      <c r="G214" s="37" t="str">
        <f t="shared" si="28"/>
        <v>-</v>
      </c>
      <c r="H214" s="182"/>
    </row>
    <row r="215" spans="1:8" s="114" customFormat="1" ht="12" customHeight="1" hidden="1" outlineLevel="2">
      <c r="A215" s="34" t="s">
        <v>3</v>
      </c>
      <c r="B215" s="35" t="s">
        <v>29</v>
      </c>
      <c r="C215" s="188"/>
      <c r="D215" s="187"/>
      <c r="E215" s="145">
        <v>0</v>
      </c>
      <c r="F215" s="36">
        <v>0</v>
      </c>
      <c r="G215" s="37" t="str">
        <f t="shared" si="28"/>
        <v>-</v>
      </c>
      <c r="H215" s="182"/>
    </row>
    <row r="216" spans="1:8" s="114" customFormat="1" ht="12" customHeight="1" outlineLevel="1" collapsed="1">
      <c r="A216" s="34" t="s">
        <v>25</v>
      </c>
      <c r="B216" s="35" t="s">
        <v>115</v>
      </c>
      <c r="C216" s="188"/>
      <c r="D216" s="187"/>
      <c r="E216" s="145">
        <v>42189</v>
      </c>
      <c r="F216" s="36">
        <v>42189</v>
      </c>
      <c r="G216" s="37">
        <f t="shared" si="28"/>
        <v>100</v>
      </c>
      <c r="H216" s="182"/>
    </row>
    <row r="217" spans="1:8" s="114" customFormat="1" ht="12" customHeight="1" hidden="1" outlineLevel="2">
      <c r="A217" s="34" t="s">
        <v>31</v>
      </c>
      <c r="B217" s="35" t="s">
        <v>30</v>
      </c>
      <c r="C217" s="188"/>
      <c r="D217" s="187"/>
      <c r="E217" s="145">
        <v>0</v>
      </c>
      <c r="F217" s="36">
        <v>0</v>
      </c>
      <c r="G217" s="37" t="str">
        <f t="shared" si="28"/>
        <v>-</v>
      </c>
      <c r="H217" s="182"/>
    </row>
    <row r="218" spans="1:8" s="114" customFormat="1" ht="3" customHeight="1" outlineLevel="1" collapsed="1">
      <c r="A218" s="38"/>
      <c r="B218" s="39"/>
      <c r="C218" s="110"/>
      <c r="D218" s="108"/>
      <c r="E218" s="146"/>
      <c r="F218" s="40"/>
      <c r="G218" s="41"/>
      <c r="H218" s="109"/>
    </row>
    <row r="219" spans="1:8" s="171" customFormat="1" ht="3" customHeight="1" outlineLevel="1">
      <c r="A219" s="115"/>
      <c r="B219" s="116"/>
      <c r="C219" s="115"/>
      <c r="D219" s="115"/>
      <c r="E219" s="143"/>
      <c r="F219" s="117"/>
      <c r="G219" s="118"/>
      <c r="H219" s="116"/>
    </row>
    <row r="220" spans="1:8" s="160" customFormat="1" ht="13.5" customHeight="1" outlineLevel="1">
      <c r="A220" s="42" t="s">
        <v>135</v>
      </c>
      <c r="B220" s="43" t="s">
        <v>156</v>
      </c>
      <c r="C220" s="188">
        <v>900</v>
      </c>
      <c r="D220" s="187">
        <v>90095</v>
      </c>
      <c r="E220" s="144">
        <f>SUM(E221:E225)</f>
        <v>30634</v>
      </c>
      <c r="F220" s="44">
        <f>SUM(F221:F225)</f>
        <v>30073.03</v>
      </c>
      <c r="G220" s="45">
        <f aca="true" t="shared" si="29" ref="G220:G225">IF(E220&gt;0,F220/E220*100,"-")</f>
        <v>98.1687993732454</v>
      </c>
      <c r="H220" s="182" t="s">
        <v>375</v>
      </c>
    </row>
    <row r="221" spans="1:8" s="114" customFormat="1" ht="12" customHeight="1" outlineLevel="1">
      <c r="A221" s="34" t="s">
        <v>1</v>
      </c>
      <c r="B221" s="35" t="s">
        <v>27</v>
      </c>
      <c r="C221" s="188"/>
      <c r="D221" s="187"/>
      <c r="E221" s="145">
        <v>22900</v>
      </c>
      <c r="F221" s="36">
        <v>22339.03</v>
      </c>
      <c r="G221" s="37">
        <f t="shared" si="29"/>
        <v>97.55034934497816</v>
      </c>
      <c r="H221" s="182"/>
    </row>
    <row r="222" spans="1:8" s="114" customFormat="1" ht="12" customHeight="1" hidden="1" outlineLevel="2">
      <c r="A222" s="34" t="s">
        <v>2</v>
      </c>
      <c r="B222" s="35" t="s">
        <v>28</v>
      </c>
      <c r="C222" s="188"/>
      <c r="D222" s="187"/>
      <c r="E222" s="145">
        <v>0</v>
      </c>
      <c r="F222" s="36">
        <v>0</v>
      </c>
      <c r="G222" s="37" t="str">
        <f t="shared" si="29"/>
        <v>-</v>
      </c>
      <c r="H222" s="182"/>
    </row>
    <row r="223" spans="1:8" s="114" customFormat="1" ht="12" customHeight="1" hidden="1" outlineLevel="2">
      <c r="A223" s="34" t="s">
        <v>3</v>
      </c>
      <c r="B223" s="35" t="s">
        <v>29</v>
      </c>
      <c r="C223" s="188"/>
      <c r="D223" s="187"/>
      <c r="E223" s="145">
        <v>0</v>
      </c>
      <c r="F223" s="36">
        <v>0</v>
      </c>
      <c r="G223" s="37" t="str">
        <f t="shared" si="29"/>
        <v>-</v>
      </c>
      <c r="H223" s="182"/>
    </row>
    <row r="224" spans="1:8" s="114" customFormat="1" ht="12" customHeight="1" outlineLevel="1" collapsed="1">
      <c r="A224" s="34" t="s">
        <v>25</v>
      </c>
      <c r="B224" s="35" t="s">
        <v>115</v>
      </c>
      <c r="C224" s="188"/>
      <c r="D224" s="187"/>
      <c r="E224" s="145">
        <v>7734</v>
      </c>
      <c r="F224" s="36">
        <v>7734</v>
      </c>
      <c r="G224" s="37">
        <f t="shared" si="29"/>
        <v>100</v>
      </c>
      <c r="H224" s="182"/>
    </row>
    <row r="225" spans="1:8" s="114" customFormat="1" ht="12" customHeight="1" hidden="1" outlineLevel="2">
      <c r="A225" s="34" t="s">
        <v>31</v>
      </c>
      <c r="B225" s="35" t="s">
        <v>30</v>
      </c>
      <c r="C225" s="188"/>
      <c r="D225" s="187"/>
      <c r="E225" s="145">
        <v>0</v>
      </c>
      <c r="F225" s="36">
        <v>0</v>
      </c>
      <c r="G225" s="37" t="str">
        <f t="shared" si="29"/>
        <v>-</v>
      </c>
      <c r="H225" s="182"/>
    </row>
    <row r="226" spans="1:8" s="114" customFormat="1" ht="3" customHeight="1" outlineLevel="1" collapsed="1">
      <c r="A226" s="38"/>
      <c r="B226" s="39"/>
      <c r="C226" s="110"/>
      <c r="D226" s="108"/>
      <c r="E226" s="146"/>
      <c r="F226" s="40"/>
      <c r="G226" s="41"/>
      <c r="H226" s="109"/>
    </row>
    <row r="227" spans="1:8" s="171" customFormat="1" ht="15.75" customHeight="1" outlineLevel="1">
      <c r="A227" s="12" t="s">
        <v>108</v>
      </c>
      <c r="B227" s="13" t="s">
        <v>127</v>
      </c>
      <c r="C227" s="12"/>
      <c r="D227" s="12"/>
      <c r="E227" s="142">
        <f>E229</f>
        <v>50000</v>
      </c>
      <c r="F227" s="14">
        <f>F229</f>
        <v>0</v>
      </c>
      <c r="G227" s="15">
        <f>IF(E227&gt;0,F227/E227*100,"-")</f>
        <v>0</v>
      </c>
      <c r="H227" s="13"/>
    </row>
    <row r="228" spans="1:8" s="171" customFormat="1" ht="3" customHeight="1" outlineLevel="1">
      <c r="A228" s="115"/>
      <c r="B228" s="116"/>
      <c r="C228" s="115"/>
      <c r="D228" s="115"/>
      <c r="E228" s="143"/>
      <c r="F228" s="117"/>
      <c r="G228" s="118"/>
      <c r="H228" s="116"/>
    </row>
    <row r="229" spans="1:8" s="160" customFormat="1" ht="13.5" customHeight="1" outlineLevel="1">
      <c r="A229" s="42" t="s">
        <v>69</v>
      </c>
      <c r="B229" s="43" t="s">
        <v>127</v>
      </c>
      <c r="C229" s="188">
        <v>900</v>
      </c>
      <c r="D229" s="187">
        <v>90095</v>
      </c>
      <c r="E229" s="144">
        <f>SUM(E230:E234)</f>
        <v>50000</v>
      </c>
      <c r="F229" s="44">
        <f>SUM(F230:F234)</f>
        <v>0</v>
      </c>
      <c r="G229" s="45">
        <f aca="true" t="shared" si="30" ref="G229:G234">IF(E229&gt;0,F229/E229*100,"-")</f>
        <v>0</v>
      </c>
      <c r="H229" s="194"/>
    </row>
    <row r="230" spans="1:8" s="114" customFormat="1" ht="12" customHeight="1" outlineLevel="1">
      <c r="A230" s="34" t="s">
        <v>1</v>
      </c>
      <c r="B230" s="35" t="s">
        <v>27</v>
      </c>
      <c r="C230" s="188"/>
      <c r="D230" s="187"/>
      <c r="E230" s="145">
        <v>50000</v>
      </c>
      <c r="F230" s="36">
        <v>0</v>
      </c>
      <c r="G230" s="37">
        <f t="shared" si="30"/>
        <v>0</v>
      </c>
      <c r="H230" s="194"/>
    </row>
    <row r="231" spans="1:8" s="114" customFormat="1" ht="12" customHeight="1" hidden="1" outlineLevel="2">
      <c r="A231" s="34" t="s">
        <v>2</v>
      </c>
      <c r="B231" s="35" t="s">
        <v>28</v>
      </c>
      <c r="C231" s="188"/>
      <c r="D231" s="187"/>
      <c r="E231" s="145">
        <v>0</v>
      </c>
      <c r="F231" s="36">
        <v>0</v>
      </c>
      <c r="G231" s="37" t="str">
        <f t="shared" si="30"/>
        <v>-</v>
      </c>
      <c r="H231" s="194"/>
    </row>
    <row r="232" spans="1:8" s="114" customFormat="1" ht="12" customHeight="1" hidden="1" outlineLevel="2">
      <c r="A232" s="34" t="s">
        <v>3</v>
      </c>
      <c r="B232" s="35" t="s">
        <v>29</v>
      </c>
      <c r="C232" s="188"/>
      <c r="D232" s="187"/>
      <c r="E232" s="145">
        <v>0</v>
      </c>
      <c r="F232" s="36">
        <v>0</v>
      </c>
      <c r="G232" s="37" t="str">
        <f t="shared" si="30"/>
        <v>-</v>
      </c>
      <c r="H232" s="194"/>
    </row>
    <row r="233" spans="1:8" s="114" customFormat="1" ht="12" customHeight="1" hidden="1" outlineLevel="2">
      <c r="A233" s="34" t="s">
        <v>25</v>
      </c>
      <c r="B233" s="35" t="s">
        <v>115</v>
      </c>
      <c r="C233" s="188"/>
      <c r="D233" s="187"/>
      <c r="E233" s="145">
        <v>0</v>
      </c>
      <c r="F233" s="36">
        <v>0</v>
      </c>
      <c r="G233" s="37" t="str">
        <f t="shared" si="30"/>
        <v>-</v>
      </c>
      <c r="H233" s="194"/>
    </row>
    <row r="234" spans="1:8" s="114" customFormat="1" ht="12" customHeight="1" hidden="1" outlineLevel="2">
      <c r="A234" s="34" t="s">
        <v>31</v>
      </c>
      <c r="B234" s="35" t="s">
        <v>30</v>
      </c>
      <c r="C234" s="188"/>
      <c r="D234" s="187"/>
      <c r="E234" s="145">
        <v>0</v>
      </c>
      <c r="F234" s="36">
        <v>0</v>
      </c>
      <c r="G234" s="37" t="str">
        <f t="shared" si="30"/>
        <v>-</v>
      </c>
      <c r="H234" s="194"/>
    </row>
    <row r="235" spans="1:8" s="114" customFormat="1" ht="3" customHeight="1" outlineLevel="1" collapsed="1">
      <c r="A235" s="38"/>
      <c r="B235" s="39"/>
      <c r="C235" s="110"/>
      <c r="D235" s="108"/>
      <c r="E235" s="146"/>
      <c r="F235" s="40"/>
      <c r="G235" s="41"/>
      <c r="H235" s="109"/>
    </row>
    <row r="236" spans="1:8" s="171" customFormat="1" ht="15.75" customHeight="1" outlineLevel="1">
      <c r="A236" s="12" t="s">
        <v>91</v>
      </c>
      <c r="B236" s="13" t="s">
        <v>48</v>
      </c>
      <c r="C236" s="12"/>
      <c r="D236" s="12"/>
      <c r="E236" s="142">
        <f>E238+E246+E254+E262+E270+E278+E286+E294+E302</f>
        <v>1745392</v>
      </c>
      <c r="F236" s="14">
        <f>F238+F246+F254+F262+F270+F278+F286+F294+F302</f>
        <v>1719045.18</v>
      </c>
      <c r="G236" s="15">
        <f>IF(E236&gt;0,F236/E236*100,"-")</f>
        <v>98.49049268015438</v>
      </c>
      <c r="H236" s="13"/>
    </row>
    <row r="237" spans="1:8" s="171" customFormat="1" ht="3" customHeight="1" outlineLevel="1">
      <c r="A237" s="115"/>
      <c r="B237" s="116"/>
      <c r="C237" s="115"/>
      <c r="D237" s="115"/>
      <c r="E237" s="143"/>
      <c r="F237" s="117"/>
      <c r="G237" s="118"/>
      <c r="H237" s="116"/>
    </row>
    <row r="238" spans="1:8" s="160" customFormat="1" ht="13.5" customHeight="1" outlineLevel="1">
      <c r="A238" s="42" t="s">
        <v>81</v>
      </c>
      <c r="B238" s="43" t="s">
        <v>158</v>
      </c>
      <c r="C238" s="188">
        <v>750</v>
      </c>
      <c r="D238" s="187">
        <v>75075</v>
      </c>
      <c r="E238" s="144">
        <f>SUM(E239:E243)</f>
        <v>5000</v>
      </c>
      <c r="F238" s="44">
        <f>SUM(F239:F243)</f>
        <v>1640</v>
      </c>
      <c r="G238" s="45">
        <f aca="true" t="shared" si="31" ref="G238:G243">IF(E238&gt;0,F238/E238*100,"-")</f>
        <v>32.800000000000004</v>
      </c>
      <c r="H238" s="182" t="s">
        <v>550</v>
      </c>
    </row>
    <row r="239" spans="1:8" s="114" customFormat="1" ht="12" customHeight="1" outlineLevel="1">
      <c r="A239" s="34" t="s">
        <v>1</v>
      </c>
      <c r="B239" s="35" t="s">
        <v>27</v>
      </c>
      <c r="C239" s="188"/>
      <c r="D239" s="187"/>
      <c r="E239" s="145">
        <v>5000</v>
      </c>
      <c r="F239" s="36">
        <v>1640</v>
      </c>
      <c r="G239" s="37">
        <f t="shared" si="31"/>
        <v>32.800000000000004</v>
      </c>
      <c r="H239" s="182"/>
    </row>
    <row r="240" spans="1:8" s="114" customFormat="1" ht="12" customHeight="1" hidden="1" outlineLevel="2">
      <c r="A240" s="34" t="s">
        <v>2</v>
      </c>
      <c r="B240" s="35" t="s">
        <v>28</v>
      </c>
      <c r="C240" s="188"/>
      <c r="D240" s="187"/>
      <c r="E240" s="145">
        <v>0</v>
      </c>
      <c r="F240" s="36">
        <v>0</v>
      </c>
      <c r="G240" s="37" t="str">
        <f t="shared" si="31"/>
        <v>-</v>
      </c>
      <c r="H240" s="182"/>
    </row>
    <row r="241" spans="1:8" s="114" customFormat="1" ht="12" customHeight="1" hidden="1" outlineLevel="2">
      <c r="A241" s="34" t="s">
        <v>3</v>
      </c>
      <c r="B241" s="35" t="s">
        <v>29</v>
      </c>
      <c r="C241" s="188"/>
      <c r="D241" s="187"/>
      <c r="E241" s="145">
        <v>0</v>
      </c>
      <c r="F241" s="36">
        <v>0</v>
      </c>
      <c r="G241" s="37" t="str">
        <f t="shared" si="31"/>
        <v>-</v>
      </c>
      <c r="H241" s="182"/>
    </row>
    <row r="242" spans="1:8" s="114" customFormat="1" ht="12" customHeight="1" hidden="1" outlineLevel="2">
      <c r="A242" s="34" t="s">
        <v>25</v>
      </c>
      <c r="B242" s="35" t="s">
        <v>115</v>
      </c>
      <c r="C242" s="188"/>
      <c r="D242" s="187"/>
      <c r="E242" s="145">
        <v>0</v>
      </c>
      <c r="F242" s="36">
        <v>0</v>
      </c>
      <c r="G242" s="37" t="str">
        <f t="shared" si="31"/>
        <v>-</v>
      </c>
      <c r="H242" s="182"/>
    </row>
    <row r="243" spans="1:8" s="114" customFormat="1" ht="12" customHeight="1" hidden="1" outlineLevel="2">
      <c r="A243" s="34" t="s">
        <v>31</v>
      </c>
      <c r="B243" s="35" t="s">
        <v>30</v>
      </c>
      <c r="C243" s="188"/>
      <c r="D243" s="187"/>
      <c r="E243" s="145">
        <v>0</v>
      </c>
      <c r="F243" s="36">
        <v>0</v>
      </c>
      <c r="G243" s="37" t="str">
        <f t="shared" si="31"/>
        <v>-</v>
      </c>
      <c r="H243" s="182"/>
    </row>
    <row r="244" spans="1:8" s="114" customFormat="1" ht="3" customHeight="1" outlineLevel="1" collapsed="1">
      <c r="A244" s="38"/>
      <c r="B244" s="39"/>
      <c r="C244" s="110"/>
      <c r="D244" s="108"/>
      <c r="E244" s="146"/>
      <c r="F244" s="40"/>
      <c r="G244" s="41"/>
      <c r="H244" s="109"/>
    </row>
    <row r="245" spans="1:8" s="114" customFormat="1" ht="3" customHeight="1" outlineLevel="1">
      <c r="A245" s="119"/>
      <c r="B245" s="120"/>
      <c r="C245" s="111"/>
      <c r="D245" s="112"/>
      <c r="E245" s="147"/>
      <c r="F245" s="121"/>
      <c r="G245" s="122"/>
      <c r="H245" s="113"/>
    </row>
    <row r="246" spans="1:8" s="160" customFormat="1" ht="13.5" customHeight="1" outlineLevel="1">
      <c r="A246" s="42" t="s">
        <v>116</v>
      </c>
      <c r="B246" s="43" t="s">
        <v>159</v>
      </c>
      <c r="C246" s="188">
        <v>801</v>
      </c>
      <c r="D246" s="187">
        <v>80110</v>
      </c>
      <c r="E246" s="144">
        <f>SUM(E247:E251)</f>
        <v>20114</v>
      </c>
      <c r="F246" s="44">
        <f>SUM(F247:F251)</f>
        <v>12381.43</v>
      </c>
      <c r="G246" s="45">
        <f aca="true" t="shared" si="32" ref="G246:G275">IF(E246&gt;0,F246/E246*100,"-")</f>
        <v>61.55627920851149</v>
      </c>
      <c r="H246" s="182" t="s">
        <v>377</v>
      </c>
    </row>
    <row r="247" spans="1:8" s="114" customFormat="1" ht="12" customHeight="1" outlineLevel="1">
      <c r="A247" s="34" t="s">
        <v>1</v>
      </c>
      <c r="B247" s="35" t="s">
        <v>27</v>
      </c>
      <c r="C247" s="188"/>
      <c r="D247" s="187"/>
      <c r="E247" s="145">
        <v>20114</v>
      </c>
      <c r="F247" s="36">
        <v>12381.43</v>
      </c>
      <c r="G247" s="37">
        <f t="shared" si="32"/>
        <v>61.55627920851149</v>
      </c>
      <c r="H247" s="182"/>
    </row>
    <row r="248" spans="1:8" s="114" customFormat="1" ht="12" customHeight="1" hidden="1" outlineLevel="2">
      <c r="A248" s="34" t="s">
        <v>2</v>
      </c>
      <c r="B248" s="35" t="s">
        <v>28</v>
      </c>
      <c r="C248" s="188"/>
      <c r="D248" s="187"/>
      <c r="E248" s="145">
        <v>0</v>
      </c>
      <c r="F248" s="36">
        <v>0</v>
      </c>
      <c r="G248" s="37" t="str">
        <f t="shared" si="32"/>
        <v>-</v>
      </c>
      <c r="H248" s="182"/>
    </row>
    <row r="249" spans="1:8" s="114" customFormat="1" ht="12" customHeight="1" hidden="1" outlineLevel="2">
      <c r="A249" s="34" t="s">
        <v>3</v>
      </c>
      <c r="B249" s="35" t="s">
        <v>29</v>
      </c>
      <c r="C249" s="188"/>
      <c r="D249" s="187"/>
      <c r="E249" s="145">
        <v>0</v>
      </c>
      <c r="F249" s="36">
        <v>0</v>
      </c>
      <c r="G249" s="37" t="str">
        <f t="shared" si="32"/>
        <v>-</v>
      </c>
      <c r="H249" s="182"/>
    </row>
    <row r="250" spans="1:8" s="114" customFormat="1" ht="12" customHeight="1" hidden="1" outlineLevel="2">
      <c r="A250" s="34" t="s">
        <v>25</v>
      </c>
      <c r="B250" s="35" t="s">
        <v>115</v>
      </c>
      <c r="C250" s="188"/>
      <c r="D250" s="187"/>
      <c r="E250" s="145">
        <v>0</v>
      </c>
      <c r="F250" s="36">
        <v>0</v>
      </c>
      <c r="G250" s="37" t="str">
        <f t="shared" si="32"/>
        <v>-</v>
      </c>
      <c r="H250" s="182"/>
    </row>
    <row r="251" spans="1:8" s="114" customFormat="1" ht="12" customHeight="1" hidden="1" outlineLevel="2">
      <c r="A251" s="34" t="s">
        <v>31</v>
      </c>
      <c r="B251" s="35" t="s">
        <v>30</v>
      </c>
      <c r="C251" s="188"/>
      <c r="D251" s="187"/>
      <c r="E251" s="145">
        <v>0</v>
      </c>
      <c r="F251" s="36">
        <v>0</v>
      </c>
      <c r="G251" s="37" t="str">
        <f t="shared" si="32"/>
        <v>-</v>
      </c>
      <c r="H251" s="182"/>
    </row>
    <row r="252" spans="1:8" s="114" customFormat="1" ht="3.75" customHeight="1" outlineLevel="1" collapsed="1">
      <c r="A252" s="38"/>
      <c r="B252" s="39"/>
      <c r="C252" s="110"/>
      <c r="D252" s="108"/>
      <c r="E252" s="146"/>
      <c r="F252" s="40"/>
      <c r="G252" s="41"/>
      <c r="H252" s="183"/>
    </row>
    <row r="253" spans="1:8" s="114" customFormat="1" ht="3" customHeight="1" outlineLevel="1">
      <c r="A253" s="119"/>
      <c r="B253" s="120"/>
      <c r="C253" s="111"/>
      <c r="D253" s="112"/>
      <c r="E253" s="147"/>
      <c r="F253" s="121"/>
      <c r="G253" s="122"/>
      <c r="H253" s="113"/>
    </row>
    <row r="254" spans="1:8" s="160" customFormat="1" ht="24.75" customHeight="1" outlineLevel="1">
      <c r="A254" s="42" t="s">
        <v>82</v>
      </c>
      <c r="B254" s="43" t="s">
        <v>160</v>
      </c>
      <c r="C254" s="188">
        <v>801</v>
      </c>
      <c r="D254" s="187">
        <v>80120</v>
      </c>
      <c r="E254" s="144">
        <f>SUM(E255:E259)</f>
        <v>46292</v>
      </c>
      <c r="F254" s="44">
        <f>SUM(F255:F259)</f>
        <v>39983.83</v>
      </c>
      <c r="G254" s="45">
        <f t="shared" si="32"/>
        <v>86.37308822258706</v>
      </c>
      <c r="H254" s="182" t="s">
        <v>378</v>
      </c>
    </row>
    <row r="255" spans="1:8" s="114" customFormat="1" ht="12" customHeight="1" outlineLevel="1">
      <c r="A255" s="34" t="s">
        <v>1</v>
      </c>
      <c r="B255" s="35" t="s">
        <v>27</v>
      </c>
      <c r="C255" s="188"/>
      <c r="D255" s="187"/>
      <c r="E255" s="145">
        <v>46292</v>
      </c>
      <c r="F255" s="36">
        <v>39983.83</v>
      </c>
      <c r="G255" s="37">
        <f t="shared" si="32"/>
        <v>86.37308822258706</v>
      </c>
      <c r="H255" s="182"/>
    </row>
    <row r="256" spans="1:8" s="114" customFormat="1" ht="12" customHeight="1" hidden="1" outlineLevel="2">
      <c r="A256" s="34" t="s">
        <v>2</v>
      </c>
      <c r="B256" s="35" t="s">
        <v>28</v>
      </c>
      <c r="C256" s="188"/>
      <c r="D256" s="187"/>
      <c r="E256" s="145">
        <v>0</v>
      </c>
      <c r="F256" s="36">
        <v>0</v>
      </c>
      <c r="G256" s="37" t="str">
        <f t="shared" si="32"/>
        <v>-</v>
      </c>
      <c r="H256" s="182"/>
    </row>
    <row r="257" spans="1:8" s="114" customFormat="1" ht="12" customHeight="1" hidden="1" outlineLevel="2">
      <c r="A257" s="34" t="s">
        <v>3</v>
      </c>
      <c r="B257" s="35" t="s">
        <v>29</v>
      </c>
      <c r="C257" s="188"/>
      <c r="D257" s="187"/>
      <c r="E257" s="145">
        <v>0</v>
      </c>
      <c r="F257" s="36">
        <v>0</v>
      </c>
      <c r="G257" s="37" t="str">
        <f t="shared" si="32"/>
        <v>-</v>
      </c>
      <c r="H257" s="182"/>
    </row>
    <row r="258" spans="1:8" s="114" customFormat="1" ht="12" customHeight="1" hidden="1" outlineLevel="2">
      <c r="A258" s="34" t="s">
        <v>25</v>
      </c>
      <c r="B258" s="35" t="s">
        <v>115</v>
      </c>
      <c r="C258" s="188"/>
      <c r="D258" s="187"/>
      <c r="E258" s="145">
        <v>0</v>
      </c>
      <c r="F258" s="36">
        <v>0</v>
      </c>
      <c r="G258" s="37" t="str">
        <f t="shared" si="32"/>
        <v>-</v>
      </c>
      <c r="H258" s="182"/>
    </row>
    <row r="259" spans="1:8" s="114" customFormat="1" ht="12" customHeight="1" hidden="1" outlineLevel="2">
      <c r="A259" s="34" t="s">
        <v>31</v>
      </c>
      <c r="B259" s="35" t="s">
        <v>30</v>
      </c>
      <c r="C259" s="188"/>
      <c r="D259" s="187"/>
      <c r="E259" s="145">
        <v>0</v>
      </c>
      <c r="F259" s="36">
        <v>0</v>
      </c>
      <c r="G259" s="37" t="str">
        <f t="shared" si="32"/>
        <v>-</v>
      </c>
      <c r="H259" s="182"/>
    </row>
    <row r="260" spans="1:8" s="114" customFormat="1" ht="3.75" customHeight="1" outlineLevel="1" collapsed="1">
      <c r="A260" s="38"/>
      <c r="B260" s="39"/>
      <c r="C260" s="110"/>
      <c r="D260" s="108"/>
      <c r="E260" s="146"/>
      <c r="F260" s="40"/>
      <c r="G260" s="41"/>
      <c r="H260" s="109"/>
    </row>
    <row r="261" spans="1:8" s="114" customFormat="1" ht="3" customHeight="1" outlineLevel="1">
      <c r="A261" s="119"/>
      <c r="B261" s="120"/>
      <c r="C261" s="111"/>
      <c r="D261" s="112"/>
      <c r="E261" s="147"/>
      <c r="F261" s="121"/>
      <c r="G261" s="122"/>
      <c r="H261" s="113"/>
    </row>
    <row r="262" spans="1:8" s="160" customFormat="1" ht="24.75" customHeight="1" outlineLevel="1">
      <c r="A262" s="42" t="s">
        <v>83</v>
      </c>
      <c r="B262" s="43" t="s">
        <v>345</v>
      </c>
      <c r="C262" s="188">
        <v>801</v>
      </c>
      <c r="D262" s="187">
        <v>80120</v>
      </c>
      <c r="E262" s="144">
        <f>SUM(E263:E267)</f>
        <v>80000</v>
      </c>
      <c r="F262" s="44">
        <f>SUM(F263:F267)</f>
        <v>75506.1</v>
      </c>
      <c r="G262" s="45">
        <f aca="true" t="shared" si="33" ref="G262:G267">IF(E262&gt;0,F262/E262*100,"-")</f>
        <v>94.382625</v>
      </c>
      <c r="H262" s="182" t="s">
        <v>389</v>
      </c>
    </row>
    <row r="263" spans="1:8" s="114" customFormat="1" ht="12" customHeight="1" outlineLevel="1">
      <c r="A263" s="34" t="s">
        <v>1</v>
      </c>
      <c r="B263" s="35" t="s">
        <v>27</v>
      </c>
      <c r="C263" s="188"/>
      <c r="D263" s="187"/>
      <c r="E263" s="145">
        <v>80000</v>
      </c>
      <c r="F263" s="36">
        <v>75506.1</v>
      </c>
      <c r="G263" s="37">
        <f t="shared" si="33"/>
        <v>94.382625</v>
      </c>
      <c r="H263" s="182"/>
    </row>
    <row r="264" spans="1:8" s="114" customFormat="1" ht="12" customHeight="1" hidden="1" outlineLevel="2">
      <c r="A264" s="34" t="s">
        <v>2</v>
      </c>
      <c r="B264" s="35" t="s">
        <v>28</v>
      </c>
      <c r="C264" s="188"/>
      <c r="D264" s="187"/>
      <c r="E264" s="145">
        <v>0</v>
      </c>
      <c r="F264" s="36">
        <v>0</v>
      </c>
      <c r="G264" s="37" t="str">
        <f t="shared" si="33"/>
        <v>-</v>
      </c>
      <c r="H264" s="182"/>
    </row>
    <row r="265" spans="1:8" s="114" customFormat="1" ht="12" customHeight="1" hidden="1" outlineLevel="2">
      <c r="A265" s="34" t="s">
        <v>3</v>
      </c>
      <c r="B265" s="35" t="s">
        <v>29</v>
      </c>
      <c r="C265" s="188"/>
      <c r="D265" s="187"/>
      <c r="E265" s="145">
        <v>0</v>
      </c>
      <c r="F265" s="36">
        <v>0</v>
      </c>
      <c r="G265" s="37" t="str">
        <f t="shared" si="33"/>
        <v>-</v>
      </c>
      <c r="H265" s="182"/>
    </row>
    <row r="266" spans="1:8" s="114" customFormat="1" ht="12" customHeight="1" hidden="1" outlineLevel="2">
      <c r="A266" s="34" t="s">
        <v>25</v>
      </c>
      <c r="B266" s="35" t="s">
        <v>115</v>
      </c>
      <c r="C266" s="188"/>
      <c r="D266" s="187"/>
      <c r="E266" s="145">
        <v>0</v>
      </c>
      <c r="F266" s="36">
        <v>0</v>
      </c>
      <c r="G266" s="37" t="str">
        <f t="shared" si="33"/>
        <v>-</v>
      </c>
      <c r="H266" s="182"/>
    </row>
    <row r="267" spans="1:8" s="114" customFormat="1" ht="12" customHeight="1" hidden="1" outlineLevel="2">
      <c r="A267" s="34" t="s">
        <v>31</v>
      </c>
      <c r="B267" s="35" t="s">
        <v>30</v>
      </c>
      <c r="C267" s="188"/>
      <c r="D267" s="187"/>
      <c r="E267" s="145">
        <v>0</v>
      </c>
      <c r="F267" s="36">
        <v>0</v>
      </c>
      <c r="G267" s="37" t="str">
        <f t="shared" si="33"/>
        <v>-</v>
      </c>
      <c r="H267" s="182"/>
    </row>
    <row r="268" spans="1:8" s="114" customFormat="1" ht="3.75" customHeight="1" outlineLevel="1" collapsed="1">
      <c r="A268" s="38"/>
      <c r="B268" s="39"/>
      <c r="C268" s="110"/>
      <c r="D268" s="108"/>
      <c r="E268" s="146"/>
      <c r="F268" s="40"/>
      <c r="G268" s="41"/>
      <c r="H268" s="109"/>
    </row>
    <row r="269" spans="1:8" s="114" customFormat="1" ht="3" customHeight="1" outlineLevel="1">
      <c r="A269" s="119"/>
      <c r="B269" s="120"/>
      <c r="C269" s="111"/>
      <c r="D269" s="112"/>
      <c r="E269" s="147"/>
      <c r="F269" s="121"/>
      <c r="G269" s="122"/>
      <c r="H269" s="113"/>
    </row>
    <row r="270" spans="1:8" s="160" customFormat="1" ht="23.25" customHeight="1" outlineLevel="1">
      <c r="A270" s="42" t="s">
        <v>123</v>
      </c>
      <c r="B270" s="43" t="s">
        <v>161</v>
      </c>
      <c r="C270" s="188">
        <v>853</v>
      </c>
      <c r="D270" s="187">
        <v>85305</v>
      </c>
      <c r="E270" s="144">
        <f>SUM(E271:E275)</f>
        <v>64100</v>
      </c>
      <c r="F270" s="44">
        <f>SUM(F271:F275)</f>
        <v>64073.83</v>
      </c>
      <c r="G270" s="45">
        <f t="shared" si="32"/>
        <v>99.95917316692669</v>
      </c>
      <c r="H270" s="182" t="s">
        <v>379</v>
      </c>
    </row>
    <row r="271" spans="1:8" s="114" customFormat="1" ht="12" customHeight="1" outlineLevel="1">
      <c r="A271" s="34" t="s">
        <v>1</v>
      </c>
      <c r="B271" s="35" t="s">
        <v>27</v>
      </c>
      <c r="C271" s="188"/>
      <c r="D271" s="187"/>
      <c r="E271" s="145">
        <v>64100</v>
      </c>
      <c r="F271" s="36">
        <v>64073.83</v>
      </c>
      <c r="G271" s="37">
        <f t="shared" si="32"/>
        <v>99.95917316692669</v>
      </c>
      <c r="H271" s="182"/>
    </row>
    <row r="272" spans="1:8" s="114" customFormat="1" ht="12" customHeight="1" hidden="1" outlineLevel="2">
      <c r="A272" s="34" t="s">
        <v>2</v>
      </c>
      <c r="B272" s="35" t="s">
        <v>28</v>
      </c>
      <c r="C272" s="188"/>
      <c r="D272" s="187"/>
      <c r="E272" s="145">
        <v>0</v>
      </c>
      <c r="F272" s="36">
        <v>0</v>
      </c>
      <c r="G272" s="37" t="str">
        <f t="shared" si="32"/>
        <v>-</v>
      </c>
      <c r="H272" s="182"/>
    </row>
    <row r="273" spans="1:8" s="114" customFormat="1" ht="12" customHeight="1" hidden="1" outlineLevel="2">
      <c r="A273" s="34" t="s">
        <v>3</v>
      </c>
      <c r="B273" s="35" t="s">
        <v>29</v>
      </c>
      <c r="C273" s="188"/>
      <c r="D273" s="187"/>
      <c r="E273" s="145">
        <v>0</v>
      </c>
      <c r="F273" s="36">
        <v>0</v>
      </c>
      <c r="G273" s="37" t="str">
        <f t="shared" si="32"/>
        <v>-</v>
      </c>
      <c r="H273" s="182"/>
    </row>
    <row r="274" spans="1:8" s="114" customFormat="1" ht="12" customHeight="1" hidden="1" outlineLevel="2">
      <c r="A274" s="34" t="s">
        <v>25</v>
      </c>
      <c r="B274" s="35" t="s">
        <v>115</v>
      </c>
      <c r="C274" s="188"/>
      <c r="D274" s="187"/>
      <c r="E274" s="145">
        <v>0</v>
      </c>
      <c r="F274" s="36">
        <v>0</v>
      </c>
      <c r="G274" s="37" t="str">
        <f t="shared" si="32"/>
        <v>-</v>
      </c>
      <c r="H274" s="182"/>
    </row>
    <row r="275" spans="1:8" s="114" customFormat="1" ht="12" customHeight="1" hidden="1" outlineLevel="2">
      <c r="A275" s="34" t="s">
        <v>31</v>
      </c>
      <c r="B275" s="35" t="s">
        <v>30</v>
      </c>
      <c r="C275" s="188"/>
      <c r="D275" s="187"/>
      <c r="E275" s="145">
        <v>0</v>
      </c>
      <c r="F275" s="36">
        <v>0</v>
      </c>
      <c r="G275" s="37" t="str">
        <f t="shared" si="32"/>
        <v>-</v>
      </c>
      <c r="H275" s="182"/>
    </row>
    <row r="276" spans="1:8" s="114" customFormat="1" ht="3" customHeight="1" outlineLevel="1" collapsed="1">
      <c r="A276" s="38"/>
      <c r="B276" s="39"/>
      <c r="C276" s="110"/>
      <c r="D276" s="108"/>
      <c r="E276" s="146"/>
      <c r="F276" s="40"/>
      <c r="G276" s="41"/>
      <c r="H276" s="183"/>
    </row>
    <row r="277" spans="1:8" s="114" customFormat="1" ht="3" customHeight="1" outlineLevel="1">
      <c r="A277" s="119"/>
      <c r="B277" s="120"/>
      <c r="C277" s="111"/>
      <c r="D277" s="112"/>
      <c r="E277" s="147"/>
      <c r="F277" s="121"/>
      <c r="G277" s="122"/>
      <c r="H277" s="113"/>
    </row>
    <row r="278" spans="1:8" s="160" customFormat="1" ht="13.5" customHeight="1" outlineLevel="1">
      <c r="A278" s="42" t="s">
        <v>124</v>
      </c>
      <c r="B278" s="43" t="s">
        <v>162</v>
      </c>
      <c r="C278" s="188">
        <v>900</v>
      </c>
      <c r="D278" s="187">
        <v>90095</v>
      </c>
      <c r="E278" s="144">
        <f>SUM(E279:E283)</f>
        <v>172034</v>
      </c>
      <c r="F278" s="44">
        <f>SUM(F279:F283)</f>
        <v>169916.09</v>
      </c>
      <c r="G278" s="45">
        <f aca="true" t="shared" si="34" ref="G278:G291">IF(E278&gt;0,F278/E278*100,"-")</f>
        <v>98.76890033365497</v>
      </c>
      <c r="H278" s="182" t="s">
        <v>380</v>
      </c>
    </row>
    <row r="279" spans="1:8" s="114" customFormat="1" ht="12" customHeight="1" outlineLevel="1">
      <c r="A279" s="34" t="s">
        <v>1</v>
      </c>
      <c r="B279" s="35" t="s">
        <v>27</v>
      </c>
      <c r="C279" s="188"/>
      <c r="D279" s="187"/>
      <c r="E279" s="145">
        <v>172034</v>
      </c>
      <c r="F279" s="36">
        <v>169916.09</v>
      </c>
      <c r="G279" s="37">
        <f t="shared" si="34"/>
        <v>98.76890033365497</v>
      </c>
      <c r="H279" s="182"/>
    </row>
    <row r="280" spans="1:8" s="114" customFormat="1" ht="12" customHeight="1" hidden="1" outlineLevel="2">
      <c r="A280" s="34" t="s">
        <v>2</v>
      </c>
      <c r="B280" s="35" t="s">
        <v>28</v>
      </c>
      <c r="C280" s="188"/>
      <c r="D280" s="187"/>
      <c r="E280" s="145">
        <v>0</v>
      </c>
      <c r="F280" s="36">
        <v>0</v>
      </c>
      <c r="G280" s="37" t="str">
        <f t="shared" si="34"/>
        <v>-</v>
      </c>
      <c r="H280" s="182"/>
    </row>
    <row r="281" spans="1:8" s="114" customFormat="1" ht="12" customHeight="1" hidden="1" outlineLevel="2">
      <c r="A281" s="34" t="s">
        <v>3</v>
      </c>
      <c r="B281" s="35" t="s">
        <v>29</v>
      </c>
      <c r="C281" s="188"/>
      <c r="D281" s="187"/>
      <c r="E281" s="145">
        <v>0</v>
      </c>
      <c r="F281" s="36">
        <v>0</v>
      </c>
      <c r="G281" s="37" t="str">
        <f t="shared" si="34"/>
        <v>-</v>
      </c>
      <c r="H281" s="182"/>
    </row>
    <row r="282" spans="1:8" s="114" customFormat="1" ht="12" customHeight="1" hidden="1" outlineLevel="2">
      <c r="A282" s="34" t="s">
        <v>25</v>
      </c>
      <c r="B282" s="35" t="s">
        <v>115</v>
      </c>
      <c r="C282" s="188"/>
      <c r="D282" s="187"/>
      <c r="E282" s="145">
        <v>0</v>
      </c>
      <c r="F282" s="36">
        <v>0</v>
      </c>
      <c r="G282" s="37" t="str">
        <f t="shared" si="34"/>
        <v>-</v>
      </c>
      <c r="H282" s="182"/>
    </row>
    <row r="283" spans="1:8" s="114" customFormat="1" ht="12" customHeight="1" hidden="1" outlineLevel="2">
      <c r="A283" s="34" t="s">
        <v>31</v>
      </c>
      <c r="B283" s="35" t="s">
        <v>30</v>
      </c>
      <c r="C283" s="188"/>
      <c r="D283" s="187"/>
      <c r="E283" s="145">
        <v>0</v>
      </c>
      <c r="F283" s="36">
        <v>0</v>
      </c>
      <c r="G283" s="37" t="str">
        <f t="shared" si="34"/>
        <v>-</v>
      </c>
      <c r="H283" s="182"/>
    </row>
    <row r="284" spans="1:8" s="114" customFormat="1" ht="3.75" customHeight="1" outlineLevel="1" collapsed="1">
      <c r="A284" s="38"/>
      <c r="B284" s="39"/>
      <c r="C284" s="110"/>
      <c r="D284" s="108"/>
      <c r="E284" s="146"/>
      <c r="F284" s="40"/>
      <c r="G284" s="41"/>
      <c r="H284" s="183"/>
    </row>
    <row r="285" spans="1:8" s="114" customFormat="1" ht="3" customHeight="1" outlineLevel="1">
      <c r="A285" s="119"/>
      <c r="B285" s="120"/>
      <c r="C285" s="124"/>
      <c r="D285" s="112"/>
      <c r="E285" s="147"/>
      <c r="F285" s="121"/>
      <c r="G285" s="122"/>
      <c r="H285" s="181" t="s">
        <v>381</v>
      </c>
    </row>
    <row r="286" spans="1:8" s="160" customFormat="1" ht="13.5" customHeight="1" outlineLevel="1">
      <c r="A286" s="42" t="s">
        <v>125</v>
      </c>
      <c r="B286" s="43" t="s">
        <v>163</v>
      </c>
      <c r="C286" s="188">
        <v>900</v>
      </c>
      <c r="D286" s="187">
        <v>90095</v>
      </c>
      <c r="E286" s="144">
        <f>SUM(E287:E291)</f>
        <v>478</v>
      </c>
      <c r="F286" s="44">
        <f>SUM(F287:F291)</f>
        <v>477.64</v>
      </c>
      <c r="G286" s="45">
        <f t="shared" si="34"/>
        <v>99.92468619246861</v>
      </c>
      <c r="H286" s="182"/>
    </row>
    <row r="287" spans="1:8" s="114" customFormat="1" ht="12" customHeight="1" outlineLevel="1">
      <c r="A287" s="34" t="s">
        <v>1</v>
      </c>
      <c r="B287" s="35" t="s">
        <v>27</v>
      </c>
      <c r="C287" s="188"/>
      <c r="D287" s="187"/>
      <c r="E287" s="145">
        <v>478</v>
      </c>
      <c r="F287" s="36">
        <v>477.64</v>
      </c>
      <c r="G287" s="37">
        <f t="shared" si="34"/>
        <v>99.92468619246861</v>
      </c>
      <c r="H287" s="182"/>
    </row>
    <row r="288" spans="1:8" s="114" customFormat="1" ht="12" customHeight="1" hidden="1" outlineLevel="2">
      <c r="A288" s="34" t="s">
        <v>2</v>
      </c>
      <c r="B288" s="35" t="s">
        <v>28</v>
      </c>
      <c r="C288" s="188"/>
      <c r="D288" s="187"/>
      <c r="E288" s="145">
        <v>0</v>
      </c>
      <c r="F288" s="36">
        <v>0</v>
      </c>
      <c r="G288" s="37" t="str">
        <f t="shared" si="34"/>
        <v>-</v>
      </c>
      <c r="H288" s="182"/>
    </row>
    <row r="289" spans="1:8" s="114" customFormat="1" ht="12" customHeight="1" hidden="1" outlineLevel="2">
      <c r="A289" s="34" t="s">
        <v>3</v>
      </c>
      <c r="B289" s="35" t="s">
        <v>29</v>
      </c>
      <c r="C289" s="188"/>
      <c r="D289" s="187"/>
      <c r="E289" s="145">
        <v>0</v>
      </c>
      <c r="F289" s="36">
        <v>0</v>
      </c>
      <c r="G289" s="37" t="str">
        <f t="shared" si="34"/>
        <v>-</v>
      </c>
      <c r="H289" s="182"/>
    </row>
    <row r="290" spans="1:8" s="114" customFormat="1" ht="12" customHeight="1" hidden="1" outlineLevel="2">
      <c r="A290" s="34" t="s">
        <v>25</v>
      </c>
      <c r="B290" s="35" t="s">
        <v>115</v>
      </c>
      <c r="C290" s="188"/>
      <c r="D290" s="187"/>
      <c r="E290" s="145">
        <v>0</v>
      </c>
      <c r="F290" s="36">
        <v>0</v>
      </c>
      <c r="G290" s="37" t="str">
        <f t="shared" si="34"/>
        <v>-</v>
      </c>
      <c r="H290" s="182"/>
    </row>
    <row r="291" spans="1:8" s="114" customFormat="1" ht="12" customHeight="1" hidden="1" outlineLevel="2">
      <c r="A291" s="34" t="s">
        <v>31</v>
      </c>
      <c r="B291" s="35" t="s">
        <v>30</v>
      </c>
      <c r="C291" s="188"/>
      <c r="D291" s="187"/>
      <c r="E291" s="145">
        <v>0</v>
      </c>
      <c r="F291" s="36">
        <v>0</v>
      </c>
      <c r="G291" s="37" t="str">
        <f t="shared" si="34"/>
        <v>-</v>
      </c>
      <c r="H291" s="182"/>
    </row>
    <row r="292" spans="1:8" s="114" customFormat="1" ht="3.75" customHeight="1" outlineLevel="1" collapsed="1">
      <c r="A292" s="38"/>
      <c r="B292" s="39"/>
      <c r="C292" s="123"/>
      <c r="D292" s="108"/>
      <c r="E292" s="146"/>
      <c r="F292" s="40"/>
      <c r="G292" s="41"/>
      <c r="H292" s="183"/>
    </row>
    <row r="293" spans="1:8" s="114" customFormat="1" ht="3" customHeight="1" outlineLevel="1">
      <c r="A293" s="119"/>
      <c r="B293" s="120"/>
      <c r="C293" s="111"/>
      <c r="D293" s="112"/>
      <c r="E293" s="147"/>
      <c r="F293" s="121"/>
      <c r="G293" s="122"/>
      <c r="H293" s="113"/>
    </row>
    <row r="294" spans="1:8" s="160" customFormat="1" ht="13.5" customHeight="1" outlineLevel="1">
      <c r="A294" s="42" t="s">
        <v>126</v>
      </c>
      <c r="B294" s="43" t="s">
        <v>129</v>
      </c>
      <c r="C294" s="188">
        <v>900</v>
      </c>
      <c r="D294" s="187">
        <v>90095</v>
      </c>
      <c r="E294" s="144">
        <f>SUM(E295:E299)</f>
        <v>1349274</v>
      </c>
      <c r="F294" s="44">
        <f>SUM(F295:F299)</f>
        <v>1346990.42</v>
      </c>
      <c r="G294" s="45">
        <f aca="true" t="shared" si="35" ref="G294:G299">IF(E294&gt;0,F294/E294*100,"-")</f>
        <v>99.83075490967734</v>
      </c>
      <c r="H294" s="182" t="s">
        <v>390</v>
      </c>
    </row>
    <row r="295" spans="1:8" s="114" customFormat="1" ht="12" customHeight="1" outlineLevel="1">
      <c r="A295" s="34" t="s">
        <v>1</v>
      </c>
      <c r="B295" s="35" t="s">
        <v>27</v>
      </c>
      <c r="C295" s="188"/>
      <c r="D295" s="187"/>
      <c r="E295" s="145">
        <v>1349274</v>
      </c>
      <c r="F295" s="36">
        <v>1346990.42</v>
      </c>
      <c r="G295" s="37">
        <f t="shared" si="35"/>
        <v>99.83075490967734</v>
      </c>
      <c r="H295" s="182"/>
    </row>
    <row r="296" spans="1:8" s="114" customFormat="1" ht="12" customHeight="1" hidden="1" outlineLevel="2">
      <c r="A296" s="34" t="s">
        <v>2</v>
      </c>
      <c r="B296" s="35" t="s">
        <v>28</v>
      </c>
      <c r="C296" s="188"/>
      <c r="D296" s="187"/>
      <c r="E296" s="145">
        <v>0</v>
      </c>
      <c r="F296" s="36">
        <v>0</v>
      </c>
      <c r="G296" s="37" t="str">
        <f t="shared" si="35"/>
        <v>-</v>
      </c>
      <c r="H296" s="182"/>
    </row>
    <row r="297" spans="1:8" s="114" customFormat="1" ht="12" customHeight="1" hidden="1" outlineLevel="2">
      <c r="A297" s="34" t="s">
        <v>3</v>
      </c>
      <c r="B297" s="35" t="s">
        <v>29</v>
      </c>
      <c r="C297" s="188"/>
      <c r="D297" s="187"/>
      <c r="E297" s="145">
        <v>0</v>
      </c>
      <c r="F297" s="36">
        <v>0</v>
      </c>
      <c r="G297" s="37" t="str">
        <f t="shared" si="35"/>
        <v>-</v>
      </c>
      <c r="H297" s="182"/>
    </row>
    <row r="298" spans="1:8" s="114" customFormat="1" ht="12" customHeight="1" hidden="1" outlineLevel="2">
      <c r="A298" s="34" t="s">
        <v>25</v>
      </c>
      <c r="B298" s="35" t="s">
        <v>115</v>
      </c>
      <c r="C298" s="188"/>
      <c r="D298" s="187"/>
      <c r="E298" s="145">
        <v>0</v>
      </c>
      <c r="F298" s="36">
        <v>0</v>
      </c>
      <c r="G298" s="37" t="str">
        <f t="shared" si="35"/>
        <v>-</v>
      </c>
      <c r="H298" s="182"/>
    </row>
    <row r="299" spans="1:8" s="114" customFormat="1" ht="12" customHeight="1" hidden="1" outlineLevel="2">
      <c r="A299" s="34" t="s">
        <v>31</v>
      </c>
      <c r="B299" s="35" t="s">
        <v>30</v>
      </c>
      <c r="C299" s="188"/>
      <c r="D299" s="187"/>
      <c r="E299" s="145">
        <v>0</v>
      </c>
      <c r="F299" s="36">
        <v>0</v>
      </c>
      <c r="G299" s="37" t="str">
        <f t="shared" si="35"/>
        <v>-</v>
      </c>
      <c r="H299" s="182"/>
    </row>
    <row r="300" spans="1:8" s="114" customFormat="1" ht="3.75" customHeight="1" outlineLevel="1" collapsed="1">
      <c r="A300" s="38"/>
      <c r="B300" s="39"/>
      <c r="C300" s="110"/>
      <c r="D300" s="108"/>
      <c r="E300" s="146"/>
      <c r="F300" s="40"/>
      <c r="G300" s="41"/>
      <c r="H300" s="183"/>
    </row>
    <row r="301" spans="1:8" s="114" customFormat="1" ht="3" customHeight="1" outlineLevel="1">
      <c r="A301" s="119"/>
      <c r="B301" s="120"/>
      <c r="C301" s="111"/>
      <c r="D301" s="112"/>
      <c r="E301" s="147"/>
      <c r="F301" s="121"/>
      <c r="G301" s="122"/>
      <c r="H301" s="181" t="s">
        <v>551</v>
      </c>
    </row>
    <row r="302" spans="1:8" s="160" customFormat="1" ht="13.5" customHeight="1" outlineLevel="1">
      <c r="A302" s="42" t="s">
        <v>346</v>
      </c>
      <c r="B302" s="43" t="s">
        <v>164</v>
      </c>
      <c r="C302" s="188">
        <v>900</v>
      </c>
      <c r="D302" s="187">
        <v>90095</v>
      </c>
      <c r="E302" s="144">
        <f>SUM(E303:E307)</f>
        <v>8100</v>
      </c>
      <c r="F302" s="44">
        <f>SUM(F303:F307)</f>
        <v>8075.84</v>
      </c>
      <c r="G302" s="45">
        <f aca="true" t="shared" si="36" ref="G302:G307">IF(E302&gt;0,F302/E302*100,"-")</f>
        <v>99.70172839506174</v>
      </c>
      <c r="H302" s="182"/>
    </row>
    <row r="303" spans="1:8" s="114" customFormat="1" ht="12" customHeight="1" outlineLevel="1">
      <c r="A303" s="34" t="s">
        <v>1</v>
      </c>
      <c r="B303" s="35" t="s">
        <v>27</v>
      </c>
      <c r="C303" s="188"/>
      <c r="D303" s="187"/>
      <c r="E303" s="145">
        <v>8100</v>
      </c>
      <c r="F303" s="36">
        <v>8075.84</v>
      </c>
      <c r="G303" s="37">
        <f t="shared" si="36"/>
        <v>99.70172839506174</v>
      </c>
      <c r="H303" s="182"/>
    </row>
    <row r="304" spans="1:8" s="114" customFormat="1" ht="12" customHeight="1" hidden="1" outlineLevel="2">
      <c r="A304" s="34" t="s">
        <v>2</v>
      </c>
      <c r="B304" s="35" t="s">
        <v>28</v>
      </c>
      <c r="C304" s="188"/>
      <c r="D304" s="187"/>
      <c r="E304" s="145">
        <v>0</v>
      </c>
      <c r="F304" s="36">
        <v>0</v>
      </c>
      <c r="G304" s="37" t="str">
        <f t="shared" si="36"/>
        <v>-</v>
      </c>
      <c r="H304" s="182"/>
    </row>
    <row r="305" spans="1:8" s="114" customFormat="1" ht="12" customHeight="1" hidden="1" outlineLevel="2">
      <c r="A305" s="34" t="s">
        <v>3</v>
      </c>
      <c r="B305" s="35" t="s">
        <v>29</v>
      </c>
      <c r="C305" s="188"/>
      <c r="D305" s="187"/>
      <c r="E305" s="145">
        <v>0</v>
      </c>
      <c r="F305" s="36">
        <v>0</v>
      </c>
      <c r="G305" s="37" t="str">
        <f t="shared" si="36"/>
        <v>-</v>
      </c>
      <c r="H305" s="182"/>
    </row>
    <row r="306" spans="1:8" s="114" customFormat="1" ht="12" customHeight="1" hidden="1" outlineLevel="2">
      <c r="A306" s="34" t="s">
        <v>25</v>
      </c>
      <c r="B306" s="35" t="s">
        <v>115</v>
      </c>
      <c r="C306" s="188"/>
      <c r="D306" s="187"/>
      <c r="E306" s="145">
        <v>0</v>
      </c>
      <c r="F306" s="36">
        <v>0</v>
      </c>
      <c r="G306" s="37" t="str">
        <f t="shared" si="36"/>
        <v>-</v>
      </c>
      <c r="H306" s="182"/>
    </row>
    <row r="307" spans="1:8" s="114" customFormat="1" ht="12" customHeight="1" hidden="1" outlineLevel="2">
      <c r="A307" s="34" t="s">
        <v>31</v>
      </c>
      <c r="B307" s="35" t="s">
        <v>30</v>
      </c>
      <c r="C307" s="188"/>
      <c r="D307" s="187"/>
      <c r="E307" s="145">
        <v>0</v>
      </c>
      <c r="F307" s="36">
        <v>0</v>
      </c>
      <c r="G307" s="37" t="str">
        <f t="shared" si="36"/>
        <v>-</v>
      </c>
      <c r="H307" s="182"/>
    </row>
    <row r="308" spans="1:8" s="114" customFormat="1" ht="3.75" customHeight="1" outlineLevel="1" collapsed="1">
      <c r="A308" s="38"/>
      <c r="B308" s="39"/>
      <c r="C308" s="110"/>
      <c r="D308" s="108"/>
      <c r="E308" s="146"/>
      <c r="F308" s="40"/>
      <c r="G308" s="41"/>
      <c r="H308" s="183"/>
    </row>
    <row r="309" spans="1:8" s="167" customFormat="1" ht="16.5" customHeight="1">
      <c r="A309" s="154" t="s">
        <v>34</v>
      </c>
      <c r="B309" s="177" t="s">
        <v>56</v>
      </c>
      <c r="C309" s="58"/>
      <c r="D309" s="58"/>
      <c r="E309" s="138">
        <f>SUM(E310:E314)</f>
        <v>4337718</v>
      </c>
      <c r="F309" s="59">
        <f>SUM(F310:F314)</f>
        <v>3749146.590000001</v>
      </c>
      <c r="G309" s="60">
        <f aca="true" t="shared" si="37" ref="G309:G314">IF(E309&gt;0,F309/E309*100,"-")</f>
        <v>86.43131227064555</v>
      </c>
      <c r="H309" s="61"/>
    </row>
    <row r="310" spans="1:8" s="168" customFormat="1" ht="13.5" customHeight="1">
      <c r="A310" s="96" t="s">
        <v>1</v>
      </c>
      <c r="B310" s="97" t="s">
        <v>27</v>
      </c>
      <c r="C310" s="98"/>
      <c r="D310" s="96"/>
      <c r="E310" s="139">
        <f>E320+E328+E336+E344+E352+E360+E368+E376+E384+E392+E400+E408+E416+E424+E432+E440+E448+E456+E464+E472+E480+E488+E497+E505+E513+E521+E529+E539+E547+E555+E563+E571</f>
        <v>3946218</v>
      </c>
      <c r="F310" s="99">
        <f>F320+F328+F336+F344+F352+F360+F368+F376+F384+F392+F400+F408+F416+F424+F432+F440+F448+F456+F464+F472+F480+F488+F497+F505+F513+F521+F529+F539+F547+F555+F563+F571</f>
        <v>3357646.590000001</v>
      </c>
      <c r="G310" s="100">
        <f t="shared" si="37"/>
        <v>85.08517750413182</v>
      </c>
      <c r="H310" s="101"/>
    </row>
    <row r="311" spans="1:8" s="168" customFormat="1" ht="13.5" customHeight="1" outlineLevel="1">
      <c r="A311" s="96" t="s">
        <v>2</v>
      </c>
      <c r="B311" s="97" t="s">
        <v>28</v>
      </c>
      <c r="C311" s="98"/>
      <c r="D311" s="96"/>
      <c r="E311" s="139">
        <f aca="true" t="shared" si="38" ref="E311:F314">E321+E329+E337+E345+E353+E361+E369+E377+E385+E393+E401+E409+E417+E425+E433+E441+E449+E457+E465+E473+E481+E489+E498+E506+E514+E522+E530+E540+E548+E556+E564+E572</f>
        <v>391500</v>
      </c>
      <c r="F311" s="99">
        <f t="shared" si="38"/>
        <v>391500</v>
      </c>
      <c r="G311" s="100">
        <f t="shared" si="37"/>
        <v>100</v>
      </c>
      <c r="H311" s="101"/>
    </row>
    <row r="312" spans="1:8" s="168" customFormat="1" ht="13.5" customHeight="1" outlineLevel="1">
      <c r="A312" s="96" t="s">
        <v>3</v>
      </c>
      <c r="B312" s="97" t="s">
        <v>29</v>
      </c>
      <c r="C312" s="98"/>
      <c r="D312" s="96"/>
      <c r="E312" s="139">
        <f t="shared" si="38"/>
        <v>0</v>
      </c>
      <c r="F312" s="99">
        <f t="shared" si="38"/>
        <v>0</v>
      </c>
      <c r="G312" s="100" t="str">
        <f t="shared" si="37"/>
        <v>-</v>
      </c>
      <c r="H312" s="101"/>
    </row>
    <row r="313" spans="1:8" s="168" customFormat="1" ht="13.5" customHeight="1" outlineLevel="1">
      <c r="A313" s="96" t="s">
        <v>25</v>
      </c>
      <c r="B313" s="97" t="s">
        <v>115</v>
      </c>
      <c r="C313" s="98"/>
      <c r="D313" s="96"/>
      <c r="E313" s="139">
        <f t="shared" si="38"/>
        <v>0</v>
      </c>
      <c r="F313" s="99">
        <f t="shared" si="38"/>
        <v>0</v>
      </c>
      <c r="G313" s="100" t="str">
        <f t="shared" si="37"/>
        <v>-</v>
      </c>
      <c r="H313" s="101"/>
    </row>
    <row r="314" spans="1:8" s="168" customFormat="1" ht="13.5" customHeight="1" outlineLevel="1">
      <c r="A314" s="96" t="s">
        <v>31</v>
      </c>
      <c r="B314" s="97" t="s">
        <v>30</v>
      </c>
      <c r="C314" s="98"/>
      <c r="D314" s="96"/>
      <c r="E314" s="139">
        <f t="shared" si="38"/>
        <v>0</v>
      </c>
      <c r="F314" s="99">
        <f t="shared" si="38"/>
        <v>0</v>
      </c>
      <c r="G314" s="100" t="str">
        <f t="shared" si="37"/>
        <v>-</v>
      </c>
      <c r="H314" s="101"/>
    </row>
    <row r="315" spans="1:8" s="169" customFormat="1" ht="3" customHeight="1">
      <c r="A315" s="28"/>
      <c r="B315" s="29"/>
      <c r="C315" s="30"/>
      <c r="D315" s="28"/>
      <c r="E315" s="140"/>
      <c r="F315" s="31"/>
      <c r="G315" s="32"/>
      <c r="H315" s="33"/>
    </row>
    <row r="316" spans="1:8" s="170" customFormat="1" ht="15.75" customHeight="1" outlineLevel="1">
      <c r="A316" s="62" t="s">
        <v>47</v>
      </c>
      <c r="B316" s="63" t="s">
        <v>46</v>
      </c>
      <c r="C316" s="62"/>
      <c r="D316" s="62"/>
      <c r="E316" s="141">
        <f>E317+E494</f>
        <v>4165756</v>
      </c>
      <c r="F316" s="64">
        <f>F317+F494</f>
        <v>3577844.7800000007</v>
      </c>
      <c r="G316" s="65">
        <f aca="true" t="shared" si="39" ref="G316:G324">IF(E316&gt;0,F316/E316*100,"-")</f>
        <v>85.88704619281592</v>
      </c>
      <c r="H316" s="63"/>
    </row>
    <row r="317" spans="1:8" s="171" customFormat="1" ht="15.75" customHeight="1" outlineLevel="1">
      <c r="A317" s="12" t="s">
        <v>9</v>
      </c>
      <c r="B317" s="13" t="s">
        <v>48</v>
      </c>
      <c r="C317" s="12"/>
      <c r="D317" s="12"/>
      <c r="E317" s="142">
        <f>E319+E327+E335+E343+E351+E359+E367+E375+E383+E391+E399+E407+E415+E423+E431+E439+E447+E455+E463+E471+E479+E487</f>
        <v>4034850</v>
      </c>
      <c r="F317" s="14">
        <f>F319+F327+F335+F407+F415+F423+F479+F487+F343+F351+F359+F367+F375+F383+F391+F431+F439+F447+F455+F463+F471+F399</f>
        <v>3446972.2800000007</v>
      </c>
      <c r="G317" s="15">
        <f t="shared" si="39"/>
        <v>85.42999814119486</v>
      </c>
      <c r="H317" s="13"/>
    </row>
    <row r="318" spans="1:8" s="171" customFormat="1" ht="3" customHeight="1" outlineLevel="1">
      <c r="A318" s="115"/>
      <c r="B318" s="116"/>
      <c r="C318" s="115"/>
      <c r="D318" s="115"/>
      <c r="E318" s="143"/>
      <c r="F318" s="117"/>
      <c r="G318" s="118"/>
      <c r="H318" s="116"/>
    </row>
    <row r="319" spans="1:8" s="160" customFormat="1" ht="24.75" customHeight="1" outlineLevel="1">
      <c r="A319" s="42" t="s">
        <v>26</v>
      </c>
      <c r="B319" s="43" t="s">
        <v>201</v>
      </c>
      <c r="C319" s="188">
        <v>852</v>
      </c>
      <c r="D319" s="187">
        <v>85202</v>
      </c>
      <c r="E319" s="144">
        <f>SUM(E320:E324)</f>
        <v>130000</v>
      </c>
      <c r="F319" s="44">
        <f>SUM(F320:F324)</f>
        <v>129999.51</v>
      </c>
      <c r="G319" s="45">
        <f t="shared" si="39"/>
        <v>99.99962307692307</v>
      </c>
      <c r="H319" s="182" t="s">
        <v>412</v>
      </c>
    </row>
    <row r="320" spans="1:8" s="114" customFormat="1" ht="12" customHeight="1" outlineLevel="1">
      <c r="A320" s="34" t="s">
        <v>1</v>
      </c>
      <c r="B320" s="35" t="s">
        <v>27</v>
      </c>
      <c r="C320" s="188"/>
      <c r="D320" s="187"/>
      <c r="E320" s="145">
        <v>130000</v>
      </c>
      <c r="F320" s="36">
        <v>129999.51</v>
      </c>
      <c r="G320" s="37">
        <f t="shared" si="39"/>
        <v>99.99962307692307</v>
      </c>
      <c r="H320" s="182"/>
    </row>
    <row r="321" spans="1:8" s="114" customFormat="1" ht="12" customHeight="1" hidden="1" outlineLevel="2">
      <c r="A321" s="34" t="s">
        <v>2</v>
      </c>
      <c r="B321" s="35" t="s">
        <v>28</v>
      </c>
      <c r="C321" s="188"/>
      <c r="D321" s="187"/>
      <c r="E321" s="145">
        <v>0</v>
      </c>
      <c r="F321" s="36">
        <v>0</v>
      </c>
      <c r="G321" s="37" t="str">
        <f t="shared" si="39"/>
        <v>-</v>
      </c>
      <c r="H321" s="182"/>
    </row>
    <row r="322" spans="1:8" s="114" customFormat="1" ht="12" customHeight="1" hidden="1" outlineLevel="2">
      <c r="A322" s="34" t="s">
        <v>3</v>
      </c>
      <c r="B322" s="35" t="s">
        <v>29</v>
      </c>
      <c r="C322" s="188"/>
      <c r="D322" s="187"/>
      <c r="E322" s="145">
        <v>0</v>
      </c>
      <c r="F322" s="36">
        <v>0</v>
      </c>
      <c r="G322" s="37" t="str">
        <f t="shared" si="39"/>
        <v>-</v>
      </c>
      <c r="H322" s="182"/>
    </row>
    <row r="323" spans="1:8" s="114" customFormat="1" ht="12" customHeight="1" hidden="1" outlineLevel="2">
      <c r="A323" s="34" t="s">
        <v>25</v>
      </c>
      <c r="B323" s="35" t="s">
        <v>115</v>
      </c>
      <c r="C323" s="188"/>
      <c r="D323" s="187"/>
      <c r="E323" s="145">
        <v>0</v>
      </c>
      <c r="F323" s="36">
        <v>0</v>
      </c>
      <c r="G323" s="37" t="str">
        <f t="shared" si="39"/>
        <v>-</v>
      </c>
      <c r="H323" s="182"/>
    </row>
    <row r="324" spans="1:8" s="114" customFormat="1" ht="12" customHeight="1" hidden="1" outlineLevel="2">
      <c r="A324" s="34" t="s">
        <v>31</v>
      </c>
      <c r="B324" s="35" t="s">
        <v>30</v>
      </c>
      <c r="C324" s="188"/>
      <c r="D324" s="187"/>
      <c r="E324" s="145">
        <v>0</v>
      </c>
      <c r="F324" s="36">
        <v>0</v>
      </c>
      <c r="G324" s="37" t="str">
        <f t="shared" si="39"/>
        <v>-</v>
      </c>
      <c r="H324" s="182"/>
    </row>
    <row r="325" spans="1:8" s="114" customFormat="1" ht="3" customHeight="1" outlineLevel="1" collapsed="1">
      <c r="A325" s="38"/>
      <c r="B325" s="39"/>
      <c r="C325" s="110"/>
      <c r="D325" s="108"/>
      <c r="E325" s="146"/>
      <c r="F325" s="40"/>
      <c r="G325" s="41"/>
      <c r="H325" s="109"/>
    </row>
    <row r="326" spans="1:8" s="114" customFormat="1" ht="3" customHeight="1" outlineLevel="1">
      <c r="A326" s="119"/>
      <c r="B326" s="120"/>
      <c r="C326" s="111"/>
      <c r="D326" s="112"/>
      <c r="E326" s="147"/>
      <c r="F326" s="121"/>
      <c r="G326" s="122"/>
      <c r="H326" s="113"/>
    </row>
    <row r="327" spans="1:8" s="160" customFormat="1" ht="27" customHeight="1" outlineLevel="1">
      <c r="A327" s="42" t="s">
        <v>49</v>
      </c>
      <c r="B327" s="43" t="s">
        <v>202</v>
      </c>
      <c r="C327" s="188">
        <v>852</v>
      </c>
      <c r="D327" s="187">
        <v>85202</v>
      </c>
      <c r="E327" s="144">
        <f>SUM(E328:E332)</f>
        <v>40000</v>
      </c>
      <c r="F327" s="44">
        <f>SUM(F328:F332)</f>
        <v>39360</v>
      </c>
      <c r="G327" s="45">
        <f aca="true" t="shared" si="40" ref="G327:G332">IF(E327&gt;0,F327/E327*100,"-")</f>
        <v>98.4</v>
      </c>
      <c r="H327" s="182" t="s">
        <v>413</v>
      </c>
    </row>
    <row r="328" spans="1:8" s="114" customFormat="1" ht="12" customHeight="1" outlineLevel="1">
      <c r="A328" s="34" t="s">
        <v>1</v>
      </c>
      <c r="B328" s="35" t="s">
        <v>27</v>
      </c>
      <c r="C328" s="188"/>
      <c r="D328" s="187"/>
      <c r="E328" s="145">
        <v>40000</v>
      </c>
      <c r="F328" s="36">
        <v>39360</v>
      </c>
      <c r="G328" s="37">
        <f t="shared" si="40"/>
        <v>98.4</v>
      </c>
      <c r="H328" s="182"/>
    </row>
    <row r="329" spans="1:8" s="114" customFormat="1" ht="12" customHeight="1" hidden="1" outlineLevel="2">
      <c r="A329" s="34" t="s">
        <v>2</v>
      </c>
      <c r="B329" s="35" t="s">
        <v>28</v>
      </c>
      <c r="C329" s="188"/>
      <c r="D329" s="187"/>
      <c r="E329" s="145">
        <v>0</v>
      </c>
      <c r="F329" s="36">
        <v>0</v>
      </c>
      <c r="G329" s="37" t="str">
        <f t="shared" si="40"/>
        <v>-</v>
      </c>
      <c r="H329" s="182"/>
    </row>
    <row r="330" spans="1:8" s="114" customFormat="1" ht="12" customHeight="1" hidden="1" outlineLevel="2">
      <c r="A330" s="34" t="s">
        <v>3</v>
      </c>
      <c r="B330" s="35" t="s">
        <v>29</v>
      </c>
      <c r="C330" s="188"/>
      <c r="D330" s="187"/>
      <c r="E330" s="145">
        <v>0</v>
      </c>
      <c r="F330" s="36">
        <v>0</v>
      </c>
      <c r="G330" s="37" t="str">
        <f t="shared" si="40"/>
        <v>-</v>
      </c>
      <c r="H330" s="182"/>
    </row>
    <row r="331" spans="1:8" s="114" customFormat="1" ht="12" customHeight="1" hidden="1" outlineLevel="2">
      <c r="A331" s="34" t="s">
        <v>25</v>
      </c>
      <c r="B331" s="35" t="s">
        <v>115</v>
      </c>
      <c r="C331" s="188"/>
      <c r="D331" s="187"/>
      <c r="E331" s="145">
        <v>0</v>
      </c>
      <c r="F331" s="36">
        <v>0</v>
      </c>
      <c r="G331" s="37" t="str">
        <f t="shared" si="40"/>
        <v>-</v>
      </c>
      <c r="H331" s="182"/>
    </row>
    <row r="332" spans="1:8" s="114" customFormat="1" ht="12" customHeight="1" hidden="1" outlineLevel="2">
      <c r="A332" s="34" t="s">
        <v>31</v>
      </c>
      <c r="B332" s="35" t="s">
        <v>30</v>
      </c>
      <c r="C332" s="188"/>
      <c r="D332" s="187"/>
      <c r="E332" s="145">
        <v>0</v>
      </c>
      <c r="F332" s="36">
        <v>0</v>
      </c>
      <c r="G332" s="37" t="str">
        <f t="shared" si="40"/>
        <v>-</v>
      </c>
      <c r="H332" s="182"/>
    </row>
    <row r="333" spans="1:8" s="114" customFormat="1" ht="4.5" customHeight="1" outlineLevel="1" collapsed="1">
      <c r="A333" s="38"/>
      <c r="B333" s="39"/>
      <c r="C333" s="110"/>
      <c r="D333" s="108"/>
      <c r="E333" s="146"/>
      <c r="F333" s="40"/>
      <c r="G333" s="41"/>
      <c r="H333" s="183"/>
    </row>
    <row r="334" spans="1:8" s="114" customFormat="1" ht="3" customHeight="1" outlineLevel="1">
      <c r="A334" s="119"/>
      <c r="B334" s="120"/>
      <c r="C334" s="111"/>
      <c r="D334" s="112"/>
      <c r="E334" s="147"/>
      <c r="F334" s="121"/>
      <c r="G334" s="122"/>
      <c r="H334" s="113"/>
    </row>
    <row r="335" spans="1:8" s="160" customFormat="1" ht="38.25" customHeight="1" outlineLevel="1">
      <c r="A335" s="42" t="s">
        <v>50</v>
      </c>
      <c r="B335" s="43" t="s">
        <v>203</v>
      </c>
      <c r="C335" s="188">
        <v>852</v>
      </c>
      <c r="D335" s="187">
        <v>85202</v>
      </c>
      <c r="E335" s="144">
        <f>SUM(E336:E340)</f>
        <v>60000</v>
      </c>
      <c r="F335" s="44">
        <f>SUM(F336:F340)</f>
        <v>59397.98</v>
      </c>
      <c r="G335" s="45">
        <f aca="true" t="shared" si="41" ref="G335:G340">IF(E335&gt;0,F335/E335*100,"-")</f>
        <v>98.99663333333334</v>
      </c>
      <c r="H335" s="182" t="s">
        <v>414</v>
      </c>
    </row>
    <row r="336" spans="1:8" s="114" customFormat="1" ht="12" customHeight="1" outlineLevel="1">
      <c r="A336" s="34" t="s">
        <v>1</v>
      </c>
      <c r="B336" s="35" t="s">
        <v>27</v>
      </c>
      <c r="C336" s="188"/>
      <c r="D336" s="187"/>
      <c r="E336" s="145">
        <v>60000</v>
      </c>
      <c r="F336" s="36">
        <v>59397.98</v>
      </c>
      <c r="G336" s="37">
        <f t="shared" si="41"/>
        <v>98.99663333333334</v>
      </c>
      <c r="H336" s="182"/>
    </row>
    <row r="337" spans="1:8" s="114" customFormat="1" ht="12" customHeight="1" hidden="1" outlineLevel="2">
      <c r="A337" s="34" t="s">
        <v>2</v>
      </c>
      <c r="B337" s="35" t="s">
        <v>28</v>
      </c>
      <c r="C337" s="188"/>
      <c r="D337" s="187"/>
      <c r="E337" s="145">
        <v>0</v>
      </c>
      <c r="F337" s="36">
        <v>0</v>
      </c>
      <c r="G337" s="37" t="str">
        <f t="shared" si="41"/>
        <v>-</v>
      </c>
      <c r="H337" s="182"/>
    </row>
    <row r="338" spans="1:8" s="114" customFormat="1" ht="12" customHeight="1" hidden="1" outlineLevel="2">
      <c r="A338" s="34" t="s">
        <v>3</v>
      </c>
      <c r="B338" s="35" t="s">
        <v>29</v>
      </c>
      <c r="C338" s="188"/>
      <c r="D338" s="187"/>
      <c r="E338" s="145">
        <v>0</v>
      </c>
      <c r="F338" s="36">
        <v>0</v>
      </c>
      <c r="G338" s="37" t="str">
        <f t="shared" si="41"/>
        <v>-</v>
      </c>
      <c r="H338" s="182"/>
    </row>
    <row r="339" spans="1:8" s="114" customFormat="1" ht="12" customHeight="1" hidden="1" outlineLevel="2">
      <c r="A339" s="34" t="s">
        <v>25</v>
      </c>
      <c r="B339" s="35" t="s">
        <v>115</v>
      </c>
      <c r="C339" s="188"/>
      <c r="D339" s="187"/>
      <c r="E339" s="145">
        <v>0</v>
      </c>
      <c r="F339" s="36">
        <v>0</v>
      </c>
      <c r="G339" s="37" t="str">
        <f t="shared" si="41"/>
        <v>-</v>
      </c>
      <c r="H339" s="182"/>
    </row>
    <row r="340" spans="1:8" s="114" customFormat="1" ht="12" customHeight="1" hidden="1" outlineLevel="2">
      <c r="A340" s="34" t="s">
        <v>31</v>
      </c>
      <c r="B340" s="35" t="s">
        <v>30</v>
      </c>
      <c r="C340" s="188"/>
      <c r="D340" s="187"/>
      <c r="E340" s="145">
        <v>0</v>
      </c>
      <c r="F340" s="36">
        <v>0</v>
      </c>
      <c r="G340" s="37" t="str">
        <f t="shared" si="41"/>
        <v>-</v>
      </c>
      <c r="H340" s="182"/>
    </row>
    <row r="341" spans="1:8" s="114" customFormat="1" ht="3" customHeight="1" outlineLevel="1" collapsed="1">
      <c r="A341" s="38"/>
      <c r="B341" s="39"/>
      <c r="C341" s="110"/>
      <c r="D341" s="108"/>
      <c r="E341" s="146"/>
      <c r="F341" s="40"/>
      <c r="G341" s="41"/>
      <c r="H341" s="109"/>
    </row>
    <row r="342" spans="1:8" s="114" customFormat="1" ht="3" customHeight="1" outlineLevel="1">
      <c r="A342" s="119"/>
      <c r="B342" s="120"/>
      <c r="C342" s="111"/>
      <c r="D342" s="112"/>
      <c r="E342" s="147"/>
      <c r="F342" s="121"/>
      <c r="G342" s="122"/>
      <c r="H342" s="113"/>
    </row>
    <row r="343" spans="1:8" s="160" customFormat="1" ht="24.75" customHeight="1" outlineLevel="1">
      <c r="A343" s="42" t="s">
        <v>51</v>
      </c>
      <c r="B343" s="43" t="s">
        <v>258</v>
      </c>
      <c r="C343" s="188">
        <v>852</v>
      </c>
      <c r="D343" s="187">
        <v>85203</v>
      </c>
      <c r="E343" s="144">
        <f>SUM(E344:E348)</f>
        <v>140000</v>
      </c>
      <c r="F343" s="44">
        <f>SUM(F344:F348)</f>
        <v>140000</v>
      </c>
      <c r="G343" s="45">
        <f aca="true" t="shared" si="42" ref="G343:G348">IF(E343&gt;0,F343/E343*100,"-")</f>
        <v>100</v>
      </c>
      <c r="H343" s="194" t="s">
        <v>415</v>
      </c>
    </row>
    <row r="344" spans="1:8" s="114" customFormat="1" ht="12" customHeight="1" hidden="1" outlineLevel="2">
      <c r="A344" s="34" t="s">
        <v>1</v>
      </c>
      <c r="B344" s="35" t="s">
        <v>27</v>
      </c>
      <c r="C344" s="188"/>
      <c r="D344" s="187"/>
      <c r="E344" s="145">
        <v>0</v>
      </c>
      <c r="F344" s="36">
        <v>0</v>
      </c>
      <c r="G344" s="37" t="str">
        <f t="shared" si="42"/>
        <v>-</v>
      </c>
      <c r="H344" s="194"/>
    </row>
    <row r="345" spans="1:8" s="114" customFormat="1" ht="12" customHeight="1" outlineLevel="1" collapsed="1">
      <c r="A345" s="34" t="s">
        <v>2</v>
      </c>
      <c r="B345" s="35" t="s">
        <v>28</v>
      </c>
      <c r="C345" s="188"/>
      <c r="D345" s="187"/>
      <c r="E345" s="145">
        <v>140000</v>
      </c>
      <c r="F345" s="36">
        <v>140000</v>
      </c>
      <c r="G345" s="37">
        <f t="shared" si="42"/>
        <v>100</v>
      </c>
      <c r="H345" s="194"/>
    </row>
    <row r="346" spans="1:8" s="114" customFormat="1" ht="12" customHeight="1" hidden="1" outlineLevel="2">
      <c r="A346" s="34" t="s">
        <v>3</v>
      </c>
      <c r="B346" s="35" t="s">
        <v>29</v>
      </c>
      <c r="C346" s="188"/>
      <c r="D346" s="187"/>
      <c r="E346" s="145">
        <v>0</v>
      </c>
      <c r="F346" s="36">
        <v>0</v>
      </c>
      <c r="G346" s="37" t="str">
        <f t="shared" si="42"/>
        <v>-</v>
      </c>
      <c r="H346" s="194"/>
    </row>
    <row r="347" spans="1:8" s="114" customFormat="1" ht="12" customHeight="1" hidden="1" outlineLevel="2">
      <c r="A347" s="34" t="s">
        <v>25</v>
      </c>
      <c r="B347" s="35" t="s">
        <v>115</v>
      </c>
      <c r="C347" s="188"/>
      <c r="D347" s="187"/>
      <c r="E347" s="145">
        <v>0</v>
      </c>
      <c r="F347" s="36">
        <v>0</v>
      </c>
      <c r="G347" s="37" t="str">
        <f t="shared" si="42"/>
        <v>-</v>
      </c>
      <c r="H347" s="194"/>
    </row>
    <row r="348" spans="1:8" s="114" customFormat="1" ht="12" customHeight="1" hidden="1" outlineLevel="2">
      <c r="A348" s="34" t="s">
        <v>31</v>
      </c>
      <c r="B348" s="35" t="s">
        <v>30</v>
      </c>
      <c r="C348" s="188"/>
      <c r="D348" s="187"/>
      <c r="E348" s="145">
        <v>0</v>
      </c>
      <c r="F348" s="36">
        <v>0</v>
      </c>
      <c r="G348" s="37" t="str">
        <f t="shared" si="42"/>
        <v>-</v>
      </c>
      <c r="H348" s="194"/>
    </row>
    <row r="349" spans="1:8" s="114" customFormat="1" ht="3.75" customHeight="1" outlineLevel="1" collapsed="1">
      <c r="A349" s="38"/>
      <c r="B349" s="39"/>
      <c r="C349" s="110"/>
      <c r="D349" s="108"/>
      <c r="E349" s="146"/>
      <c r="F349" s="40"/>
      <c r="G349" s="41"/>
      <c r="H349" s="195"/>
    </row>
    <row r="350" spans="1:8" s="114" customFormat="1" ht="3" customHeight="1" outlineLevel="1">
      <c r="A350" s="119"/>
      <c r="B350" s="120"/>
      <c r="C350" s="111"/>
      <c r="D350" s="112"/>
      <c r="E350" s="147"/>
      <c r="F350" s="121"/>
      <c r="G350" s="122"/>
      <c r="H350" s="113"/>
    </row>
    <row r="351" spans="1:8" s="160" customFormat="1" ht="24.75" customHeight="1" outlineLevel="1">
      <c r="A351" s="42" t="s">
        <v>52</v>
      </c>
      <c r="B351" s="43" t="s">
        <v>259</v>
      </c>
      <c r="C351" s="188">
        <v>852</v>
      </c>
      <c r="D351" s="187">
        <v>85203</v>
      </c>
      <c r="E351" s="144">
        <f>SUM(E352:E356)</f>
        <v>140000</v>
      </c>
      <c r="F351" s="44">
        <f>SUM(F352:F356)</f>
        <v>140000</v>
      </c>
      <c r="G351" s="45">
        <f aca="true" t="shared" si="43" ref="G351:G356">IF(E351&gt;0,F351/E351*100,"-")</f>
        <v>100</v>
      </c>
      <c r="H351" s="194" t="s">
        <v>415</v>
      </c>
    </row>
    <row r="352" spans="1:8" s="114" customFormat="1" ht="12" customHeight="1" hidden="1" outlineLevel="2">
      <c r="A352" s="34" t="s">
        <v>1</v>
      </c>
      <c r="B352" s="35" t="s">
        <v>27</v>
      </c>
      <c r="C352" s="188"/>
      <c r="D352" s="187"/>
      <c r="E352" s="145">
        <v>0</v>
      </c>
      <c r="F352" s="36">
        <v>0</v>
      </c>
      <c r="G352" s="37" t="str">
        <f t="shared" si="43"/>
        <v>-</v>
      </c>
      <c r="H352" s="194"/>
    </row>
    <row r="353" spans="1:8" s="114" customFormat="1" ht="12" customHeight="1" outlineLevel="1" collapsed="1">
      <c r="A353" s="34" t="s">
        <v>2</v>
      </c>
      <c r="B353" s="35" t="s">
        <v>28</v>
      </c>
      <c r="C353" s="188"/>
      <c r="D353" s="187"/>
      <c r="E353" s="145">
        <v>140000</v>
      </c>
      <c r="F353" s="36">
        <v>140000</v>
      </c>
      <c r="G353" s="37">
        <f t="shared" si="43"/>
        <v>100</v>
      </c>
      <c r="H353" s="194"/>
    </row>
    <row r="354" spans="1:8" s="114" customFormat="1" ht="12" customHeight="1" hidden="1" outlineLevel="2">
      <c r="A354" s="34" t="s">
        <v>3</v>
      </c>
      <c r="B354" s="35" t="s">
        <v>29</v>
      </c>
      <c r="C354" s="188"/>
      <c r="D354" s="187"/>
      <c r="E354" s="145">
        <v>0</v>
      </c>
      <c r="F354" s="36">
        <v>0</v>
      </c>
      <c r="G354" s="37" t="str">
        <f t="shared" si="43"/>
        <v>-</v>
      </c>
      <c r="H354" s="194"/>
    </row>
    <row r="355" spans="1:8" s="114" customFormat="1" ht="12" customHeight="1" hidden="1" outlineLevel="2">
      <c r="A355" s="34" t="s">
        <v>25</v>
      </c>
      <c r="B355" s="35" t="s">
        <v>115</v>
      </c>
      <c r="C355" s="188"/>
      <c r="D355" s="187"/>
      <c r="E355" s="145">
        <v>0</v>
      </c>
      <c r="F355" s="36">
        <v>0</v>
      </c>
      <c r="G355" s="37" t="str">
        <f t="shared" si="43"/>
        <v>-</v>
      </c>
      <c r="H355" s="194"/>
    </row>
    <row r="356" spans="1:8" s="114" customFormat="1" ht="12" customHeight="1" hidden="1" outlineLevel="2">
      <c r="A356" s="34" t="s">
        <v>31</v>
      </c>
      <c r="B356" s="35" t="s">
        <v>30</v>
      </c>
      <c r="C356" s="188"/>
      <c r="D356" s="187"/>
      <c r="E356" s="145">
        <v>0</v>
      </c>
      <c r="F356" s="36">
        <v>0</v>
      </c>
      <c r="G356" s="37" t="str">
        <f t="shared" si="43"/>
        <v>-</v>
      </c>
      <c r="H356" s="194"/>
    </row>
    <row r="357" spans="1:8" s="114" customFormat="1" ht="3.75" customHeight="1" outlineLevel="1" collapsed="1">
      <c r="A357" s="38"/>
      <c r="B357" s="39"/>
      <c r="C357" s="110"/>
      <c r="D357" s="108"/>
      <c r="E357" s="146"/>
      <c r="F357" s="40"/>
      <c r="G357" s="41"/>
      <c r="H357" s="195"/>
    </row>
    <row r="358" spans="1:8" s="114" customFormat="1" ht="3" customHeight="1" outlineLevel="1">
      <c r="A358" s="119"/>
      <c r="B358" s="120"/>
      <c r="C358" s="111"/>
      <c r="D358" s="112"/>
      <c r="E358" s="147"/>
      <c r="F358" s="121"/>
      <c r="G358" s="122"/>
      <c r="H358" s="113"/>
    </row>
    <row r="359" spans="1:8" s="160" customFormat="1" ht="24.75" customHeight="1" outlineLevel="1">
      <c r="A359" s="42" t="s">
        <v>53</v>
      </c>
      <c r="B359" s="43" t="s">
        <v>260</v>
      </c>
      <c r="C359" s="188">
        <v>852</v>
      </c>
      <c r="D359" s="187">
        <v>85203</v>
      </c>
      <c r="E359" s="144">
        <f>SUM(E360:E364)</f>
        <v>30000</v>
      </c>
      <c r="F359" s="44">
        <f>SUM(F360:F364)</f>
        <v>30000</v>
      </c>
      <c r="G359" s="45">
        <f aca="true" t="shared" si="44" ref="G359:G364">IF(E359&gt;0,F359/E359*100,"-")</f>
        <v>100</v>
      </c>
      <c r="H359" s="194" t="s">
        <v>416</v>
      </c>
    </row>
    <row r="360" spans="1:8" s="114" customFormat="1" ht="12" customHeight="1" hidden="1" outlineLevel="2">
      <c r="A360" s="34" t="s">
        <v>1</v>
      </c>
      <c r="B360" s="35" t="s">
        <v>27</v>
      </c>
      <c r="C360" s="188"/>
      <c r="D360" s="187"/>
      <c r="E360" s="145">
        <v>0</v>
      </c>
      <c r="F360" s="36">
        <v>0</v>
      </c>
      <c r="G360" s="37" t="str">
        <f t="shared" si="44"/>
        <v>-</v>
      </c>
      <c r="H360" s="194"/>
    </row>
    <row r="361" spans="1:8" s="114" customFormat="1" ht="12" customHeight="1" outlineLevel="1" collapsed="1">
      <c r="A361" s="34" t="s">
        <v>2</v>
      </c>
      <c r="B361" s="35" t="s">
        <v>28</v>
      </c>
      <c r="C361" s="188"/>
      <c r="D361" s="187"/>
      <c r="E361" s="145">
        <v>30000</v>
      </c>
      <c r="F361" s="36">
        <v>30000</v>
      </c>
      <c r="G361" s="37">
        <f t="shared" si="44"/>
        <v>100</v>
      </c>
      <c r="H361" s="194"/>
    </row>
    <row r="362" spans="1:8" s="114" customFormat="1" ht="12" customHeight="1" hidden="1" outlineLevel="2">
      <c r="A362" s="34" t="s">
        <v>3</v>
      </c>
      <c r="B362" s="35" t="s">
        <v>29</v>
      </c>
      <c r="C362" s="188"/>
      <c r="D362" s="187"/>
      <c r="E362" s="145">
        <v>0</v>
      </c>
      <c r="F362" s="36">
        <v>0</v>
      </c>
      <c r="G362" s="37" t="str">
        <f t="shared" si="44"/>
        <v>-</v>
      </c>
      <c r="H362" s="194"/>
    </row>
    <row r="363" spans="1:8" s="114" customFormat="1" ht="12" customHeight="1" hidden="1" outlineLevel="2">
      <c r="A363" s="34" t="s">
        <v>25</v>
      </c>
      <c r="B363" s="35" t="s">
        <v>115</v>
      </c>
      <c r="C363" s="188"/>
      <c r="D363" s="187"/>
      <c r="E363" s="145">
        <v>0</v>
      </c>
      <c r="F363" s="36">
        <v>0</v>
      </c>
      <c r="G363" s="37" t="str">
        <f t="shared" si="44"/>
        <v>-</v>
      </c>
      <c r="H363" s="194"/>
    </row>
    <row r="364" spans="1:8" s="114" customFormat="1" ht="12" customHeight="1" hidden="1" outlineLevel="2">
      <c r="A364" s="34" t="s">
        <v>31</v>
      </c>
      <c r="B364" s="35" t="s">
        <v>30</v>
      </c>
      <c r="C364" s="188"/>
      <c r="D364" s="187"/>
      <c r="E364" s="145">
        <v>0</v>
      </c>
      <c r="F364" s="36">
        <v>0</v>
      </c>
      <c r="G364" s="37" t="str">
        <f t="shared" si="44"/>
        <v>-</v>
      </c>
      <c r="H364" s="194"/>
    </row>
    <row r="365" spans="1:8" s="114" customFormat="1" ht="3.75" customHeight="1" outlineLevel="1" collapsed="1">
      <c r="A365" s="38"/>
      <c r="B365" s="39"/>
      <c r="C365" s="110"/>
      <c r="D365" s="108"/>
      <c r="E365" s="146"/>
      <c r="F365" s="40"/>
      <c r="G365" s="41"/>
      <c r="H365" s="195"/>
    </row>
    <row r="366" spans="1:8" s="114" customFormat="1" ht="3" customHeight="1" outlineLevel="1">
      <c r="A366" s="119"/>
      <c r="B366" s="120"/>
      <c r="C366" s="111"/>
      <c r="D366" s="112"/>
      <c r="E366" s="147"/>
      <c r="F366" s="121"/>
      <c r="G366" s="122"/>
      <c r="H366" s="113"/>
    </row>
    <row r="367" spans="1:8" s="160" customFormat="1" ht="24.75" customHeight="1" outlineLevel="1">
      <c r="A367" s="42" t="s">
        <v>57</v>
      </c>
      <c r="B367" s="43" t="s">
        <v>261</v>
      </c>
      <c r="C367" s="188">
        <v>852</v>
      </c>
      <c r="D367" s="187">
        <v>85203</v>
      </c>
      <c r="E367" s="144">
        <f>SUM(E368:E372)</f>
        <v>30000</v>
      </c>
      <c r="F367" s="44">
        <f>SUM(F368:F372)</f>
        <v>30000</v>
      </c>
      <c r="G367" s="45">
        <f aca="true" t="shared" si="45" ref="G367:G372">IF(E367&gt;0,F367/E367*100,"-")</f>
        <v>100</v>
      </c>
      <c r="H367" s="194" t="s">
        <v>417</v>
      </c>
    </row>
    <row r="368" spans="1:8" s="114" customFormat="1" ht="12" customHeight="1" hidden="1" outlineLevel="2">
      <c r="A368" s="34" t="s">
        <v>1</v>
      </c>
      <c r="B368" s="35" t="s">
        <v>27</v>
      </c>
      <c r="C368" s="188"/>
      <c r="D368" s="187"/>
      <c r="E368" s="145">
        <v>0</v>
      </c>
      <c r="F368" s="36">
        <v>0</v>
      </c>
      <c r="G368" s="37" t="str">
        <f t="shared" si="45"/>
        <v>-</v>
      </c>
      <c r="H368" s="194"/>
    </row>
    <row r="369" spans="1:8" s="114" customFormat="1" ht="12" customHeight="1" outlineLevel="1" collapsed="1">
      <c r="A369" s="34" t="s">
        <v>2</v>
      </c>
      <c r="B369" s="35" t="s">
        <v>28</v>
      </c>
      <c r="C369" s="188"/>
      <c r="D369" s="187"/>
      <c r="E369" s="145">
        <v>30000</v>
      </c>
      <c r="F369" s="36">
        <v>30000</v>
      </c>
      <c r="G369" s="37">
        <f t="shared" si="45"/>
        <v>100</v>
      </c>
      <c r="H369" s="194"/>
    </row>
    <row r="370" spans="1:8" s="114" customFormat="1" ht="12" customHeight="1" hidden="1" outlineLevel="2">
      <c r="A370" s="34" t="s">
        <v>3</v>
      </c>
      <c r="B370" s="35" t="s">
        <v>29</v>
      </c>
      <c r="C370" s="188"/>
      <c r="D370" s="187"/>
      <c r="E370" s="145">
        <v>0</v>
      </c>
      <c r="F370" s="36">
        <v>0</v>
      </c>
      <c r="G370" s="37" t="str">
        <f t="shared" si="45"/>
        <v>-</v>
      </c>
      <c r="H370" s="194"/>
    </row>
    <row r="371" spans="1:8" s="114" customFormat="1" ht="12" customHeight="1" hidden="1" outlineLevel="2">
      <c r="A371" s="34" t="s">
        <v>25</v>
      </c>
      <c r="B371" s="35" t="s">
        <v>115</v>
      </c>
      <c r="C371" s="188"/>
      <c r="D371" s="187"/>
      <c r="E371" s="145">
        <v>0</v>
      </c>
      <c r="F371" s="36">
        <v>0</v>
      </c>
      <c r="G371" s="37" t="str">
        <f t="shared" si="45"/>
        <v>-</v>
      </c>
      <c r="H371" s="194"/>
    </row>
    <row r="372" spans="1:8" s="114" customFormat="1" ht="12" customHeight="1" hidden="1" outlineLevel="2">
      <c r="A372" s="34" t="s">
        <v>31</v>
      </c>
      <c r="B372" s="35" t="s">
        <v>30</v>
      </c>
      <c r="C372" s="188"/>
      <c r="D372" s="187"/>
      <c r="E372" s="145">
        <v>0</v>
      </c>
      <c r="F372" s="36">
        <v>0</v>
      </c>
      <c r="G372" s="37" t="str">
        <f t="shared" si="45"/>
        <v>-</v>
      </c>
      <c r="H372" s="194"/>
    </row>
    <row r="373" spans="1:8" s="114" customFormat="1" ht="3.75" customHeight="1" outlineLevel="1" collapsed="1">
      <c r="A373" s="38"/>
      <c r="B373" s="39"/>
      <c r="C373" s="110"/>
      <c r="D373" s="108"/>
      <c r="E373" s="146"/>
      <c r="F373" s="40"/>
      <c r="G373" s="41"/>
      <c r="H373" s="195"/>
    </row>
    <row r="374" spans="1:8" s="114" customFormat="1" ht="3" customHeight="1" outlineLevel="1">
      <c r="A374" s="119"/>
      <c r="B374" s="120"/>
      <c r="C374" s="111"/>
      <c r="D374" s="112"/>
      <c r="E374" s="147"/>
      <c r="F374" s="121"/>
      <c r="G374" s="122"/>
      <c r="H374" s="113"/>
    </row>
    <row r="375" spans="1:8" s="160" customFormat="1" ht="24.75" customHeight="1" outlineLevel="1">
      <c r="A375" s="42" t="s">
        <v>58</v>
      </c>
      <c r="B375" s="43" t="s">
        <v>262</v>
      </c>
      <c r="C375" s="188">
        <v>852</v>
      </c>
      <c r="D375" s="187">
        <v>85203</v>
      </c>
      <c r="E375" s="144">
        <f>SUM(E376:E380)</f>
        <v>45000</v>
      </c>
      <c r="F375" s="44">
        <f>SUM(F376:F380)</f>
        <v>45000</v>
      </c>
      <c r="G375" s="45">
        <f aca="true" t="shared" si="46" ref="G375:G380">IF(E375&gt;0,F375/E375*100,"-")</f>
        <v>100</v>
      </c>
      <c r="H375" s="194" t="s">
        <v>418</v>
      </c>
    </row>
    <row r="376" spans="1:8" s="114" customFormat="1" ht="12" customHeight="1" hidden="1" outlineLevel="2">
      <c r="A376" s="34" t="s">
        <v>1</v>
      </c>
      <c r="B376" s="35" t="s">
        <v>27</v>
      </c>
      <c r="C376" s="188"/>
      <c r="D376" s="187"/>
      <c r="E376" s="145">
        <v>0</v>
      </c>
      <c r="F376" s="36">
        <v>0</v>
      </c>
      <c r="G376" s="37" t="str">
        <f t="shared" si="46"/>
        <v>-</v>
      </c>
      <c r="H376" s="194"/>
    </row>
    <row r="377" spans="1:8" s="114" customFormat="1" ht="12" customHeight="1" outlineLevel="1" collapsed="1">
      <c r="A377" s="34" t="s">
        <v>2</v>
      </c>
      <c r="B377" s="35" t="s">
        <v>28</v>
      </c>
      <c r="C377" s="188"/>
      <c r="D377" s="187"/>
      <c r="E377" s="145">
        <v>45000</v>
      </c>
      <c r="F377" s="36">
        <v>45000</v>
      </c>
      <c r="G377" s="37">
        <f t="shared" si="46"/>
        <v>100</v>
      </c>
      <c r="H377" s="194"/>
    </row>
    <row r="378" spans="1:8" s="114" customFormat="1" ht="12" customHeight="1" hidden="1" outlineLevel="2">
      <c r="A378" s="34" t="s">
        <v>3</v>
      </c>
      <c r="B378" s="35" t="s">
        <v>29</v>
      </c>
      <c r="C378" s="188"/>
      <c r="D378" s="187"/>
      <c r="E378" s="145">
        <v>0</v>
      </c>
      <c r="F378" s="36">
        <v>0</v>
      </c>
      <c r="G378" s="37" t="str">
        <f t="shared" si="46"/>
        <v>-</v>
      </c>
      <c r="H378" s="194"/>
    </row>
    <row r="379" spans="1:8" s="114" customFormat="1" ht="12" customHeight="1" hidden="1" outlineLevel="2">
      <c r="A379" s="34" t="s">
        <v>25</v>
      </c>
      <c r="B379" s="35" t="s">
        <v>115</v>
      </c>
      <c r="C379" s="188"/>
      <c r="D379" s="187"/>
      <c r="E379" s="145">
        <v>0</v>
      </c>
      <c r="F379" s="36">
        <v>0</v>
      </c>
      <c r="G379" s="37" t="str">
        <f t="shared" si="46"/>
        <v>-</v>
      </c>
      <c r="H379" s="194"/>
    </row>
    <row r="380" spans="1:8" s="114" customFormat="1" ht="12" customHeight="1" hidden="1" outlineLevel="2">
      <c r="A380" s="34" t="s">
        <v>31</v>
      </c>
      <c r="B380" s="35" t="s">
        <v>30</v>
      </c>
      <c r="C380" s="188"/>
      <c r="D380" s="187"/>
      <c r="E380" s="145">
        <v>0</v>
      </c>
      <c r="F380" s="36">
        <v>0</v>
      </c>
      <c r="G380" s="37" t="str">
        <f t="shared" si="46"/>
        <v>-</v>
      </c>
      <c r="H380" s="194"/>
    </row>
    <row r="381" spans="1:8" s="114" customFormat="1" ht="3.75" customHeight="1" outlineLevel="1" collapsed="1">
      <c r="A381" s="38"/>
      <c r="B381" s="39"/>
      <c r="C381" s="110"/>
      <c r="D381" s="108"/>
      <c r="E381" s="146"/>
      <c r="F381" s="40"/>
      <c r="G381" s="41"/>
      <c r="H381" s="195"/>
    </row>
    <row r="382" spans="1:8" s="114" customFormat="1" ht="3" customHeight="1" outlineLevel="1">
      <c r="A382" s="119"/>
      <c r="B382" s="120"/>
      <c r="C382" s="111"/>
      <c r="D382" s="112"/>
      <c r="E382" s="147"/>
      <c r="F382" s="121"/>
      <c r="G382" s="122"/>
      <c r="H382" s="113"/>
    </row>
    <row r="383" spans="1:8" s="160" customFormat="1" ht="13.5" customHeight="1" outlineLevel="1">
      <c r="A383" s="42" t="s">
        <v>59</v>
      </c>
      <c r="B383" s="43" t="s">
        <v>263</v>
      </c>
      <c r="C383" s="188">
        <v>852</v>
      </c>
      <c r="D383" s="187">
        <v>85203</v>
      </c>
      <c r="E383" s="144">
        <f>SUM(E384:E388)</f>
        <v>10000</v>
      </c>
      <c r="F383" s="44">
        <f>SUM(F384:F388)</f>
        <v>10000</v>
      </c>
      <c r="G383" s="45">
        <f aca="true" t="shared" si="47" ref="G383:G388">IF(E383&gt;0,F383/E383*100,"-")</f>
        <v>100</v>
      </c>
      <c r="H383" s="194" t="s">
        <v>419</v>
      </c>
    </row>
    <row r="384" spans="1:8" s="114" customFormat="1" ht="12" customHeight="1" outlineLevel="1">
      <c r="A384" s="34" t="s">
        <v>1</v>
      </c>
      <c r="B384" s="35" t="s">
        <v>27</v>
      </c>
      <c r="C384" s="188"/>
      <c r="D384" s="187"/>
      <c r="E384" s="145">
        <v>10000</v>
      </c>
      <c r="F384" s="36">
        <v>10000</v>
      </c>
      <c r="G384" s="37">
        <f t="shared" si="47"/>
        <v>100</v>
      </c>
      <c r="H384" s="194"/>
    </row>
    <row r="385" spans="1:8" s="114" customFormat="1" ht="12" customHeight="1" hidden="1" outlineLevel="2">
      <c r="A385" s="34" t="s">
        <v>2</v>
      </c>
      <c r="B385" s="35" t="s">
        <v>28</v>
      </c>
      <c r="C385" s="188"/>
      <c r="D385" s="187"/>
      <c r="E385" s="145">
        <v>0</v>
      </c>
      <c r="F385" s="36">
        <v>0</v>
      </c>
      <c r="G385" s="37" t="str">
        <f t="shared" si="47"/>
        <v>-</v>
      </c>
      <c r="H385" s="194"/>
    </row>
    <row r="386" spans="1:8" s="114" customFormat="1" ht="12" customHeight="1" hidden="1" outlineLevel="2">
      <c r="A386" s="34" t="s">
        <v>3</v>
      </c>
      <c r="B386" s="35" t="s">
        <v>29</v>
      </c>
      <c r="C386" s="188"/>
      <c r="D386" s="187"/>
      <c r="E386" s="145">
        <v>0</v>
      </c>
      <c r="F386" s="36">
        <v>0</v>
      </c>
      <c r="G386" s="37" t="str">
        <f t="shared" si="47"/>
        <v>-</v>
      </c>
      <c r="H386" s="194"/>
    </row>
    <row r="387" spans="1:8" s="114" customFormat="1" ht="12" customHeight="1" hidden="1" outlineLevel="2">
      <c r="A387" s="34" t="s">
        <v>25</v>
      </c>
      <c r="B387" s="35" t="s">
        <v>115</v>
      </c>
      <c r="C387" s="188"/>
      <c r="D387" s="187"/>
      <c r="E387" s="145">
        <v>0</v>
      </c>
      <c r="F387" s="36">
        <v>0</v>
      </c>
      <c r="G387" s="37" t="str">
        <f t="shared" si="47"/>
        <v>-</v>
      </c>
      <c r="H387" s="194"/>
    </row>
    <row r="388" spans="1:8" s="114" customFormat="1" ht="12" customHeight="1" hidden="1" outlineLevel="2">
      <c r="A388" s="34" t="s">
        <v>31</v>
      </c>
      <c r="B388" s="35" t="s">
        <v>30</v>
      </c>
      <c r="C388" s="188"/>
      <c r="D388" s="187"/>
      <c r="E388" s="145">
        <v>0</v>
      </c>
      <c r="F388" s="36">
        <v>0</v>
      </c>
      <c r="G388" s="37" t="str">
        <f t="shared" si="47"/>
        <v>-</v>
      </c>
      <c r="H388" s="194"/>
    </row>
    <row r="389" spans="1:8" s="114" customFormat="1" ht="3.75" customHeight="1" outlineLevel="1" collapsed="1">
      <c r="A389" s="38"/>
      <c r="B389" s="39"/>
      <c r="C389" s="110"/>
      <c r="D389" s="108"/>
      <c r="E389" s="146"/>
      <c r="F389" s="40"/>
      <c r="G389" s="41"/>
      <c r="H389" s="195"/>
    </row>
    <row r="390" spans="1:8" s="114" customFormat="1" ht="3" customHeight="1" outlineLevel="1">
      <c r="A390" s="119"/>
      <c r="B390" s="120"/>
      <c r="C390" s="111"/>
      <c r="D390" s="112"/>
      <c r="E390" s="147"/>
      <c r="F390" s="121"/>
      <c r="G390" s="122"/>
      <c r="H390" s="113"/>
    </row>
    <row r="391" spans="1:8" s="160" customFormat="1" ht="24.75" customHeight="1" outlineLevel="1">
      <c r="A391" s="42" t="s">
        <v>60</v>
      </c>
      <c r="B391" s="43" t="s">
        <v>264</v>
      </c>
      <c r="C391" s="188">
        <v>852</v>
      </c>
      <c r="D391" s="187">
        <v>85203</v>
      </c>
      <c r="E391" s="144">
        <f>SUM(E392:E396)</f>
        <v>17500</v>
      </c>
      <c r="F391" s="44">
        <f>SUM(F392:F396)</f>
        <v>17500</v>
      </c>
      <c r="G391" s="45">
        <f aca="true" t="shared" si="48" ref="G391:G396">IF(E391&gt;0,F391/E391*100,"-")</f>
        <v>100</v>
      </c>
      <c r="H391" s="194" t="s">
        <v>420</v>
      </c>
    </row>
    <row r="392" spans="1:8" s="114" customFormat="1" ht="12" customHeight="1" outlineLevel="1">
      <c r="A392" s="34" t="s">
        <v>1</v>
      </c>
      <c r="B392" s="35" t="s">
        <v>27</v>
      </c>
      <c r="C392" s="188"/>
      <c r="D392" s="187"/>
      <c r="E392" s="145">
        <v>17500</v>
      </c>
      <c r="F392" s="36">
        <v>17500</v>
      </c>
      <c r="G392" s="37">
        <f t="shared" si="48"/>
        <v>100</v>
      </c>
      <c r="H392" s="194"/>
    </row>
    <row r="393" spans="1:8" s="114" customFormat="1" ht="12" customHeight="1" hidden="1" outlineLevel="2">
      <c r="A393" s="34" t="s">
        <v>2</v>
      </c>
      <c r="B393" s="35" t="s">
        <v>28</v>
      </c>
      <c r="C393" s="188"/>
      <c r="D393" s="187"/>
      <c r="E393" s="145">
        <v>0</v>
      </c>
      <c r="F393" s="36">
        <v>0</v>
      </c>
      <c r="G393" s="37" t="str">
        <f t="shared" si="48"/>
        <v>-</v>
      </c>
      <c r="H393" s="194"/>
    </row>
    <row r="394" spans="1:8" s="114" customFormat="1" ht="12" customHeight="1" hidden="1" outlineLevel="2">
      <c r="A394" s="34" t="s">
        <v>3</v>
      </c>
      <c r="B394" s="35" t="s">
        <v>29</v>
      </c>
      <c r="C394" s="188"/>
      <c r="D394" s="187"/>
      <c r="E394" s="145">
        <v>0</v>
      </c>
      <c r="F394" s="36">
        <v>0</v>
      </c>
      <c r="G394" s="37" t="str">
        <f t="shared" si="48"/>
        <v>-</v>
      </c>
      <c r="H394" s="194"/>
    </row>
    <row r="395" spans="1:8" s="114" customFormat="1" ht="12" customHeight="1" hidden="1" outlineLevel="2">
      <c r="A395" s="34" t="s">
        <v>25</v>
      </c>
      <c r="B395" s="35" t="s">
        <v>115</v>
      </c>
      <c r="C395" s="188"/>
      <c r="D395" s="187"/>
      <c r="E395" s="145">
        <v>0</v>
      </c>
      <c r="F395" s="36">
        <v>0</v>
      </c>
      <c r="G395" s="37" t="str">
        <f t="shared" si="48"/>
        <v>-</v>
      </c>
      <c r="H395" s="194"/>
    </row>
    <row r="396" spans="1:8" s="114" customFormat="1" ht="12" customHeight="1" hidden="1" outlineLevel="2">
      <c r="A396" s="34" t="s">
        <v>31</v>
      </c>
      <c r="B396" s="35" t="s">
        <v>30</v>
      </c>
      <c r="C396" s="188"/>
      <c r="D396" s="187"/>
      <c r="E396" s="145">
        <v>0</v>
      </c>
      <c r="F396" s="36">
        <v>0</v>
      </c>
      <c r="G396" s="37" t="str">
        <f t="shared" si="48"/>
        <v>-</v>
      </c>
      <c r="H396" s="194"/>
    </row>
    <row r="397" spans="1:8" s="114" customFormat="1" ht="3.75" customHeight="1" outlineLevel="1" collapsed="1">
      <c r="A397" s="38"/>
      <c r="B397" s="39"/>
      <c r="C397" s="110"/>
      <c r="D397" s="108"/>
      <c r="E397" s="146"/>
      <c r="F397" s="40"/>
      <c r="G397" s="41"/>
      <c r="H397" s="195"/>
    </row>
    <row r="398" spans="1:8" s="114" customFormat="1" ht="3" customHeight="1" outlineLevel="1">
      <c r="A398" s="119"/>
      <c r="B398" s="120"/>
      <c r="C398" s="111"/>
      <c r="D398" s="112"/>
      <c r="E398" s="147"/>
      <c r="F398" s="121"/>
      <c r="G398" s="122"/>
      <c r="H398" s="113"/>
    </row>
    <row r="399" spans="1:8" s="160" customFormat="1" ht="24.75" customHeight="1" outlineLevel="1">
      <c r="A399" s="42" t="s">
        <v>61</v>
      </c>
      <c r="B399" s="43" t="s">
        <v>265</v>
      </c>
      <c r="C399" s="188">
        <v>852</v>
      </c>
      <c r="D399" s="187">
        <v>85203</v>
      </c>
      <c r="E399" s="144">
        <f>SUM(E400:E404)</f>
        <v>3700</v>
      </c>
      <c r="F399" s="44">
        <f>SUM(F400:F404)</f>
        <v>3688.77</v>
      </c>
      <c r="G399" s="45">
        <f aca="true" t="shared" si="49" ref="G399:G404">IF(E399&gt;0,F399/E399*100,"-")</f>
        <v>99.69648648648649</v>
      </c>
      <c r="H399" s="194" t="s">
        <v>421</v>
      </c>
    </row>
    <row r="400" spans="1:8" s="114" customFormat="1" ht="12" customHeight="1" outlineLevel="1">
      <c r="A400" s="34" t="s">
        <v>1</v>
      </c>
      <c r="B400" s="35" t="s">
        <v>27</v>
      </c>
      <c r="C400" s="188"/>
      <c r="D400" s="187"/>
      <c r="E400" s="145">
        <v>3700</v>
      </c>
      <c r="F400" s="36">
        <v>3688.77</v>
      </c>
      <c r="G400" s="37">
        <f t="shared" si="49"/>
        <v>99.69648648648649</v>
      </c>
      <c r="H400" s="194"/>
    </row>
    <row r="401" spans="1:8" s="114" customFormat="1" ht="12" customHeight="1" hidden="1" outlineLevel="2">
      <c r="A401" s="34" t="s">
        <v>2</v>
      </c>
      <c r="B401" s="35" t="s">
        <v>28</v>
      </c>
      <c r="C401" s="188"/>
      <c r="D401" s="187"/>
      <c r="E401" s="145">
        <v>0</v>
      </c>
      <c r="F401" s="36">
        <v>0</v>
      </c>
      <c r="G401" s="37" t="str">
        <f t="shared" si="49"/>
        <v>-</v>
      </c>
      <c r="H401" s="194"/>
    </row>
    <row r="402" spans="1:8" s="114" customFormat="1" ht="12" customHeight="1" hidden="1" outlineLevel="2">
      <c r="A402" s="34" t="s">
        <v>3</v>
      </c>
      <c r="B402" s="35" t="s">
        <v>29</v>
      </c>
      <c r="C402" s="188"/>
      <c r="D402" s="187"/>
      <c r="E402" s="145">
        <v>0</v>
      </c>
      <c r="F402" s="36">
        <v>0</v>
      </c>
      <c r="G402" s="37" t="str">
        <f t="shared" si="49"/>
        <v>-</v>
      </c>
      <c r="H402" s="194"/>
    </row>
    <row r="403" spans="1:8" s="114" customFormat="1" ht="12" customHeight="1" hidden="1" outlineLevel="2">
      <c r="A403" s="34" t="s">
        <v>25</v>
      </c>
      <c r="B403" s="35" t="s">
        <v>115</v>
      </c>
      <c r="C403" s="188"/>
      <c r="D403" s="187"/>
      <c r="E403" s="145">
        <v>0</v>
      </c>
      <c r="F403" s="36">
        <v>0</v>
      </c>
      <c r="G403" s="37" t="str">
        <f t="shared" si="49"/>
        <v>-</v>
      </c>
      <c r="H403" s="194"/>
    </row>
    <row r="404" spans="1:8" s="114" customFormat="1" ht="12" customHeight="1" hidden="1" outlineLevel="2">
      <c r="A404" s="34" t="s">
        <v>31</v>
      </c>
      <c r="B404" s="35" t="s">
        <v>30</v>
      </c>
      <c r="C404" s="188"/>
      <c r="D404" s="187"/>
      <c r="E404" s="145">
        <v>0</v>
      </c>
      <c r="F404" s="36">
        <v>0</v>
      </c>
      <c r="G404" s="37" t="str">
        <f t="shared" si="49"/>
        <v>-</v>
      </c>
      <c r="H404" s="194"/>
    </row>
    <row r="405" spans="1:8" s="114" customFormat="1" ht="3.75" customHeight="1" outlineLevel="1" collapsed="1">
      <c r="A405" s="38"/>
      <c r="B405" s="39"/>
      <c r="C405" s="110"/>
      <c r="D405" s="108"/>
      <c r="E405" s="146"/>
      <c r="F405" s="40"/>
      <c r="G405" s="41"/>
      <c r="H405" s="195"/>
    </row>
    <row r="406" spans="1:8" s="114" customFormat="1" ht="3" customHeight="1" outlineLevel="1">
      <c r="A406" s="119"/>
      <c r="B406" s="120"/>
      <c r="C406" s="111"/>
      <c r="D406" s="112"/>
      <c r="E406" s="147"/>
      <c r="F406" s="121"/>
      <c r="G406" s="122"/>
      <c r="H406" s="113"/>
    </row>
    <row r="407" spans="1:8" s="160" customFormat="1" ht="24.75" customHeight="1" outlineLevel="1">
      <c r="A407" s="42" t="s">
        <v>62</v>
      </c>
      <c r="B407" s="43" t="s">
        <v>204</v>
      </c>
      <c r="C407" s="188">
        <v>852</v>
      </c>
      <c r="D407" s="187">
        <v>85219</v>
      </c>
      <c r="E407" s="144">
        <f>SUM(E408:E412)</f>
        <v>2210300</v>
      </c>
      <c r="F407" s="44">
        <f>SUM(F408:F412)</f>
        <v>2210086.31</v>
      </c>
      <c r="G407" s="45">
        <f aca="true" t="shared" si="50" ref="G407:G412">IF(E407&gt;0,F407/E407*100,"-")</f>
        <v>99.99033208161788</v>
      </c>
      <c r="H407" s="194" t="s">
        <v>422</v>
      </c>
    </row>
    <row r="408" spans="1:8" s="114" customFormat="1" ht="12" customHeight="1" outlineLevel="1">
      <c r="A408" s="34" t="s">
        <v>1</v>
      </c>
      <c r="B408" s="35" t="s">
        <v>27</v>
      </c>
      <c r="C408" s="188"/>
      <c r="D408" s="187"/>
      <c r="E408" s="145">
        <v>2210300</v>
      </c>
      <c r="F408" s="36">
        <v>2210086.31</v>
      </c>
      <c r="G408" s="37">
        <f t="shared" si="50"/>
        <v>99.99033208161788</v>
      </c>
      <c r="H408" s="194"/>
    </row>
    <row r="409" spans="1:8" s="114" customFormat="1" ht="12" customHeight="1" hidden="1" outlineLevel="2">
      <c r="A409" s="34" t="s">
        <v>2</v>
      </c>
      <c r="B409" s="35" t="s">
        <v>28</v>
      </c>
      <c r="C409" s="188"/>
      <c r="D409" s="187"/>
      <c r="E409" s="145">
        <v>0</v>
      </c>
      <c r="F409" s="36">
        <v>0</v>
      </c>
      <c r="G409" s="37" t="str">
        <f t="shared" si="50"/>
        <v>-</v>
      </c>
      <c r="H409" s="194"/>
    </row>
    <row r="410" spans="1:8" s="114" customFormat="1" ht="12" customHeight="1" hidden="1" outlineLevel="2">
      <c r="A410" s="34" t="s">
        <v>3</v>
      </c>
      <c r="B410" s="35" t="s">
        <v>29</v>
      </c>
      <c r="C410" s="188"/>
      <c r="D410" s="187"/>
      <c r="E410" s="145">
        <v>0</v>
      </c>
      <c r="F410" s="36">
        <v>0</v>
      </c>
      <c r="G410" s="37" t="str">
        <f t="shared" si="50"/>
        <v>-</v>
      </c>
      <c r="H410" s="194"/>
    </row>
    <row r="411" spans="1:8" s="114" customFormat="1" ht="12" customHeight="1" hidden="1" outlineLevel="2">
      <c r="A411" s="34" t="s">
        <v>25</v>
      </c>
      <c r="B411" s="35" t="s">
        <v>115</v>
      </c>
      <c r="C411" s="188"/>
      <c r="D411" s="187"/>
      <c r="E411" s="145">
        <v>0</v>
      </c>
      <c r="F411" s="36">
        <v>0</v>
      </c>
      <c r="G411" s="37" t="str">
        <f t="shared" si="50"/>
        <v>-</v>
      </c>
      <c r="H411" s="194"/>
    </row>
    <row r="412" spans="1:8" s="114" customFormat="1" ht="12" customHeight="1" hidden="1" outlineLevel="2">
      <c r="A412" s="34" t="s">
        <v>31</v>
      </c>
      <c r="B412" s="35" t="s">
        <v>30</v>
      </c>
      <c r="C412" s="188"/>
      <c r="D412" s="187"/>
      <c r="E412" s="145">
        <v>0</v>
      </c>
      <c r="F412" s="36">
        <v>0</v>
      </c>
      <c r="G412" s="37" t="str">
        <f t="shared" si="50"/>
        <v>-</v>
      </c>
      <c r="H412" s="194"/>
    </row>
    <row r="413" spans="1:8" s="114" customFormat="1" ht="3.75" customHeight="1" outlineLevel="1" collapsed="1">
      <c r="A413" s="38"/>
      <c r="B413" s="39"/>
      <c r="C413" s="110"/>
      <c r="D413" s="108"/>
      <c r="E413" s="146"/>
      <c r="F413" s="40"/>
      <c r="G413" s="41"/>
      <c r="H413" s="195"/>
    </row>
    <row r="414" spans="1:8" s="114" customFormat="1" ht="3" customHeight="1" outlineLevel="1">
      <c r="A414" s="119"/>
      <c r="B414" s="120"/>
      <c r="C414" s="111"/>
      <c r="D414" s="112"/>
      <c r="E414" s="147"/>
      <c r="F414" s="121"/>
      <c r="G414" s="122"/>
      <c r="H414" s="113"/>
    </row>
    <row r="415" spans="1:8" s="160" customFormat="1" ht="13.5" customHeight="1" outlineLevel="1">
      <c r="A415" s="42" t="s">
        <v>63</v>
      </c>
      <c r="B415" s="43" t="s">
        <v>205</v>
      </c>
      <c r="C415" s="188">
        <v>852</v>
      </c>
      <c r="D415" s="187">
        <v>85219</v>
      </c>
      <c r="E415" s="144">
        <f>SUM(E416:E420)</f>
        <v>198650</v>
      </c>
      <c r="F415" s="44">
        <f>SUM(F416:F420)</f>
        <v>198648.99</v>
      </c>
      <c r="G415" s="45">
        <f aca="true" t="shared" si="51" ref="G415:G420">IF(E415&gt;0,F415/E415*100,"-")</f>
        <v>99.99949156808457</v>
      </c>
      <c r="H415" s="194" t="s">
        <v>423</v>
      </c>
    </row>
    <row r="416" spans="1:8" s="114" customFormat="1" ht="12" customHeight="1" outlineLevel="1">
      <c r="A416" s="34" t="s">
        <v>1</v>
      </c>
      <c r="B416" s="35" t="s">
        <v>27</v>
      </c>
      <c r="C416" s="188"/>
      <c r="D416" s="187"/>
      <c r="E416" s="145">
        <v>198650</v>
      </c>
      <c r="F416" s="36">
        <v>198648.99</v>
      </c>
      <c r="G416" s="37">
        <f t="shared" si="51"/>
        <v>99.99949156808457</v>
      </c>
      <c r="H416" s="194"/>
    </row>
    <row r="417" spans="1:8" s="114" customFormat="1" ht="12" customHeight="1" hidden="1" outlineLevel="2">
      <c r="A417" s="34" t="s">
        <v>2</v>
      </c>
      <c r="B417" s="35" t="s">
        <v>28</v>
      </c>
      <c r="C417" s="188"/>
      <c r="D417" s="187"/>
      <c r="E417" s="145">
        <v>0</v>
      </c>
      <c r="F417" s="36">
        <v>0</v>
      </c>
      <c r="G417" s="37" t="str">
        <f t="shared" si="51"/>
        <v>-</v>
      </c>
      <c r="H417" s="194"/>
    </row>
    <row r="418" spans="1:8" s="114" customFormat="1" ht="12" customHeight="1" hidden="1" outlineLevel="2">
      <c r="A418" s="34" t="s">
        <v>3</v>
      </c>
      <c r="B418" s="35" t="s">
        <v>29</v>
      </c>
      <c r="C418" s="188"/>
      <c r="D418" s="187"/>
      <c r="E418" s="145">
        <v>0</v>
      </c>
      <c r="F418" s="36">
        <v>0</v>
      </c>
      <c r="G418" s="37" t="str">
        <f t="shared" si="51"/>
        <v>-</v>
      </c>
      <c r="H418" s="194"/>
    </row>
    <row r="419" spans="1:8" s="114" customFormat="1" ht="12" customHeight="1" hidden="1" outlineLevel="2">
      <c r="A419" s="34" t="s">
        <v>25</v>
      </c>
      <c r="B419" s="35" t="s">
        <v>115</v>
      </c>
      <c r="C419" s="188"/>
      <c r="D419" s="187"/>
      <c r="E419" s="145">
        <v>0</v>
      </c>
      <c r="F419" s="36">
        <v>0</v>
      </c>
      <c r="G419" s="37" t="str">
        <f t="shared" si="51"/>
        <v>-</v>
      </c>
      <c r="H419" s="194"/>
    </row>
    <row r="420" spans="1:8" s="114" customFormat="1" ht="12" customHeight="1" hidden="1" outlineLevel="2">
      <c r="A420" s="34" t="s">
        <v>31</v>
      </c>
      <c r="B420" s="35" t="s">
        <v>30</v>
      </c>
      <c r="C420" s="188"/>
      <c r="D420" s="187"/>
      <c r="E420" s="145">
        <v>0</v>
      </c>
      <c r="F420" s="36">
        <v>0</v>
      </c>
      <c r="G420" s="37" t="str">
        <f t="shared" si="51"/>
        <v>-</v>
      </c>
      <c r="H420" s="194"/>
    </row>
    <row r="421" spans="1:8" s="114" customFormat="1" ht="3.75" customHeight="1" outlineLevel="1" collapsed="1">
      <c r="A421" s="38"/>
      <c r="B421" s="39"/>
      <c r="C421" s="110"/>
      <c r="D421" s="108"/>
      <c r="E421" s="146"/>
      <c r="F421" s="40"/>
      <c r="G421" s="41"/>
      <c r="H421" s="195"/>
    </row>
    <row r="422" spans="1:8" s="171" customFormat="1" ht="3" customHeight="1" outlineLevel="1">
      <c r="A422" s="115"/>
      <c r="B422" s="116"/>
      <c r="C422" s="115"/>
      <c r="D422" s="115"/>
      <c r="E422" s="143"/>
      <c r="F422" s="117"/>
      <c r="G422" s="118"/>
      <c r="H422" s="116"/>
    </row>
    <row r="423" spans="1:8" s="160" customFormat="1" ht="24.75" customHeight="1" outlineLevel="1">
      <c r="A423" s="42" t="s">
        <v>64</v>
      </c>
      <c r="B423" s="43" t="s">
        <v>206</v>
      </c>
      <c r="C423" s="188">
        <v>852</v>
      </c>
      <c r="D423" s="187">
        <v>85219</v>
      </c>
      <c r="E423" s="144">
        <f>SUM(E424:E428)</f>
        <v>700000</v>
      </c>
      <c r="F423" s="44">
        <f>SUM(F424:F428)</f>
        <v>114217.49</v>
      </c>
      <c r="G423" s="45">
        <f aca="true" t="shared" si="52" ref="G423:G428">IF(E423&gt;0,F423/E423*100,"-")</f>
        <v>16.316784285714288</v>
      </c>
      <c r="H423" s="182" t="s">
        <v>424</v>
      </c>
    </row>
    <row r="424" spans="1:8" s="114" customFormat="1" ht="12" customHeight="1" outlineLevel="1">
      <c r="A424" s="34" t="s">
        <v>1</v>
      </c>
      <c r="B424" s="35" t="s">
        <v>27</v>
      </c>
      <c r="C424" s="188"/>
      <c r="D424" s="187"/>
      <c r="E424" s="145">
        <v>700000</v>
      </c>
      <c r="F424" s="36">
        <v>114217.49</v>
      </c>
      <c r="G424" s="37">
        <f t="shared" si="52"/>
        <v>16.316784285714288</v>
      </c>
      <c r="H424" s="182"/>
    </row>
    <row r="425" spans="1:8" s="114" customFormat="1" ht="12" customHeight="1" hidden="1" outlineLevel="2">
      <c r="A425" s="34" t="s">
        <v>2</v>
      </c>
      <c r="B425" s="35" t="s">
        <v>28</v>
      </c>
      <c r="C425" s="188"/>
      <c r="D425" s="187"/>
      <c r="E425" s="145">
        <v>0</v>
      </c>
      <c r="F425" s="36">
        <v>0</v>
      </c>
      <c r="G425" s="37" t="str">
        <f t="shared" si="52"/>
        <v>-</v>
      </c>
      <c r="H425" s="182"/>
    </row>
    <row r="426" spans="1:8" s="114" customFormat="1" ht="12" customHeight="1" hidden="1" outlineLevel="2">
      <c r="A426" s="34" t="s">
        <v>3</v>
      </c>
      <c r="B426" s="35" t="s">
        <v>29</v>
      </c>
      <c r="C426" s="188"/>
      <c r="D426" s="187"/>
      <c r="E426" s="145">
        <v>0</v>
      </c>
      <c r="F426" s="36">
        <v>0</v>
      </c>
      <c r="G426" s="37" t="str">
        <f t="shared" si="52"/>
        <v>-</v>
      </c>
      <c r="H426" s="182"/>
    </row>
    <row r="427" spans="1:8" s="114" customFormat="1" ht="12" customHeight="1" hidden="1" outlineLevel="2">
      <c r="A427" s="34" t="s">
        <v>25</v>
      </c>
      <c r="B427" s="35" t="s">
        <v>115</v>
      </c>
      <c r="C427" s="188"/>
      <c r="D427" s="187"/>
      <c r="E427" s="145">
        <v>0</v>
      </c>
      <c r="F427" s="36">
        <v>0</v>
      </c>
      <c r="G427" s="37" t="str">
        <f t="shared" si="52"/>
        <v>-</v>
      </c>
      <c r="H427" s="182"/>
    </row>
    <row r="428" spans="1:8" s="114" customFormat="1" ht="12" customHeight="1" hidden="1" outlineLevel="2">
      <c r="A428" s="34" t="s">
        <v>31</v>
      </c>
      <c r="B428" s="35" t="s">
        <v>30</v>
      </c>
      <c r="C428" s="188"/>
      <c r="D428" s="187"/>
      <c r="E428" s="145">
        <v>0</v>
      </c>
      <c r="F428" s="36">
        <v>0</v>
      </c>
      <c r="G428" s="37" t="str">
        <f t="shared" si="52"/>
        <v>-</v>
      </c>
      <c r="H428" s="182"/>
    </row>
    <row r="429" spans="1:8" s="114" customFormat="1" ht="3.75" customHeight="1" outlineLevel="1" collapsed="1">
      <c r="A429" s="38"/>
      <c r="B429" s="39"/>
      <c r="C429" s="110"/>
      <c r="D429" s="108"/>
      <c r="E429" s="146"/>
      <c r="F429" s="40"/>
      <c r="G429" s="41"/>
      <c r="H429" s="183"/>
    </row>
    <row r="430" spans="1:8" s="171" customFormat="1" ht="3" customHeight="1" outlineLevel="1">
      <c r="A430" s="115"/>
      <c r="B430" s="116"/>
      <c r="C430" s="115"/>
      <c r="D430" s="115"/>
      <c r="E430" s="143"/>
      <c r="F430" s="117"/>
      <c r="G430" s="118"/>
      <c r="H430" s="116"/>
    </row>
    <row r="431" spans="1:8" s="160" customFormat="1" ht="24.75" customHeight="1" outlineLevel="1">
      <c r="A431" s="42" t="s">
        <v>65</v>
      </c>
      <c r="B431" s="43" t="s">
        <v>266</v>
      </c>
      <c r="C431" s="188">
        <v>852</v>
      </c>
      <c r="D431" s="187">
        <v>85219</v>
      </c>
      <c r="E431" s="144">
        <f>SUM(E432:E436)</f>
        <v>57000</v>
      </c>
      <c r="F431" s="44">
        <f>SUM(F432:F436)</f>
        <v>56949</v>
      </c>
      <c r="G431" s="45">
        <f aca="true" t="shared" si="53" ref="G431:G436">IF(E431&gt;0,F431/E431*100,"-")</f>
        <v>99.91052631578947</v>
      </c>
      <c r="H431" s="182" t="s">
        <v>425</v>
      </c>
    </row>
    <row r="432" spans="1:8" s="114" customFormat="1" ht="12" customHeight="1" outlineLevel="1">
      <c r="A432" s="34" t="s">
        <v>1</v>
      </c>
      <c r="B432" s="35" t="s">
        <v>27</v>
      </c>
      <c r="C432" s="188"/>
      <c r="D432" s="187"/>
      <c r="E432" s="145">
        <v>57000</v>
      </c>
      <c r="F432" s="36">
        <v>56949</v>
      </c>
      <c r="G432" s="37">
        <f t="shared" si="53"/>
        <v>99.91052631578947</v>
      </c>
      <c r="H432" s="182"/>
    </row>
    <row r="433" spans="1:8" s="114" customFormat="1" ht="12" customHeight="1" hidden="1" outlineLevel="2">
      <c r="A433" s="34" t="s">
        <v>2</v>
      </c>
      <c r="B433" s="35" t="s">
        <v>28</v>
      </c>
      <c r="C433" s="188"/>
      <c r="D433" s="187"/>
      <c r="E433" s="145">
        <v>0</v>
      </c>
      <c r="F433" s="36">
        <v>0</v>
      </c>
      <c r="G433" s="37" t="str">
        <f t="shared" si="53"/>
        <v>-</v>
      </c>
      <c r="H433" s="182"/>
    </row>
    <row r="434" spans="1:8" s="114" customFormat="1" ht="12" customHeight="1" hidden="1" outlineLevel="2">
      <c r="A434" s="34" t="s">
        <v>3</v>
      </c>
      <c r="B434" s="35" t="s">
        <v>29</v>
      </c>
      <c r="C434" s="188"/>
      <c r="D434" s="187"/>
      <c r="E434" s="145">
        <v>0</v>
      </c>
      <c r="F434" s="36">
        <v>0</v>
      </c>
      <c r="G434" s="37" t="str">
        <f t="shared" si="53"/>
        <v>-</v>
      </c>
      <c r="H434" s="182"/>
    </row>
    <row r="435" spans="1:8" s="114" customFormat="1" ht="12" customHeight="1" hidden="1" outlineLevel="2">
      <c r="A435" s="34" t="s">
        <v>25</v>
      </c>
      <c r="B435" s="35" t="s">
        <v>115</v>
      </c>
      <c r="C435" s="188"/>
      <c r="D435" s="187"/>
      <c r="E435" s="145">
        <v>0</v>
      </c>
      <c r="F435" s="36">
        <v>0</v>
      </c>
      <c r="G435" s="37" t="str">
        <f t="shared" si="53"/>
        <v>-</v>
      </c>
      <c r="H435" s="182"/>
    </row>
    <row r="436" spans="1:8" s="114" customFormat="1" ht="12" customHeight="1" hidden="1" outlineLevel="2">
      <c r="A436" s="34" t="s">
        <v>31</v>
      </c>
      <c r="B436" s="35" t="s">
        <v>30</v>
      </c>
      <c r="C436" s="188"/>
      <c r="D436" s="187"/>
      <c r="E436" s="145">
        <v>0</v>
      </c>
      <c r="F436" s="36">
        <v>0</v>
      </c>
      <c r="G436" s="37" t="str">
        <f t="shared" si="53"/>
        <v>-</v>
      </c>
      <c r="H436" s="182"/>
    </row>
    <row r="437" spans="1:8" s="114" customFormat="1" ht="3.75" customHeight="1" outlineLevel="1" collapsed="1">
      <c r="A437" s="38"/>
      <c r="B437" s="39"/>
      <c r="C437" s="110"/>
      <c r="D437" s="108"/>
      <c r="E437" s="146"/>
      <c r="F437" s="40"/>
      <c r="G437" s="41"/>
      <c r="H437" s="183"/>
    </row>
    <row r="438" spans="1:8" s="171" customFormat="1" ht="3" customHeight="1" outlineLevel="1">
      <c r="A438" s="115"/>
      <c r="B438" s="116"/>
      <c r="C438" s="115"/>
      <c r="D438" s="115"/>
      <c r="E438" s="143"/>
      <c r="F438" s="117"/>
      <c r="G438" s="118"/>
      <c r="H438" s="116"/>
    </row>
    <row r="439" spans="1:8" s="160" customFormat="1" ht="13.5" customHeight="1" outlineLevel="1">
      <c r="A439" s="42" t="s">
        <v>66</v>
      </c>
      <c r="B439" s="43" t="s">
        <v>267</v>
      </c>
      <c r="C439" s="188">
        <v>852</v>
      </c>
      <c r="D439" s="187">
        <v>85219</v>
      </c>
      <c r="E439" s="144">
        <f>SUM(E440:E444)</f>
        <v>6200</v>
      </c>
      <c r="F439" s="44">
        <f>SUM(F440:F444)</f>
        <v>6200</v>
      </c>
      <c r="G439" s="45">
        <f aca="true" t="shared" si="54" ref="G439:G444">IF(E439&gt;0,F439/E439*100,"-")</f>
        <v>100</v>
      </c>
      <c r="H439" s="182" t="s">
        <v>426</v>
      </c>
    </row>
    <row r="440" spans="1:8" s="114" customFormat="1" ht="12" customHeight="1" outlineLevel="1">
      <c r="A440" s="34" t="s">
        <v>1</v>
      </c>
      <c r="B440" s="35" t="s">
        <v>27</v>
      </c>
      <c r="C440" s="188"/>
      <c r="D440" s="187"/>
      <c r="E440" s="145">
        <v>6200</v>
      </c>
      <c r="F440" s="36">
        <v>6200</v>
      </c>
      <c r="G440" s="37">
        <f t="shared" si="54"/>
        <v>100</v>
      </c>
      <c r="H440" s="182"/>
    </row>
    <row r="441" spans="1:8" s="114" customFormat="1" ht="12" customHeight="1" hidden="1" outlineLevel="2">
      <c r="A441" s="34" t="s">
        <v>2</v>
      </c>
      <c r="B441" s="35" t="s">
        <v>28</v>
      </c>
      <c r="C441" s="188"/>
      <c r="D441" s="187"/>
      <c r="E441" s="145">
        <v>0</v>
      </c>
      <c r="F441" s="36">
        <v>0</v>
      </c>
      <c r="G441" s="37" t="str">
        <f t="shared" si="54"/>
        <v>-</v>
      </c>
      <c r="H441" s="182"/>
    </row>
    <row r="442" spans="1:8" s="114" customFormat="1" ht="12" customHeight="1" hidden="1" outlineLevel="2">
      <c r="A442" s="34" t="s">
        <v>3</v>
      </c>
      <c r="B442" s="35" t="s">
        <v>29</v>
      </c>
      <c r="C442" s="188"/>
      <c r="D442" s="187"/>
      <c r="E442" s="145">
        <v>0</v>
      </c>
      <c r="F442" s="36">
        <v>0</v>
      </c>
      <c r="G442" s="37" t="str">
        <f t="shared" si="54"/>
        <v>-</v>
      </c>
      <c r="H442" s="182"/>
    </row>
    <row r="443" spans="1:8" s="114" customFormat="1" ht="12" customHeight="1" hidden="1" outlineLevel="2">
      <c r="A443" s="34" t="s">
        <v>25</v>
      </c>
      <c r="B443" s="35" t="s">
        <v>115</v>
      </c>
      <c r="C443" s="188"/>
      <c r="D443" s="187"/>
      <c r="E443" s="145">
        <v>0</v>
      </c>
      <c r="F443" s="36">
        <v>0</v>
      </c>
      <c r="G443" s="37" t="str">
        <f t="shared" si="54"/>
        <v>-</v>
      </c>
      <c r="H443" s="182"/>
    </row>
    <row r="444" spans="1:8" s="114" customFormat="1" ht="12" customHeight="1" hidden="1" outlineLevel="2">
      <c r="A444" s="34" t="s">
        <v>31</v>
      </c>
      <c r="B444" s="35" t="s">
        <v>30</v>
      </c>
      <c r="C444" s="188"/>
      <c r="D444" s="187"/>
      <c r="E444" s="145">
        <v>0</v>
      </c>
      <c r="F444" s="36">
        <v>0</v>
      </c>
      <c r="G444" s="37" t="str">
        <f t="shared" si="54"/>
        <v>-</v>
      </c>
      <c r="H444" s="182"/>
    </row>
    <row r="445" spans="1:8" s="114" customFormat="1" ht="3.75" customHeight="1" outlineLevel="1" collapsed="1">
      <c r="A445" s="38"/>
      <c r="B445" s="39"/>
      <c r="C445" s="110"/>
      <c r="D445" s="108"/>
      <c r="E445" s="146"/>
      <c r="F445" s="40"/>
      <c r="G445" s="41"/>
      <c r="H445" s="183"/>
    </row>
    <row r="446" spans="1:8" s="171" customFormat="1" ht="3" customHeight="1" outlineLevel="1">
      <c r="A446" s="115"/>
      <c r="B446" s="116"/>
      <c r="C446" s="115"/>
      <c r="D446" s="115"/>
      <c r="E446" s="143"/>
      <c r="F446" s="117"/>
      <c r="G446" s="118"/>
      <c r="H446" s="181" t="s">
        <v>427</v>
      </c>
    </row>
    <row r="447" spans="1:8" s="160" customFormat="1" ht="13.5" customHeight="1" outlineLevel="1">
      <c r="A447" s="42" t="s">
        <v>67</v>
      </c>
      <c r="B447" s="43" t="s">
        <v>268</v>
      </c>
      <c r="C447" s="188">
        <v>852</v>
      </c>
      <c r="D447" s="187">
        <v>85219</v>
      </c>
      <c r="E447" s="144">
        <f>SUM(E448:E452)</f>
        <v>18300</v>
      </c>
      <c r="F447" s="44">
        <f>SUM(F448:F452)</f>
        <v>18300</v>
      </c>
      <c r="G447" s="45">
        <f aca="true" t="shared" si="55" ref="G447:G452">IF(E447&gt;0,F447/E447*100,"-")</f>
        <v>100</v>
      </c>
      <c r="H447" s="182"/>
    </row>
    <row r="448" spans="1:8" s="114" customFormat="1" ht="12" customHeight="1" outlineLevel="1">
      <c r="A448" s="34" t="s">
        <v>1</v>
      </c>
      <c r="B448" s="35" t="s">
        <v>27</v>
      </c>
      <c r="C448" s="188"/>
      <c r="D448" s="187"/>
      <c r="E448" s="145">
        <v>18300</v>
      </c>
      <c r="F448" s="36">
        <v>18300</v>
      </c>
      <c r="G448" s="37">
        <f t="shared" si="55"/>
        <v>100</v>
      </c>
      <c r="H448" s="182"/>
    </row>
    <row r="449" spans="1:8" s="114" customFormat="1" ht="12" customHeight="1" hidden="1" outlineLevel="2">
      <c r="A449" s="34" t="s">
        <v>2</v>
      </c>
      <c r="B449" s="35" t="s">
        <v>28</v>
      </c>
      <c r="C449" s="188"/>
      <c r="D449" s="187"/>
      <c r="E449" s="145">
        <v>0</v>
      </c>
      <c r="F449" s="36">
        <v>0</v>
      </c>
      <c r="G449" s="37" t="str">
        <f t="shared" si="55"/>
        <v>-</v>
      </c>
      <c r="H449" s="182"/>
    </row>
    <row r="450" spans="1:8" s="114" customFormat="1" ht="12" customHeight="1" hidden="1" outlineLevel="2">
      <c r="A450" s="34" t="s">
        <v>3</v>
      </c>
      <c r="B450" s="35" t="s">
        <v>29</v>
      </c>
      <c r="C450" s="188"/>
      <c r="D450" s="187"/>
      <c r="E450" s="145">
        <v>0</v>
      </c>
      <c r="F450" s="36">
        <v>0</v>
      </c>
      <c r="G450" s="37" t="str">
        <f t="shared" si="55"/>
        <v>-</v>
      </c>
      <c r="H450" s="182"/>
    </row>
    <row r="451" spans="1:8" s="114" customFormat="1" ht="12" customHeight="1" hidden="1" outlineLevel="2">
      <c r="A451" s="34" t="s">
        <v>25</v>
      </c>
      <c r="B451" s="35" t="s">
        <v>115</v>
      </c>
      <c r="C451" s="188"/>
      <c r="D451" s="187"/>
      <c r="E451" s="145">
        <v>0</v>
      </c>
      <c r="F451" s="36">
        <v>0</v>
      </c>
      <c r="G451" s="37" t="str">
        <f t="shared" si="55"/>
        <v>-</v>
      </c>
      <c r="H451" s="182"/>
    </row>
    <row r="452" spans="1:8" s="114" customFormat="1" ht="12" customHeight="1" hidden="1" outlineLevel="2">
      <c r="A452" s="34" t="s">
        <v>31</v>
      </c>
      <c r="B452" s="35" t="s">
        <v>30</v>
      </c>
      <c r="C452" s="188"/>
      <c r="D452" s="187"/>
      <c r="E452" s="145">
        <v>0</v>
      </c>
      <c r="F452" s="36">
        <v>0</v>
      </c>
      <c r="G452" s="37" t="str">
        <f t="shared" si="55"/>
        <v>-</v>
      </c>
      <c r="H452" s="182"/>
    </row>
    <row r="453" spans="1:8" s="114" customFormat="1" ht="14.25" customHeight="1" outlineLevel="1" collapsed="1">
      <c r="A453" s="38"/>
      <c r="B453" s="39"/>
      <c r="C453" s="110"/>
      <c r="D453" s="108"/>
      <c r="E453" s="146"/>
      <c r="F453" s="40"/>
      <c r="G453" s="41"/>
      <c r="H453" s="183"/>
    </row>
    <row r="454" spans="1:8" s="171" customFormat="1" ht="3" customHeight="1" outlineLevel="1">
      <c r="A454" s="115"/>
      <c r="B454" s="116"/>
      <c r="C454" s="115"/>
      <c r="D454" s="115"/>
      <c r="E454" s="143"/>
      <c r="F454" s="117"/>
      <c r="G454" s="118"/>
      <c r="H454" s="116"/>
    </row>
    <row r="455" spans="1:8" s="160" customFormat="1" ht="24.75" customHeight="1" outlineLevel="1">
      <c r="A455" s="42" t="s">
        <v>68</v>
      </c>
      <c r="B455" s="43" t="s">
        <v>269</v>
      </c>
      <c r="C455" s="188">
        <v>852</v>
      </c>
      <c r="D455" s="187">
        <v>85219</v>
      </c>
      <c r="E455" s="144">
        <f>SUM(E456:E460)</f>
        <v>3500</v>
      </c>
      <c r="F455" s="44">
        <f>SUM(F456:F460)</f>
        <v>3500</v>
      </c>
      <c r="G455" s="45">
        <f aca="true" t="shared" si="56" ref="G455:G460">IF(E455&gt;0,F455/E455*100,"-")</f>
        <v>100</v>
      </c>
      <c r="H455" s="182" t="s">
        <v>428</v>
      </c>
    </row>
    <row r="456" spans="1:8" s="114" customFormat="1" ht="12" customHeight="1" outlineLevel="1">
      <c r="A456" s="34" t="s">
        <v>1</v>
      </c>
      <c r="B456" s="35" t="s">
        <v>27</v>
      </c>
      <c r="C456" s="188"/>
      <c r="D456" s="187"/>
      <c r="E456" s="145">
        <v>3500</v>
      </c>
      <c r="F456" s="36">
        <v>3500</v>
      </c>
      <c r="G456" s="37">
        <f t="shared" si="56"/>
        <v>100</v>
      </c>
      <c r="H456" s="182"/>
    </row>
    <row r="457" spans="1:8" s="114" customFormat="1" ht="12" customHeight="1" hidden="1" outlineLevel="2">
      <c r="A457" s="34" t="s">
        <v>2</v>
      </c>
      <c r="B457" s="35" t="s">
        <v>28</v>
      </c>
      <c r="C457" s="188"/>
      <c r="D457" s="187"/>
      <c r="E457" s="145">
        <v>0</v>
      </c>
      <c r="F457" s="36">
        <v>0</v>
      </c>
      <c r="G457" s="37" t="str">
        <f t="shared" si="56"/>
        <v>-</v>
      </c>
      <c r="H457" s="182"/>
    </row>
    <row r="458" spans="1:8" s="114" customFormat="1" ht="12" customHeight="1" hidden="1" outlineLevel="2">
      <c r="A458" s="34" t="s">
        <v>3</v>
      </c>
      <c r="B458" s="35" t="s">
        <v>29</v>
      </c>
      <c r="C458" s="188"/>
      <c r="D458" s="187"/>
      <c r="E458" s="145">
        <v>0</v>
      </c>
      <c r="F458" s="36">
        <v>0</v>
      </c>
      <c r="G458" s="37" t="str">
        <f t="shared" si="56"/>
        <v>-</v>
      </c>
      <c r="H458" s="182"/>
    </row>
    <row r="459" spans="1:8" s="114" customFormat="1" ht="12" customHeight="1" hidden="1" outlineLevel="2">
      <c r="A459" s="34" t="s">
        <v>25</v>
      </c>
      <c r="B459" s="35" t="s">
        <v>115</v>
      </c>
      <c r="C459" s="188"/>
      <c r="D459" s="187"/>
      <c r="E459" s="145">
        <v>0</v>
      </c>
      <c r="F459" s="36">
        <v>0</v>
      </c>
      <c r="G459" s="37" t="str">
        <f t="shared" si="56"/>
        <v>-</v>
      </c>
      <c r="H459" s="182"/>
    </row>
    <row r="460" spans="1:8" s="114" customFormat="1" ht="12" customHeight="1" hidden="1" outlineLevel="2">
      <c r="A460" s="34" t="s">
        <v>31</v>
      </c>
      <c r="B460" s="35" t="s">
        <v>30</v>
      </c>
      <c r="C460" s="188"/>
      <c r="D460" s="187"/>
      <c r="E460" s="145">
        <v>0</v>
      </c>
      <c r="F460" s="36">
        <v>0</v>
      </c>
      <c r="G460" s="37" t="str">
        <f t="shared" si="56"/>
        <v>-</v>
      </c>
      <c r="H460" s="182"/>
    </row>
    <row r="461" spans="1:8" s="114" customFormat="1" ht="3.75" customHeight="1" outlineLevel="1" collapsed="1">
      <c r="A461" s="38"/>
      <c r="B461" s="39"/>
      <c r="C461" s="110"/>
      <c r="D461" s="108"/>
      <c r="E461" s="146"/>
      <c r="F461" s="40"/>
      <c r="G461" s="41"/>
      <c r="H461" s="183"/>
    </row>
    <row r="462" spans="1:8" s="171" customFormat="1" ht="3" customHeight="1" outlineLevel="1">
      <c r="A462" s="115"/>
      <c r="B462" s="116"/>
      <c r="C462" s="115"/>
      <c r="D462" s="115"/>
      <c r="E462" s="143"/>
      <c r="F462" s="117"/>
      <c r="G462" s="118"/>
      <c r="H462" s="116"/>
    </row>
    <row r="463" spans="1:8" s="160" customFormat="1" ht="24.75" customHeight="1" outlineLevel="1">
      <c r="A463" s="42" t="s">
        <v>106</v>
      </c>
      <c r="B463" s="43" t="s">
        <v>270</v>
      </c>
      <c r="C463" s="188">
        <v>852</v>
      </c>
      <c r="D463" s="187">
        <v>85219</v>
      </c>
      <c r="E463" s="144">
        <f>SUM(E464:E468)</f>
        <v>45000</v>
      </c>
      <c r="F463" s="44">
        <f>SUM(F464:F468)</f>
        <v>44999.99</v>
      </c>
      <c r="G463" s="45">
        <f aca="true" t="shared" si="57" ref="G463:G468">IF(E463&gt;0,F463/E463*100,"-")</f>
        <v>99.99997777777777</v>
      </c>
      <c r="H463" s="182" t="s">
        <v>429</v>
      </c>
    </row>
    <row r="464" spans="1:8" s="114" customFormat="1" ht="12" customHeight="1" outlineLevel="1">
      <c r="A464" s="34" t="s">
        <v>1</v>
      </c>
      <c r="B464" s="35" t="s">
        <v>27</v>
      </c>
      <c r="C464" s="188"/>
      <c r="D464" s="187"/>
      <c r="E464" s="145">
        <v>45000</v>
      </c>
      <c r="F464" s="36">
        <v>44999.99</v>
      </c>
      <c r="G464" s="37">
        <f t="shared" si="57"/>
        <v>99.99997777777777</v>
      </c>
      <c r="H464" s="182"/>
    </row>
    <row r="465" spans="1:8" s="114" customFormat="1" ht="12" customHeight="1" hidden="1" outlineLevel="2">
      <c r="A465" s="34" t="s">
        <v>2</v>
      </c>
      <c r="B465" s="35" t="s">
        <v>28</v>
      </c>
      <c r="C465" s="188"/>
      <c r="D465" s="187"/>
      <c r="E465" s="145">
        <v>0</v>
      </c>
      <c r="F465" s="36">
        <v>0</v>
      </c>
      <c r="G465" s="37" t="str">
        <f t="shared" si="57"/>
        <v>-</v>
      </c>
      <c r="H465" s="182"/>
    </row>
    <row r="466" spans="1:8" s="114" customFormat="1" ht="12" customHeight="1" hidden="1" outlineLevel="2">
      <c r="A466" s="34" t="s">
        <v>3</v>
      </c>
      <c r="B466" s="35" t="s">
        <v>29</v>
      </c>
      <c r="C466" s="188"/>
      <c r="D466" s="187"/>
      <c r="E466" s="145">
        <v>0</v>
      </c>
      <c r="F466" s="36">
        <v>0</v>
      </c>
      <c r="G466" s="37" t="str">
        <f t="shared" si="57"/>
        <v>-</v>
      </c>
      <c r="H466" s="182"/>
    </row>
    <row r="467" spans="1:8" s="114" customFormat="1" ht="12" customHeight="1" hidden="1" outlineLevel="2">
      <c r="A467" s="34" t="s">
        <v>25</v>
      </c>
      <c r="B467" s="35" t="s">
        <v>115</v>
      </c>
      <c r="C467" s="188"/>
      <c r="D467" s="187"/>
      <c r="E467" s="145">
        <v>0</v>
      </c>
      <c r="F467" s="36">
        <v>0</v>
      </c>
      <c r="G467" s="37" t="str">
        <f t="shared" si="57"/>
        <v>-</v>
      </c>
      <c r="H467" s="182"/>
    </row>
    <row r="468" spans="1:8" s="114" customFormat="1" ht="12" customHeight="1" hidden="1" outlineLevel="2">
      <c r="A468" s="34" t="s">
        <v>31</v>
      </c>
      <c r="B468" s="35" t="s">
        <v>30</v>
      </c>
      <c r="C468" s="188"/>
      <c r="D468" s="187"/>
      <c r="E468" s="145">
        <v>0</v>
      </c>
      <c r="F468" s="36">
        <v>0</v>
      </c>
      <c r="G468" s="37" t="str">
        <f t="shared" si="57"/>
        <v>-</v>
      </c>
      <c r="H468" s="182"/>
    </row>
    <row r="469" spans="1:8" s="114" customFormat="1" ht="3.75" customHeight="1" outlineLevel="1" collapsed="1">
      <c r="A469" s="38"/>
      <c r="B469" s="39"/>
      <c r="C469" s="110"/>
      <c r="D469" s="108"/>
      <c r="E469" s="146"/>
      <c r="F469" s="40"/>
      <c r="G469" s="41"/>
      <c r="H469" s="183"/>
    </row>
    <row r="470" spans="1:8" s="171" customFormat="1" ht="3" customHeight="1" outlineLevel="1">
      <c r="A470" s="115"/>
      <c r="B470" s="116"/>
      <c r="C470" s="115"/>
      <c r="D470" s="115"/>
      <c r="E470" s="143"/>
      <c r="F470" s="117"/>
      <c r="G470" s="118"/>
      <c r="H470" s="116"/>
    </row>
    <row r="471" spans="1:8" s="160" customFormat="1" ht="13.5" customHeight="1" outlineLevel="1">
      <c r="A471" s="42" t="s">
        <v>107</v>
      </c>
      <c r="B471" s="43" t="s">
        <v>271</v>
      </c>
      <c r="C471" s="188">
        <v>852</v>
      </c>
      <c r="D471" s="187">
        <v>85219</v>
      </c>
      <c r="E471" s="144">
        <f>SUM(E472:E476)</f>
        <v>18000</v>
      </c>
      <c r="F471" s="44">
        <f>SUM(F472:F476)</f>
        <v>18000</v>
      </c>
      <c r="G471" s="45">
        <f aca="true" t="shared" si="58" ref="G471:G476">IF(E471&gt;0,F471/E471*100,"-")</f>
        <v>100</v>
      </c>
      <c r="H471" s="182" t="s">
        <v>430</v>
      </c>
    </row>
    <row r="472" spans="1:8" s="114" customFormat="1" ht="12" customHeight="1" outlineLevel="1">
      <c r="A472" s="34" t="s">
        <v>1</v>
      </c>
      <c r="B472" s="35" t="s">
        <v>27</v>
      </c>
      <c r="C472" s="188"/>
      <c r="D472" s="187"/>
      <c r="E472" s="145">
        <v>18000</v>
      </c>
      <c r="F472" s="36">
        <v>18000</v>
      </c>
      <c r="G472" s="37">
        <f t="shared" si="58"/>
        <v>100</v>
      </c>
      <c r="H472" s="182"/>
    </row>
    <row r="473" spans="1:8" s="114" customFormat="1" ht="12" customHeight="1" hidden="1" outlineLevel="2">
      <c r="A473" s="34" t="s">
        <v>2</v>
      </c>
      <c r="B473" s="35" t="s">
        <v>28</v>
      </c>
      <c r="C473" s="188"/>
      <c r="D473" s="187"/>
      <c r="E473" s="145">
        <v>0</v>
      </c>
      <c r="F473" s="36">
        <v>0</v>
      </c>
      <c r="G473" s="37" t="str">
        <f t="shared" si="58"/>
        <v>-</v>
      </c>
      <c r="H473" s="182"/>
    </row>
    <row r="474" spans="1:8" s="114" customFormat="1" ht="12" customHeight="1" hidden="1" outlineLevel="2">
      <c r="A474" s="34" t="s">
        <v>3</v>
      </c>
      <c r="B474" s="35" t="s">
        <v>29</v>
      </c>
      <c r="C474" s="188"/>
      <c r="D474" s="187"/>
      <c r="E474" s="145">
        <v>0</v>
      </c>
      <c r="F474" s="36">
        <v>0</v>
      </c>
      <c r="G474" s="37" t="str">
        <f t="shared" si="58"/>
        <v>-</v>
      </c>
      <c r="H474" s="182"/>
    </row>
    <row r="475" spans="1:8" s="114" customFormat="1" ht="12" customHeight="1" hidden="1" outlineLevel="2">
      <c r="A475" s="34" t="s">
        <v>25</v>
      </c>
      <c r="B475" s="35" t="s">
        <v>115</v>
      </c>
      <c r="C475" s="188"/>
      <c r="D475" s="187"/>
      <c r="E475" s="145">
        <v>0</v>
      </c>
      <c r="F475" s="36">
        <v>0</v>
      </c>
      <c r="G475" s="37" t="str">
        <f t="shared" si="58"/>
        <v>-</v>
      </c>
      <c r="H475" s="182"/>
    </row>
    <row r="476" spans="1:8" s="114" customFormat="1" ht="12" customHeight="1" hidden="1" outlineLevel="2">
      <c r="A476" s="34" t="s">
        <v>31</v>
      </c>
      <c r="B476" s="35" t="s">
        <v>30</v>
      </c>
      <c r="C476" s="188"/>
      <c r="D476" s="187"/>
      <c r="E476" s="145">
        <v>0</v>
      </c>
      <c r="F476" s="36">
        <v>0</v>
      </c>
      <c r="G476" s="37" t="str">
        <f t="shared" si="58"/>
        <v>-</v>
      </c>
      <c r="H476" s="182"/>
    </row>
    <row r="477" spans="1:8" s="114" customFormat="1" ht="3.75" customHeight="1" outlineLevel="1" collapsed="1">
      <c r="A477" s="38"/>
      <c r="B477" s="39"/>
      <c r="C477" s="110"/>
      <c r="D477" s="108"/>
      <c r="E477" s="146"/>
      <c r="F477" s="40"/>
      <c r="G477" s="41"/>
      <c r="H477" s="183"/>
    </row>
    <row r="478" spans="1:8" s="114" customFormat="1" ht="3" customHeight="1" outlineLevel="1">
      <c r="A478" s="119"/>
      <c r="B478" s="120"/>
      <c r="C478" s="111"/>
      <c r="D478" s="112"/>
      <c r="E478" s="147"/>
      <c r="F478" s="121"/>
      <c r="G478" s="122"/>
      <c r="H478" s="113"/>
    </row>
    <row r="479" spans="1:8" s="160" customFormat="1" ht="23.25" customHeight="1" outlineLevel="1">
      <c r="A479" s="42" t="s">
        <v>120</v>
      </c>
      <c r="B479" s="43" t="s">
        <v>207</v>
      </c>
      <c r="C479" s="188">
        <v>852</v>
      </c>
      <c r="D479" s="187">
        <v>85220</v>
      </c>
      <c r="E479" s="144">
        <f>SUM(E480:E484)</f>
        <v>71700</v>
      </c>
      <c r="F479" s="44">
        <f>SUM(F480:F484)</f>
        <v>71624.49</v>
      </c>
      <c r="G479" s="45">
        <f aca="true" t="shared" si="59" ref="G479:G484">IF(E479&gt;0,F479/E479*100,"-")</f>
        <v>99.89468619246863</v>
      </c>
      <c r="H479" s="182" t="s">
        <v>552</v>
      </c>
    </row>
    <row r="480" spans="1:8" s="114" customFormat="1" ht="12" customHeight="1" outlineLevel="1">
      <c r="A480" s="34" t="s">
        <v>1</v>
      </c>
      <c r="B480" s="35" t="s">
        <v>27</v>
      </c>
      <c r="C480" s="188"/>
      <c r="D480" s="187"/>
      <c r="E480" s="145">
        <v>71700</v>
      </c>
      <c r="F480" s="36">
        <v>71624.49</v>
      </c>
      <c r="G480" s="37">
        <f t="shared" si="59"/>
        <v>99.89468619246863</v>
      </c>
      <c r="H480" s="182"/>
    </row>
    <row r="481" spans="1:8" s="114" customFormat="1" ht="12" customHeight="1" hidden="1" outlineLevel="2">
      <c r="A481" s="34" t="s">
        <v>2</v>
      </c>
      <c r="B481" s="35" t="s">
        <v>28</v>
      </c>
      <c r="C481" s="188"/>
      <c r="D481" s="187"/>
      <c r="E481" s="145">
        <v>0</v>
      </c>
      <c r="F481" s="36">
        <v>0</v>
      </c>
      <c r="G481" s="37" t="str">
        <f t="shared" si="59"/>
        <v>-</v>
      </c>
      <c r="H481" s="182"/>
    </row>
    <row r="482" spans="1:8" s="114" customFormat="1" ht="12" customHeight="1" hidden="1" outlineLevel="2">
      <c r="A482" s="34" t="s">
        <v>3</v>
      </c>
      <c r="B482" s="35" t="s">
        <v>29</v>
      </c>
      <c r="C482" s="188"/>
      <c r="D482" s="187"/>
      <c r="E482" s="145">
        <v>0</v>
      </c>
      <c r="F482" s="36">
        <v>0</v>
      </c>
      <c r="G482" s="37" t="str">
        <f t="shared" si="59"/>
        <v>-</v>
      </c>
      <c r="H482" s="182"/>
    </row>
    <row r="483" spans="1:8" s="114" customFormat="1" ht="12" customHeight="1" hidden="1" outlineLevel="2">
      <c r="A483" s="34" t="s">
        <v>25</v>
      </c>
      <c r="B483" s="35" t="s">
        <v>115</v>
      </c>
      <c r="C483" s="188"/>
      <c r="D483" s="187"/>
      <c r="E483" s="145">
        <v>0</v>
      </c>
      <c r="F483" s="36">
        <v>0</v>
      </c>
      <c r="G483" s="37" t="str">
        <f t="shared" si="59"/>
        <v>-</v>
      </c>
      <c r="H483" s="182"/>
    </row>
    <row r="484" spans="1:8" s="114" customFormat="1" ht="12" customHeight="1" hidden="1" outlineLevel="2">
      <c r="A484" s="34" t="s">
        <v>31</v>
      </c>
      <c r="B484" s="35" t="s">
        <v>30</v>
      </c>
      <c r="C484" s="188"/>
      <c r="D484" s="187"/>
      <c r="E484" s="145">
        <v>0</v>
      </c>
      <c r="F484" s="36">
        <v>0</v>
      </c>
      <c r="G484" s="37" t="str">
        <f t="shared" si="59"/>
        <v>-</v>
      </c>
      <c r="H484" s="182"/>
    </row>
    <row r="485" spans="1:8" s="114" customFormat="1" ht="3.75" customHeight="1" outlineLevel="1" collapsed="1">
      <c r="A485" s="38"/>
      <c r="B485" s="39"/>
      <c r="C485" s="110"/>
      <c r="D485" s="108"/>
      <c r="E485" s="146"/>
      <c r="F485" s="40"/>
      <c r="G485" s="41"/>
      <c r="H485" s="183"/>
    </row>
    <row r="486" spans="1:8" s="114" customFormat="1" ht="3" customHeight="1" outlineLevel="1">
      <c r="A486" s="119"/>
      <c r="B486" s="120"/>
      <c r="C486" s="111"/>
      <c r="D486" s="112"/>
      <c r="E486" s="147"/>
      <c r="F486" s="121"/>
      <c r="G486" s="122"/>
      <c r="H486" s="113"/>
    </row>
    <row r="487" spans="1:8" s="160" customFormat="1" ht="13.5" customHeight="1" outlineLevel="1">
      <c r="A487" s="42" t="s">
        <v>121</v>
      </c>
      <c r="B487" s="43" t="s">
        <v>208</v>
      </c>
      <c r="C487" s="188">
        <v>900</v>
      </c>
      <c r="D487" s="187">
        <v>90095</v>
      </c>
      <c r="E487" s="144">
        <f>SUM(E488:E492)</f>
        <v>60000</v>
      </c>
      <c r="F487" s="44">
        <f>SUM(F488:F492)</f>
        <v>59499.75</v>
      </c>
      <c r="G487" s="45">
        <f aca="true" t="shared" si="60" ref="G487:G492">IF(E487&gt;0,F487/E487*100,"-")</f>
        <v>99.16625</v>
      </c>
      <c r="H487" s="182" t="s">
        <v>557</v>
      </c>
    </row>
    <row r="488" spans="1:8" s="114" customFormat="1" ht="12" customHeight="1" outlineLevel="1">
      <c r="A488" s="34" t="s">
        <v>1</v>
      </c>
      <c r="B488" s="35" t="s">
        <v>27</v>
      </c>
      <c r="C488" s="188"/>
      <c r="D488" s="187"/>
      <c r="E488" s="145">
        <v>60000</v>
      </c>
      <c r="F488" s="36">
        <v>59499.75</v>
      </c>
      <c r="G488" s="37">
        <f t="shared" si="60"/>
        <v>99.16625</v>
      </c>
      <c r="H488" s="182"/>
    </row>
    <row r="489" spans="1:8" s="114" customFormat="1" ht="12" customHeight="1" hidden="1" outlineLevel="2">
      <c r="A489" s="34" t="s">
        <v>2</v>
      </c>
      <c r="B489" s="35" t="s">
        <v>28</v>
      </c>
      <c r="C489" s="188"/>
      <c r="D489" s="187"/>
      <c r="E489" s="145">
        <v>0</v>
      </c>
      <c r="F489" s="36">
        <v>0</v>
      </c>
      <c r="G489" s="37" t="str">
        <f t="shared" si="60"/>
        <v>-</v>
      </c>
      <c r="H489" s="182"/>
    </row>
    <row r="490" spans="1:8" s="114" customFormat="1" ht="12" customHeight="1" hidden="1" outlineLevel="2">
      <c r="A490" s="34" t="s">
        <v>3</v>
      </c>
      <c r="B490" s="35" t="s">
        <v>29</v>
      </c>
      <c r="C490" s="188"/>
      <c r="D490" s="187"/>
      <c r="E490" s="145">
        <v>0</v>
      </c>
      <c r="F490" s="36">
        <v>0</v>
      </c>
      <c r="G490" s="37" t="str">
        <f t="shared" si="60"/>
        <v>-</v>
      </c>
      <c r="H490" s="182"/>
    </row>
    <row r="491" spans="1:8" s="114" customFormat="1" ht="12" customHeight="1" hidden="1" outlineLevel="2">
      <c r="A491" s="34" t="s">
        <v>25</v>
      </c>
      <c r="B491" s="35" t="s">
        <v>115</v>
      </c>
      <c r="C491" s="188"/>
      <c r="D491" s="187"/>
      <c r="E491" s="145">
        <v>0</v>
      </c>
      <c r="F491" s="36">
        <v>0</v>
      </c>
      <c r="G491" s="37" t="str">
        <f t="shared" si="60"/>
        <v>-</v>
      </c>
      <c r="H491" s="182"/>
    </row>
    <row r="492" spans="1:8" s="114" customFormat="1" ht="12" customHeight="1" hidden="1" outlineLevel="2">
      <c r="A492" s="34" t="s">
        <v>31</v>
      </c>
      <c r="B492" s="35" t="s">
        <v>30</v>
      </c>
      <c r="C492" s="188"/>
      <c r="D492" s="187"/>
      <c r="E492" s="145">
        <v>0</v>
      </c>
      <c r="F492" s="36">
        <v>0</v>
      </c>
      <c r="G492" s="37" t="str">
        <f t="shared" si="60"/>
        <v>-</v>
      </c>
      <c r="H492" s="182"/>
    </row>
    <row r="493" spans="1:8" s="114" customFormat="1" ht="7.5" customHeight="1" outlineLevel="1" collapsed="1">
      <c r="A493" s="38"/>
      <c r="B493" s="39"/>
      <c r="C493" s="110"/>
      <c r="D493" s="108"/>
      <c r="E493" s="146"/>
      <c r="F493" s="40"/>
      <c r="G493" s="41"/>
      <c r="H493" s="183"/>
    </row>
    <row r="494" spans="1:8" s="171" customFormat="1" ht="15.75" customHeight="1" outlineLevel="1">
      <c r="A494" s="12">
        <v>2</v>
      </c>
      <c r="B494" s="13" t="s">
        <v>55</v>
      </c>
      <c r="C494" s="12"/>
      <c r="D494" s="12"/>
      <c r="E494" s="142">
        <f>E496+E504+E512+E520+E528</f>
        <v>130906</v>
      </c>
      <c r="F494" s="14">
        <f>F496+F504+F512+F520+F528</f>
        <v>130872.5</v>
      </c>
      <c r="G494" s="15">
        <f>IF(E494&gt;0,F494/E494*100,"-")</f>
        <v>99.97440911799306</v>
      </c>
      <c r="H494" s="13"/>
    </row>
    <row r="495" spans="1:8" s="171" customFormat="1" ht="3" customHeight="1" outlineLevel="1">
      <c r="A495" s="115"/>
      <c r="B495" s="116"/>
      <c r="C495" s="115"/>
      <c r="D495" s="115"/>
      <c r="E495" s="143"/>
      <c r="F495" s="117"/>
      <c r="G495" s="118"/>
      <c r="H495" s="116"/>
    </row>
    <row r="496" spans="1:8" s="160" customFormat="1" ht="13.5" customHeight="1" outlineLevel="1">
      <c r="A496" s="42" t="s">
        <v>69</v>
      </c>
      <c r="B496" s="43" t="s">
        <v>209</v>
      </c>
      <c r="C496" s="188">
        <v>710</v>
      </c>
      <c r="D496" s="187">
        <v>71095</v>
      </c>
      <c r="E496" s="144">
        <f>SUM(E497:E501)</f>
        <v>107806</v>
      </c>
      <c r="F496" s="44">
        <f>SUM(F497:F501)</f>
        <v>107805.5</v>
      </c>
      <c r="G496" s="45">
        <f aca="true" t="shared" si="61" ref="G496:G501">IF(E496&gt;0,F496/E496*100,"-")</f>
        <v>99.99953620392186</v>
      </c>
      <c r="H496" s="182" t="s">
        <v>432</v>
      </c>
    </row>
    <row r="497" spans="1:8" s="114" customFormat="1" ht="12" customHeight="1" outlineLevel="1">
      <c r="A497" s="34" t="s">
        <v>1</v>
      </c>
      <c r="B497" s="35" t="s">
        <v>27</v>
      </c>
      <c r="C497" s="188"/>
      <c r="D497" s="187"/>
      <c r="E497" s="145">
        <v>107806</v>
      </c>
      <c r="F497" s="36">
        <v>107805.5</v>
      </c>
      <c r="G497" s="37">
        <f t="shared" si="61"/>
        <v>99.99953620392186</v>
      </c>
      <c r="H497" s="182"/>
    </row>
    <row r="498" spans="1:8" s="114" customFormat="1" ht="12" customHeight="1" hidden="1" outlineLevel="2">
      <c r="A498" s="34" t="s">
        <v>2</v>
      </c>
      <c r="B498" s="35" t="s">
        <v>28</v>
      </c>
      <c r="C498" s="188"/>
      <c r="D498" s="187"/>
      <c r="E498" s="145">
        <v>0</v>
      </c>
      <c r="F498" s="36">
        <v>0</v>
      </c>
      <c r="G498" s="37" t="str">
        <f t="shared" si="61"/>
        <v>-</v>
      </c>
      <c r="H498" s="182"/>
    </row>
    <row r="499" spans="1:8" s="114" customFormat="1" ht="12" customHeight="1" hidden="1" outlineLevel="2">
      <c r="A499" s="34" t="s">
        <v>3</v>
      </c>
      <c r="B499" s="35" t="s">
        <v>29</v>
      </c>
      <c r="C499" s="188"/>
      <c r="D499" s="187"/>
      <c r="E499" s="145">
        <v>0</v>
      </c>
      <c r="F499" s="36">
        <v>0</v>
      </c>
      <c r="G499" s="37" t="str">
        <f t="shared" si="61"/>
        <v>-</v>
      </c>
      <c r="H499" s="182"/>
    </row>
    <row r="500" spans="1:8" s="114" customFormat="1" ht="12" customHeight="1" hidden="1" outlineLevel="2">
      <c r="A500" s="34" t="s">
        <v>25</v>
      </c>
      <c r="B500" s="35" t="s">
        <v>115</v>
      </c>
      <c r="C500" s="188"/>
      <c r="D500" s="187"/>
      <c r="E500" s="145">
        <v>0</v>
      </c>
      <c r="F500" s="36">
        <v>0</v>
      </c>
      <c r="G500" s="37" t="str">
        <f t="shared" si="61"/>
        <v>-</v>
      </c>
      <c r="H500" s="182"/>
    </row>
    <row r="501" spans="1:8" s="114" customFormat="1" ht="12" customHeight="1" hidden="1" outlineLevel="2">
      <c r="A501" s="34" t="s">
        <v>31</v>
      </c>
      <c r="B501" s="35" t="s">
        <v>30</v>
      </c>
      <c r="C501" s="188"/>
      <c r="D501" s="187"/>
      <c r="E501" s="145">
        <v>0</v>
      </c>
      <c r="F501" s="36">
        <v>0</v>
      </c>
      <c r="G501" s="37" t="str">
        <f t="shared" si="61"/>
        <v>-</v>
      </c>
      <c r="H501" s="182"/>
    </row>
    <row r="502" spans="1:8" s="114" customFormat="1" ht="3" customHeight="1" outlineLevel="1" collapsed="1">
      <c r="A502" s="38"/>
      <c r="B502" s="39"/>
      <c r="C502" s="110"/>
      <c r="D502" s="108"/>
      <c r="E502" s="146"/>
      <c r="F502" s="40"/>
      <c r="G502" s="41"/>
      <c r="H502" s="109"/>
    </row>
    <row r="503" spans="1:8" s="114" customFormat="1" ht="3" customHeight="1" outlineLevel="1">
      <c r="A503" s="119"/>
      <c r="B503" s="120"/>
      <c r="C503" s="111"/>
      <c r="D503" s="112"/>
      <c r="E503" s="147"/>
      <c r="F503" s="121"/>
      <c r="G503" s="122"/>
      <c r="H503" s="113"/>
    </row>
    <row r="504" spans="1:8" s="160" customFormat="1" ht="24.75" customHeight="1" outlineLevel="1">
      <c r="A504" s="42" t="s">
        <v>70</v>
      </c>
      <c r="B504" s="43" t="s">
        <v>272</v>
      </c>
      <c r="C504" s="188">
        <v>852</v>
      </c>
      <c r="D504" s="187">
        <v>85203</v>
      </c>
      <c r="E504" s="144">
        <f>SUM(E505:E509)</f>
        <v>6500</v>
      </c>
      <c r="F504" s="44">
        <f>SUM(F505:F509)</f>
        <v>6500</v>
      </c>
      <c r="G504" s="45">
        <f aca="true" t="shared" si="62" ref="G504:G509">IF(E504&gt;0,F504/E504*100,"-")</f>
        <v>100</v>
      </c>
      <c r="H504" s="182" t="s">
        <v>433</v>
      </c>
    </row>
    <row r="505" spans="1:8" s="114" customFormat="1" ht="12" customHeight="1" hidden="1" outlineLevel="2">
      <c r="A505" s="34" t="s">
        <v>1</v>
      </c>
      <c r="B505" s="35" t="s">
        <v>27</v>
      </c>
      <c r="C505" s="188"/>
      <c r="D505" s="187"/>
      <c r="E505" s="145">
        <v>0</v>
      </c>
      <c r="F505" s="36">
        <v>0</v>
      </c>
      <c r="G505" s="37" t="str">
        <f t="shared" si="62"/>
        <v>-</v>
      </c>
      <c r="H505" s="182"/>
    </row>
    <row r="506" spans="1:8" s="114" customFormat="1" ht="12" customHeight="1" outlineLevel="1" collapsed="1">
      <c r="A506" s="34" t="s">
        <v>2</v>
      </c>
      <c r="B506" s="35" t="s">
        <v>28</v>
      </c>
      <c r="C506" s="188"/>
      <c r="D506" s="187"/>
      <c r="E506" s="145">
        <v>6500</v>
      </c>
      <c r="F506" s="36">
        <v>6500</v>
      </c>
      <c r="G506" s="37">
        <f t="shared" si="62"/>
        <v>100</v>
      </c>
      <c r="H506" s="182"/>
    </row>
    <row r="507" spans="1:8" s="114" customFormat="1" ht="12" customHeight="1" hidden="1" outlineLevel="2">
      <c r="A507" s="34" t="s">
        <v>3</v>
      </c>
      <c r="B507" s="35" t="s">
        <v>29</v>
      </c>
      <c r="C507" s="188"/>
      <c r="D507" s="187"/>
      <c r="E507" s="145">
        <v>0</v>
      </c>
      <c r="F507" s="36">
        <v>0</v>
      </c>
      <c r="G507" s="37" t="str">
        <f t="shared" si="62"/>
        <v>-</v>
      </c>
      <c r="H507" s="182"/>
    </row>
    <row r="508" spans="1:8" s="114" customFormat="1" ht="12" customHeight="1" hidden="1" outlineLevel="2">
      <c r="A508" s="34" t="s">
        <v>25</v>
      </c>
      <c r="B508" s="35" t="s">
        <v>115</v>
      </c>
      <c r="C508" s="188"/>
      <c r="D508" s="187"/>
      <c r="E508" s="145">
        <v>0</v>
      </c>
      <c r="F508" s="36">
        <v>0</v>
      </c>
      <c r="G508" s="37" t="str">
        <f t="shared" si="62"/>
        <v>-</v>
      </c>
      <c r="H508" s="182"/>
    </row>
    <row r="509" spans="1:8" s="114" customFormat="1" ht="12" customHeight="1" hidden="1" outlineLevel="2">
      <c r="A509" s="34" t="s">
        <v>31</v>
      </c>
      <c r="B509" s="35" t="s">
        <v>30</v>
      </c>
      <c r="C509" s="188"/>
      <c r="D509" s="187"/>
      <c r="E509" s="145">
        <v>0</v>
      </c>
      <c r="F509" s="36">
        <v>0</v>
      </c>
      <c r="G509" s="37" t="str">
        <f t="shared" si="62"/>
        <v>-</v>
      </c>
      <c r="H509" s="182"/>
    </row>
    <row r="510" spans="1:8" s="114" customFormat="1" ht="3" customHeight="1" outlineLevel="1" collapsed="1">
      <c r="A510" s="38"/>
      <c r="B510" s="39"/>
      <c r="C510" s="110"/>
      <c r="D510" s="108"/>
      <c r="E510" s="146"/>
      <c r="F510" s="40"/>
      <c r="G510" s="41"/>
      <c r="H510" s="109"/>
    </row>
    <row r="511" spans="1:8" s="114" customFormat="1" ht="3" customHeight="1" outlineLevel="1">
      <c r="A511" s="119"/>
      <c r="B511" s="120"/>
      <c r="C511" s="111"/>
      <c r="D511" s="112"/>
      <c r="E511" s="147"/>
      <c r="F511" s="121"/>
      <c r="G511" s="122"/>
      <c r="H511" s="113"/>
    </row>
    <row r="512" spans="1:8" s="160" customFormat="1" ht="13.5" customHeight="1" outlineLevel="1">
      <c r="A512" s="42" t="s">
        <v>71</v>
      </c>
      <c r="B512" s="43" t="s">
        <v>210</v>
      </c>
      <c r="C512" s="188">
        <v>852</v>
      </c>
      <c r="D512" s="187">
        <v>85219</v>
      </c>
      <c r="E512" s="144">
        <f>SUM(E513:E517)</f>
        <v>8550</v>
      </c>
      <c r="F512" s="44">
        <f>SUM(F513:F517)</f>
        <v>8550</v>
      </c>
      <c r="G512" s="45">
        <f aca="true" t="shared" si="63" ref="G512:G517">IF(E512&gt;0,F512/E512*100,"-")</f>
        <v>100</v>
      </c>
      <c r="H512" s="182" t="s">
        <v>434</v>
      </c>
    </row>
    <row r="513" spans="1:8" s="114" customFormat="1" ht="12" customHeight="1" outlineLevel="1">
      <c r="A513" s="34" t="s">
        <v>1</v>
      </c>
      <c r="B513" s="35" t="s">
        <v>27</v>
      </c>
      <c r="C513" s="188"/>
      <c r="D513" s="187"/>
      <c r="E513" s="145">
        <v>8550</v>
      </c>
      <c r="F513" s="36">
        <v>8550</v>
      </c>
      <c r="G513" s="37">
        <f t="shared" si="63"/>
        <v>100</v>
      </c>
      <c r="H513" s="182"/>
    </row>
    <row r="514" spans="1:8" s="114" customFormat="1" ht="12" customHeight="1" hidden="1" outlineLevel="2">
      <c r="A514" s="34" t="s">
        <v>2</v>
      </c>
      <c r="B514" s="35" t="s">
        <v>28</v>
      </c>
      <c r="C514" s="188"/>
      <c r="D514" s="187"/>
      <c r="E514" s="145">
        <v>0</v>
      </c>
      <c r="F514" s="36">
        <v>0</v>
      </c>
      <c r="G514" s="37" t="str">
        <f t="shared" si="63"/>
        <v>-</v>
      </c>
      <c r="H514" s="182"/>
    </row>
    <row r="515" spans="1:8" s="114" customFormat="1" ht="12" customHeight="1" hidden="1" outlineLevel="2">
      <c r="A515" s="34" t="s">
        <v>3</v>
      </c>
      <c r="B515" s="35" t="s">
        <v>29</v>
      </c>
      <c r="C515" s="188"/>
      <c r="D515" s="187"/>
      <c r="E515" s="145">
        <v>0</v>
      </c>
      <c r="F515" s="36">
        <v>0</v>
      </c>
      <c r="G515" s="37" t="str">
        <f t="shared" si="63"/>
        <v>-</v>
      </c>
      <c r="H515" s="182"/>
    </row>
    <row r="516" spans="1:8" s="114" customFormat="1" ht="12" customHeight="1" hidden="1" outlineLevel="2">
      <c r="A516" s="34" t="s">
        <v>25</v>
      </c>
      <c r="B516" s="35" t="s">
        <v>115</v>
      </c>
      <c r="C516" s="188"/>
      <c r="D516" s="187"/>
      <c r="E516" s="145">
        <v>0</v>
      </c>
      <c r="F516" s="36">
        <v>0</v>
      </c>
      <c r="G516" s="37" t="str">
        <f t="shared" si="63"/>
        <v>-</v>
      </c>
      <c r="H516" s="182"/>
    </row>
    <row r="517" spans="1:8" s="114" customFormat="1" ht="12" customHeight="1" hidden="1" outlineLevel="2">
      <c r="A517" s="34" t="s">
        <v>31</v>
      </c>
      <c r="B517" s="35" t="s">
        <v>30</v>
      </c>
      <c r="C517" s="188"/>
      <c r="D517" s="187"/>
      <c r="E517" s="145">
        <v>0</v>
      </c>
      <c r="F517" s="36">
        <v>0</v>
      </c>
      <c r="G517" s="37" t="str">
        <f t="shared" si="63"/>
        <v>-</v>
      </c>
      <c r="H517" s="182"/>
    </row>
    <row r="518" spans="1:8" s="114" customFormat="1" ht="3" customHeight="1" outlineLevel="1" collapsed="1">
      <c r="A518" s="38"/>
      <c r="B518" s="39"/>
      <c r="C518" s="110"/>
      <c r="D518" s="108"/>
      <c r="E518" s="146"/>
      <c r="F518" s="40"/>
      <c r="G518" s="41"/>
      <c r="H518" s="109"/>
    </row>
    <row r="519" spans="1:8" s="114" customFormat="1" ht="3" customHeight="1" outlineLevel="1">
      <c r="A519" s="119"/>
      <c r="B519" s="120"/>
      <c r="C519" s="111"/>
      <c r="D519" s="112"/>
      <c r="E519" s="147"/>
      <c r="F519" s="121"/>
      <c r="G519" s="122"/>
      <c r="H519" s="113"/>
    </row>
    <row r="520" spans="1:8" s="160" customFormat="1" ht="24.75" customHeight="1" outlineLevel="1">
      <c r="A520" s="42" t="s">
        <v>72</v>
      </c>
      <c r="B520" s="43" t="s">
        <v>273</v>
      </c>
      <c r="C520" s="188">
        <v>852</v>
      </c>
      <c r="D520" s="187">
        <v>85219</v>
      </c>
      <c r="E520" s="144">
        <f>SUM(E521:E525)</f>
        <v>3600</v>
      </c>
      <c r="F520" s="44">
        <f>SUM(F521:F525)</f>
        <v>3567</v>
      </c>
      <c r="G520" s="45">
        <f aca="true" t="shared" si="64" ref="G520:G525">IF(E520&gt;0,F520/E520*100,"-")</f>
        <v>99.08333333333333</v>
      </c>
      <c r="H520" s="182" t="s">
        <v>435</v>
      </c>
    </row>
    <row r="521" spans="1:8" s="114" customFormat="1" ht="12" customHeight="1" outlineLevel="1">
      <c r="A521" s="34" t="s">
        <v>1</v>
      </c>
      <c r="B521" s="35" t="s">
        <v>27</v>
      </c>
      <c r="C521" s="188"/>
      <c r="D521" s="187"/>
      <c r="E521" s="145">
        <v>3600</v>
      </c>
      <c r="F521" s="36">
        <v>3567</v>
      </c>
      <c r="G521" s="37">
        <f t="shared" si="64"/>
        <v>99.08333333333333</v>
      </c>
      <c r="H521" s="182"/>
    </row>
    <row r="522" spans="1:8" s="114" customFormat="1" ht="12" customHeight="1" hidden="1" outlineLevel="2">
      <c r="A522" s="34" t="s">
        <v>2</v>
      </c>
      <c r="B522" s="35" t="s">
        <v>28</v>
      </c>
      <c r="C522" s="188"/>
      <c r="D522" s="187"/>
      <c r="E522" s="145">
        <v>0</v>
      </c>
      <c r="F522" s="36">
        <v>0</v>
      </c>
      <c r="G522" s="37" t="str">
        <f t="shared" si="64"/>
        <v>-</v>
      </c>
      <c r="H522" s="182"/>
    </row>
    <row r="523" spans="1:8" s="114" customFormat="1" ht="12" customHeight="1" hidden="1" outlineLevel="2">
      <c r="A523" s="34" t="s">
        <v>3</v>
      </c>
      <c r="B523" s="35" t="s">
        <v>29</v>
      </c>
      <c r="C523" s="188"/>
      <c r="D523" s="187"/>
      <c r="E523" s="145">
        <v>0</v>
      </c>
      <c r="F523" s="36">
        <v>0</v>
      </c>
      <c r="G523" s="37" t="str">
        <f t="shared" si="64"/>
        <v>-</v>
      </c>
      <c r="H523" s="182"/>
    </row>
    <row r="524" spans="1:8" s="114" customFormat="1" ht="12" customHeight="1" hidden="1" outlineLevel="2">
      <c r="A524" s="34" t="s">
        <v>25</v>
      </c>
      <c r="B524" s="35" t="s">
        <v>115</v>
      </c>
      <c r="C524" s="188"/>
      <c r="D524" s="187"/>
      <c r="E524" s="145">
        <v>0</v>
      </c>
      <c r="F524" s="36">
        <v>0</v>
      </c>
      <c r="G524" s="37" t="str">
        <f t="shared" si="64"/>
        <v>-</v>
      </c>
      <c r="H524" s="182"/>
    </row>
    <row r="525" spans="1:8" s="114" customFormat="1" ht="12" customHeight="1" hidden="1" outlineLevel="2">
      <c r="A525" s="34" t="s">
        <v>31</v>
      </c>
      <c r="B525" s="35" t="s">
        <v>30</v>
      </c>
      <c r="C525" s="188"/>
      <c r="D525" s="187"/>
      <c r="E525" s="145">
        <v>0</v>
      </c>
      <c r="F525" s="36">
        <v>0</v>
      </c>
      <c r="G525" s="37" t="str">
        <f t="shared" si="64"/>
        <v>-</v>
      </c>
      <c r="H525" s="182"/>
    </row>
    <row r="526" spans="1:8" s="114" customFormat="1" ht="3" customHeight="1" outlineLevel="1" collapsed="1">
      <c r="A526" s="38"/>
      <c r="B526" s="39"/>
      <c r="C526" s="110"/>
      <c r="D526" s="108"/>
      <c r="E526" s="146"/>
      <c r="F526" s="40"/>
      <c r="G526" s="41"/>
      <c r="H526" s="109"/>
    </row>
    <row r="527" spans="1:8" s="114" customFormat="1" ht="3" customHeight="1" outlineLevel="1">
      <c r="A527" s="119"/>
      <c r="B527" s="120"/>
      <c r="C527" s="111"/>
      <c r="D527" s="112"/>
      <c r="E527" s="147"/>
      <c r="F527" s="121"/>
      <c r="G527" s="122"/>
      <c r="H527" s="113"/>
    </row>
    <row r="528" spans="1:8" s="160" customFormat="1" ht="24.75" customHeight="1" outlineLevel="1">
      <c r="A528" s="42" t="s">
        <v>73</v>
      </c>
      <c r="B528" s="43" t="s">
        <v>274</v>
      </c>
      <c r="C528" s="188">
        <v>852</v>
      </c>
      <c r="D528" s="187">
        <v>85219</v>
      </c>
      <c r="E528" s="144">
        <f>SUM(E529:E533)</f>
        <v>4450</v>
      </c>
      <c r="F528" s="44">
        <f>SUM(F529:F533)</f>
        <v>4450</v>
      </c>
      <c r="G528" s="45">
        <f aca="true" t="shared" si="65" ref="G528:G533">IF(E528&gt;0,F528/E528*100,"-")</f>
        <v>100</v>
      </c>
      <c r="H528" s="182" t="s">
        <v>436</v>
      </c>
    </row>
    <row r="529" spans="1:8" s="114" customFormat="1" ht="12" customHeight="1" outlineLevel="1">
      <c r="A529" s="34" t="s">
        <v>1</v>
      </c>
      <c r="B529" s="35" t="s">
        <v>27</v>
      </c>
      <c r="C529" s="188"/>
      <c r="D529" s="187"/>
      <c r="E529" s="145">
        <v>4450</v>
      </c>
      <c r="F529" s="36">
        <v>4450</v>
      </c>
      <c r="G529" s="37">
        <f t="shared" si="65"/>
        <v>100</v>
      </c>
      <c r="H529" s="182"/>
    </row>
    <row r="530" spans="1:8" s="114" customFormat="1" ht="12" customHeight="1" hidden="1" outlineLevel="2">
      <c r="A530" s="34" t="s">
        <v>2</v>
      </c>
      <c r="B530" s="35" t="s">
        <v>28</v>
      </c>
      <c r="C530" s="188"/>
      <c r="D530" s="187"/>
      <c r="E530" s="145">
        <v>0</v>
      </c>
      <c r="F530" s="36">
        <v>0</v>
      </c>
      <c r="G530" s="37" t="str">
        <f t="shared" si="65"/>
        <v>-</v>
      </c>
      <c r="H530" s="182"/>
    </row>
    <row r="531" spans="1:8" s="114" customFormat="1" ht="12" customHeight="1" hidden="1" outlineLevel="2">
      <c r="A531" s="34" t="s">
        <v>3</v>
      </c>
      <c r="B531" s="35" t="s">
        <v>29</v>
      </c>
      <c r="C531" s="188"/>
      <c r="D531" s="187"/>
      <c r="E531" s="145">
        <v>0</v>
      </c>
      <c r="F531" s="36">
        <v>0</v>
      </c>
      <c r="G531" s="37" t="str">
        <f t="shared" si="65"/>
        <v>-</v>
      </c>
      <c r="H531" s="182"/>
    </row>
    <row r="532" spans="1:8" s="114" customFormat="1" ht="12" customHeight="1" hidden="1" outlineLevel="2">
      <c r="A532" s="34" t="s">
        <v>25</v>
      </c>
      <c r="B532" s="35" t="s">
        <v>115</v>
      </c>
      <c r="C532" s="188"/>
      <c r="D532" s="187"/>
      <c r="E532" s="145">
        <v>0</v>
      </c>
      <c r="F532" s="36">
        <v>0</v>
      </c>
      <c r="G532" s="37" t="str">
        <f t="shared" si="65"/>
        <v>-</v>
      </c>
      <c r="H532" s="182"/>
    </row>
    <row r="533" spans="1:8" s="114" customFormat="1" ht="12" customHeight="1" hidden="1" outlineLevel="2">
      <c r="A533" s="34" t="s">
        <v>31</v>
      </c>
      <c r="B533" s="35" t="s">
        <v>30</v>
      </c>
      <c r="C533" s="188"/>
      <c r="D533" s="187"/>
      <c r="E533" s="145">
        <v>0</v>
      </c>
      <c r="F533" s="36">
        <v>0</v>
      </c>
      <c r="G533" s="37" t="str">
        <f t="shared" si="65"/>
        <v>-</v>
      </c>
      <c r="H533" s="182"/>
    </row>
    <row r="534" spans="1:8" s="114" customFormat="1" ht="3" customHeight="1" outlineLevel="1" collapsed="1">
      <c r="A534" s="38"/>
      <c r="B534" s="39"/>
      <c r="C534" s="110"/>
      <c r="D534" s="108"/>
      <c r="E534" s="146"/>
      <c r="F534" s="40"/>
      <c r="G534" s="41"/>
      <c r="H534" s="109"/>
    </row>
    <row r="535" spans="1:8" s="170" customFormat="1" ht="15.75" customHeight="1" outlineLevel="1">
      <c r="A535" s="62" t="s">
        <v>74</v>
      </c>
      <c r="B535" s="63" t="s">
        <v>75</v>
      </c>
      <c r="C535" s="62"/>
      <c r="D535" s="62"/>
      <c r="E535" s="141">
        <f>E536</f>
        <v>171962</v>
      </c>
      <c r="F535" s="64">
        <f>F536</f>
        <v>171301.81</v>
      </c>
      <c r="G535" s="65">
        <f>IF(E535&gt;0,F535/E535*100,"-")</f>
        <v>99.61608378595271</v>
      </c>
      <c r="H535" s="63"/>
    </row>
    <row r="536" spans="1:8" s="171" customFormat="1" ht="15.75" customHeight="1" outlineLevel="1">
      <c r="A536" s="12" t="s">
        <v>9</v>
      </c>
      <c r="B536" s="13" t="s">
        <v>76</v>
      </c>
      <c r="C536" s="12"/>
      <c r="D536" s="12"/>
      <c r="E536" s="142">
        <f>E538+E546+E554+E562+E570</f>
        <v>171962</v>
      </c>
      <c r="F536" s="14">
        <f>F538+F546+F554+F562+F570</f>
        <v>171301.81</v>
      </c>
      <c r="G536" s="15">
        <f>IF(E536&gt;0,F536/E536*100,"-")</f>
        <v>99.61608378595271</v>
      </c>
      <c r="H536" s="13"/>
    </row>
    <row r="537" spans="1:8" s="171" customFormat="1" ht="3" customHeight="1" outlineLevel="1">
      <c r="A537" s="115"/>
      <c r="B537" s="116"/>
      <c r="C537" s="115"/>
      <c r="D537" s="115"/>
      <c r="E537" s="143"/>
      <c r="F537" s="117"/>
      <c r="G537" s="118"/>
      <c r="H537" s="116"/>
    </row>
    <row r="538" spans="1:8" s="160" customFormat="1" ht="24.75" customHeight="1" outlineLevel="1">
      <c r="A538" s="42" t="s">
        <v>26</v>
      </c>
      <c r="B538" s="43" t="s">
        <v>211</v>
      </c>
      <c r="C538" s="188">
        <v>852</v>
      </c>
      <c r="D538" s="187">
        <v>85201</v>
      </c>
      <c r="E538" s="144">
        <f>SUM(E539:E543)</f>
        <v>59957</v>
      </c>
      <c r="F538" s="44">
        <f>SUM(F539:F543)</f>
        <v>59931.05</v>
      </c>
      <c r="G538" s="45">
        <f aca="true" t="shared" si="66" ref="G538:G543">IF(E538&gt;0,F538/E538*100,"-")</f>
        <v>99.95671898193706</v>
      </c>
      <c r="H538" s="182" t="s">
        <v>437</v>
      </c>
    </row>
    <row r="539" spans="1:8" s="114" customFormat="1" ht="12" customHeight="1" outlineLevel="1">
      <c r="A539" s="34" t="s">
        <v>1</v>
      </c>
      <c r="B539" s="35" t="s">
        <v>27</v>
      </c>
      <c r="C539" s="188"/>
      <c r="D539" s="187"/>
      <c r="E539" s="145">
        <v>59957</v>
      </c>
      <c r="F539" s="36">
        <v>59931.05</v>
      </c>
      <c r="G539" s="37">
        <f t="shared" si="66"/>
        <v>99.95671898193706</v>
      </c>
      <c r="H539" s="182"/>
    </row>
    <row r="540" spans="1:8" s="114" customFormat="1" ht="12" customHeight="1" hidden="1" outlineLevel="2">
      <c r="A540" s="34" t="s">
        <v>2</v>
      </c>
      <c r="B540" s="35" t="s">
        <v>28</v>
      </c>
      <c r="C540" s="188"/>
      <c r="D540" s="187"/>
      <c r="E540" s="145">
        <v>0</v>
      </c>
      <c r="F540" s="36">
        <v>0</v>
      </c>
      <c r="G540" s="37" t="str">
        <f t="shared" si="66"/>
        <v>-</v>
      </c>
      <c r="H540" s="182"/>
    </row>
    <row r="541" spans="1:8" s="114" customFormat="1" ht="12" customHeight="1" hidden="1" outlineLevel="2">
      <c r="A541" s="34" t="s">
        <v>3</v>
      </c>
      <c r="B541" s="35" t="s">
        <v>29</v>
      </c>
      <c r="C541" s="188"/>
      <c r="D541" s="187"/>
      <c r="E541" s="145">
        <v>0</v>
      </c>
      <c r="F541" s="36">
        <v>0</v>
      </c>
      <c r="G541" s="37" t="str">
        <f t="shared" si="66"/>
        <v>-</v>
      </c>
      <c r="H541" s="182"/>
    </row>
    <row r="542" spans="1:8" s="114" customFormat="1" ht="12" customHeight="1" hidden="1" outlineLevel="2">
      <c r="A542" s="34" t="s">
        <v>25</v>
      </c>
      <c r="B542" s="35" t="s">
        <v>115</v>
      </c>
      <c r="C542" s="188"/>
      <c r="D542" s="187"/>
      <c r="E542" s="145">
        <v>0</v>
      </c>
      <c r="F542" s="36">
        <v>0</v>
      </c>
      <c r="G542" s="37" t="str">
        <f t="shared" si="66"/>
        <v>-</v>
      </c>
      <c r="H542" s="182"/>
    </row>
    <row r="543" spans="1:8" s="114" customFormat="1" ht="12" customHeight="1" hidden="1" outlineLevel="2">
      <c r="A543" s="34" t="s">
        <v>31</v>
      </c>
      <c r="B543" s="35" t="s">
        <v>30</v>
      </c>
      <c r="C543" s="188"/>
      <c r="D543" s="187"/>
      <c r="E543" s="145">
        <v>0</v>
      </c>
      <c r="F543" s="36">
        <v>0</v>
      </c>
      <c r="G543" s="37" t="str">
        <f t="shared" si="66"/>
        <v>-</v>
      </c>
      <c r="H543" s="182"/>
    </row>
    <row r="544" spans="1:8" s="114" customFormat="1" ht="3" customHeight="1" outlineLevel="1" collapsed="1">
      <c r="A544" s="38"/>
      <c r="B544" s="39"/>
      <c r="C544" s="110"/>
      <c r="D544" s="108"/>
      <c r="E544" s="146"/>
      <c r="F544" s="40"/>
      <c r="G544" s="41"/>
      <c r="H544" s="109"/>
    </row>
    <row r="545" spans="1:8" s="114" customFormat="1" ht="3" customHeight="1" outlineLevel="1">
      <c r="A545" s="119"/>
      <c r="B545" s="120"/>
      <c r="C545" s="111"/>
      <c r="D545" s="112"/>
      <c r="E545" s="147"/>
      <c r="F545" s="121"/>
      <c r="G545" s="122"/>
      <c r="H545" s="113"/>
    </row>
    <row r="546" spans="1:8" s="160" customFormat="1" ht="24.75" customHeight="1" outlineLevel="1">
      <c r="A546" s="42" t="s">
        <v>49</v>
      </c>
      <c r="B546" s="43" t="s">
        <v>212</v>
      </c>
      <c r="C546" s="188">
        <v>852</v>
      </c>
      <c r="D546" s="187">
        <v>85201</v>
      </c>
      <c r="E546" s="144">
        <f>SUM(E547:E551)</f>
        <v>17436</v>
      </c>
      <c r="F546" s="44">
        <f>SUM(F547:F551)</f>
        <v>17435.76</v>
      </c>
      <c r="G546" s="45">
        <f aca="true" t="shared" si="67" ref="G546:G551">IF(E546&gt;0,F546/E546*100,"-")</f>
        <v>99.99862353750859</v>
      </c>
      <c r="H546" s="182" t="s">
        <v>438</v>
      </c>
    </row>
    <row r="547" spans="1:8" s="114" customFormat="1" ht="12" customHeight="1" outlineLevel="1">
      <c r="A547" s="34" t="s">
        <v>1</v>
      </c>
      <c r="B547" s="35" t="s">
        <v>27</v>
      </c>
      <c r="C547" s="188"/>
      <c r="D547" s="187"/>
      <c r="E547" s="145">
        <v>17436</v>
      </c>
      <c r="F547" s="36">
        <v>17435.76</v>
      </c>
      <c r="G547" s="37">
        <f t="shared" si="67"/>
        <v>99.99862353750859</v>
      </c>
      <c r="H547" s="182"/>
    </row>
    <row r="548" spans="1:8" s="114" customFormat="1" ht="12" customHeight="1" hidden="1" outlineLevel="2">
      <c r="A548" s="34" t="s">
        <v>2</v>
      </c>
      <c r="B548" s="35" t="s">
        <v>28</v>
      </c>
      <c r="C548" s="188"/>
      <c r="D548" s="187"/>
      <c r="E548" s="145">
        <v>0</v>
      </c>
      <c r="F548" s="36">
        <v>0</v>
      </c>
      <c r="G548" s="37" t="str">
        <f t="shared" si="67"/>
        <v>-</v>
      </c>
      <c r="H548" s="182"/>
    </row>
    <row r="549" spans="1:8" s="114" customFormat="1" ht="12" customHeight="1" hidden="1" outlineLevel="2">
      <c r="A549" s="34" t="s">
        <v>3</v>
      </c>
      <c r="B549" s="35" t="s">
        <v>29</v>
      </c>
      <c r="C549" s="188"/>
      <c r="D549" s="187"/>
      <c r="E549" s="145">
        <v>0</v>
      </c>
      <c r="F549" s="36">
        <v>0</v>
      </c>
      <c r="G549" s="37" t="str">
        <f t="shared" si="67"/>
        <v>-</v>
      </c>
      <c r="H549" s="182"/>
    </row>
    <row r="550" spans="1:8" s="114" customFormat="1" ht="12" customHeight="1" hidden="1" outlineLevel="2">
      <c r="A550" s="34" t="s">
        <v>25</v>
      </c>
      <c r="B550" s="35" t="s">
        <v>115</v>
      </c>
      <c r="C550" s="188"/>
      <c r="D550" s="187"/>
      <c r="E550" s="145">
        <v>0</v>
      </c>
      <c r="F550" s="36">
        <v>0</v>
      </c>
      <c r="G550" s="37" t="str">
        <f t="shared" si="67"/>
        <v>-</v>
      </c>
      <c r="H550" s="182"/>
    </row>
    <row r="551" spans="1:8" s="114" customFormat="1" ht="12" customHeight="1" hidden="1" outlineLevel="2">
      <c r="A551" s="34" t="s">
        <v>31</v>
      </c>
      <c r="B551" s="35" t="s">
        <v>30</v>
      </c>
      <c r="C551" s="188"/>
      <c r="D551" s="187"/>
      <c r="E551" s="145">
        <v>0</v>
      </c>
      <c r="F551" s="36">
        <v>0</v>
      </c>
      <c r="G551" s="37" t="str">
        <f t="shared" si="67"/>
        <v>-</v>
      </c>
      <c r="H551" s="182"/>
    </row>
    <row r="552" spans="1:8" s="114" customFormat="1" ht="3" customHeight="1" outlineLevel="1" collapsed="1">
      <c r="A552" s="38"/>
      <c r="B552" s="39"/>
      <c r="C552" s="110"/>
      <c r="D552" s="108"/>
      <c r="E552" s="146"/>
      <c r="F552" s="40"/>
      <c r="G552" s="41"/>
      <c r="H552" s="109"/>
    </row>
    <row r="553" spans="1:8" s="114" customFormat="1" ht="3" customHeight="1" outlineLevel="1">
      <c r="A553" s="119"/>
      <c r="B553" s="120"/>
      <c r="C553" s="111"/>
      <c r="D553" s="112"/>
      <c r="E553" s="147"/>
      <c r="F553" s="121"/>
      <c r="G553" s="122"/>
      <c r="H553" s="113"/>
    </row>
    <row r="554" spans="1:8" s="160" customFormat="1" ht="24.75" customHeight="1" outlineLevel="1">
      <c r="A554" s="42" t="s">
        <v>50</v>
      </c>
      <c r="B554" s="43" t="s">
        <v>275</v>
      </c>
      <c r="C554" s="188">
        <v>852</v>
      </c>
      <c r="D554" s="187">
        <v>85201</v>
      </c>
      <c r="E554" s="144">
        <f>SUM(E555:E559)</f>
        <v>56669</v>
      </c>
      <c r="F554" s="44">
        <f>SUM(F555:F559)</f>
        <v>56035</v>
      </c>
      <c r="G554" s="45">
        <f aca="true" t="shared" si="68" ref="G554:G559">IF(E554&gt;0,F554/E554*100,"-")</f>
        <v>98.8812225378955</v>
      </c>
      <c r="H554" s="182" t="s">
        <v>439</v>
      </c>
    </row>
    <row r="555" spans="1:8" s="114" customFormat="1" ht="12" customHeight="1" outlineLevel="1">
      <c r="A555" s="34" t="s">
        <v>1</v>
      </c>
      <c r="B555" s="35" t="s">
        <v>27</v>
      </c>
      <c r="C555" s="188"/>
      <c r="D555" s="187"/>
      <c r="E555" s="145">
        <v>56669</v>
      </c>
      <c r="F555" s="36">
        <v>56035</v>
      </c>
      <c r="G555" s="37">
        <f t="shared" si="68"/>
        <v>98.8812225378955</v>
      </c>
      <c r="H555" s="182"/>
    </row>
    <row r="556" spans="1:8" s="114" customFormat="1" ht="12" customHeight="1" hidden="1" outlineLevel="2">
      <c r="A556" s="34" t="s">
        <v>2</v>
      </c>
      <c r="B556" s="35" t="s">
        <v>28</v>
      </c>
      <c r="C556" s="188"/>
      <c r="D556" s="187"/>
      <c r="E556" s="145">
        <v>0</v>
      </c>
      <c r="F556" s="36">
        <v>0</v>
      </c>
      <c r="G556" s="37" t="str">
        <f t="shared" si="68"/>
        <v>-</v>
      </c>
      <c r="H556" s="182"/>
    </row>
    <row r="557" spans="1:8" s="114" customFormat="1" ht="12" customHeight="1" hidden="1" outlineLevel="2">
      <c r="A557" s="34" t="s">
        <v>3</v>
      </c>
      <c r="B557" s="35" t="s">
        <v>29</v>
      </c>
      <c r="C557" s="188"/>
      <c r="D557" s="187"/>
      <c r="E557" s="145">
        <v>0</v>
      </c>
      <c r="F557" s="36">
        <v>0</v>
      </c>
      <c r="G557" s="37" t="str">
        <f t="shared" si="68"/>
        <v>-</v>
      </c>
      <c r="H557" s="182"/>
    </row>
    <row r="558" spans="1:8" s="114" customFormat="1" ht="12" customHeight="1" hidden="1" outlineLevel="2">
      <c r="A558" s="34" t="s">
        <v>25</v>
      </c>
      <c r="B558" s="35" t="s">
        <v>115</v>
      </c>
      <c r="C558" s="188"/>
      <c r="D558" s="187"/>
      <c r="E558" s="145">
        <v>0</v>
      </c>
      <c r="F558" s="36">
        <v>0</v>
      </c>
      <c r="G558" s="37" t="str">
        <f t="shared" si="68"/>
        <v>-</v>
      </c>
      <c r="H558" s="182"/>
    </row>
    <row r="559" spans="1:8" s="114" customFormat="1" ht="12" customHeight="1" hidden="1" outlineLevel="2">
      <c r="A559" s="34" t="s">
        <v>31</v>
      </c>
      <c r="B559" s="35" t="s">
        <v>30</v>
      </c>
      <c r="C559" s="188"/>
      <c r="D559" s="187"/>
      <c r="E559" s="145">
        <v>0</v>
      </c>
      <c r="F559" s="36">
        <v>0</v>
      </c>
      <c r="G559" s="37" t="str">
        <f t="shared" si="68"/>
        <v>-</v>
      </c>
      <c r="H559" s="182"/>
    </row>
    <row r="560" spans="1:8" s="114" customFormat="1" ht="3" customHeight="1" outlineLevel="1" collapsed="1">
      <c r="A560" s="38"/>
      <c r="B560" s="39"/>
      <c r="C560" s="110"/>
      <c r="D560" s="108"/>
      <c r="E560" s="146"/>
      <c r="F560" s="40"/>
      <c r="G560" s="41"/>
      <c r="H560" s="109"/>
    </row>
    <row r="561" spans="1:8" s="114" customFormat="1" ht="3" customHeight="1" outlineLevel="1">
      <c r="A561" s="119"/>
      <c r="B561" s="120"/>
      <c r="C561" s="111"/>
      <c r="D561" s="112"/>
      <c r="E561" s="147"/>
      <c r="F561" s="121"/>
      <c r="G561" s="122"/>
      <c r="H561" s="113"/>
    </row>
    <row r="562" spans="1:8" s="160" customFormat="1" ht="24.75" customHeight="1" outlineLevel="1">
      <c r="A562" s="42" t="s">
        <v>51</v>
      </c>
      <c r="B562" s="43" t="s">
        <v>276</v>
      </c>
      <c r="C562" s="188">
        <v>852</v>
      </c>
      <c r="D562" s="187">
        <v>85201</v>
      </c>
      <c r="E562" s="144">
        <f>SUM(E563:E567)</f>
        <v>4900</v>
      </c>
      <c r="F562" s="44">
        <f>SUM(F563:F567)</f>
        <v>4900</v>
      </c>
      <c r="G562" s="45">
        <f aca="true" t="shared" si="69" ref="G562:G567">IF(E562&gt;0,F562/E562*100,"-")</f>
        <v>100</v>
      </c>
      <c r="H562" s="182" t="s">
        <v>440</v>
      </c>
    </row>
    <row r="563" spans="1:8" s="114" customFormat="1" ht="12" customHeight="1" outlineLevel="1">
      <c r="A563" s="34" t="s">
        <v>1</v>
      </c>
      <c r="B563" s="35" t="s">
        <v>27</v>
      </c>
      <c r="C563" s="188"/>
      <c r="D563" s="187"/>
      <c r="E563" s="145">
        <v>4900</v>
      </c>
      <c r="F563" s="36">
        <v>4900</v>
      </c>
      <c r="G563" s="37">
        <f t="shared" si="69"/>
        <v>100</v>
      </c>
      <c r="H563" s="182"/>
    </row>
    <row r="564" spans="1:8" s="114" customFormat="1" ht="12" customHeight="1" hidden="1" outlineLevel="2">
      <c r="A564" s="34" t="s">
        <v>2</v>
      </c>
      <c r="B564" s="35" t="s">
        <v>28</v>
      </c>
      <c r="C564" s="188"/>
      <c r="D564" s="187"/>
      <c r="E564" s="145">
        <v>0</v>
      </c>
      <c r="F564" s="36">
        <v>0</v>
      </c>
      <c r="G564" s="37" t="str">
        <f t="shared" si="69"/>
        <v>-</v>
      </c>
      <c r="H564" s="182"/>
    </row>
    <row r="565" spans="1:8" s="114" customFormat="1" ht="12" customHeight="1" hidden="1" outlineLevel="2">
      <c r="A565" s="34" t="s">
        <v>3</v>
      </c>
      <c r="B565" s="35" t="s">
        <v>29</v>
      </c>
      <c r="C565" s="188"/>
      <c r="D565" s="187"/>
      <c r="E565" s="145">
        <v>0</v>
      </c>
      <c r="F565" s="36">
        <v>0</v>
      </c>
      <c r="G565" s="37" t="str">
        <f t="shared" si="69"/>
        <v>-</v>
      </c>
      <c r="H565" s="182"/>
    </row>
    <row r="566" spans="1:8" s="114" customFormat="1" ht="12" customHeight="1" hidden="1" outlineLevel="2">
      <c r="A566" s="34" t="s">
        <v>25</v>
      </c>
      <c r="B566" s="35" t="s">
        <v>115</v>
      </c>
      <c r="C566" s="188"/>
      <c r="D566" s="187"/>
      <c r="E566" s="145">
        <v>0</v>
      </c>
      <c r="F566" s="36">
        <v>0</v>
      </c>
      <c r="G566" s="37" t="str">
        <f t="shared" si="69"/>
        <v>-</v>
      </c>
      <c r="H566" s="182"/>
    </row>
    <row r="567" spans="1:8" s="114" customFormat="1" ht="12" customHeight="1" hidden="1" outlineLevel="2">
      <c r="A567" s="34" t="s">
        <v>31</v>
      </c>
      <c r="B567" s="35" t="s">
        <v>30</v>
      </c>
      <c r="C567" s="188"/>
      <c r="D567" s="187"/>
      <c r="E567" s="145">
        <v>0</v>
      </c>
      <c r="F567" s="36">
        <v>0</v>
      </c>
      <c r="G567" s="37" t="str">
        <f t="shared" si="69"/>
        <v>-</v>
      </c>
      <c r="H567" s="182"/>
    </row>
    <row r="568" spans="1:8" s="114" customFormat="1" ht="3" customHeight="1" outlineLevel="1" collapsed="1">
      <c r="A568" s="38"/>
      <c r="B568" s="39"/>
      <c r="C568" s="110"/>
      <c r="D568" s="108"/>
      <c r="E568" s="146"/>
      <c r="F568" s="40"/>
      <c r="G568" s="41"/>
      <c r="H568" s="109"/>
    </row>
    <row r="569" spans="1:8" s="114" customFormat="1" ht="3" customHeight="1" outlineLevel="1">
      <c r="A569" s="119"/>
      <c r="B569" s="120"/>
      <c r="C569" s="111"/>
      <c r="D569" s="112"/>
      <c r="E569" s="147"/>
      <c r="F569" s="121"/>
      <c r="G569" s="122"/>
      <c r="H569" s="113"/>
    </row>
    <row r="570" spans="1:8" s="160" customFormat="1" ht="24.75" customHeight="1" outlineLevel="1">
      <c r="A570" s="42" t="s">
        <v>52</v>
      </c>
      <c r="B570" s="43" t="s">
        <v>277</v>
      </c>
      <c r="C570" s="188">
        <v>853</v>
      </c>
      <c r="D570" s="187">
        <v>85321</v>
      </c>
      <c r="E570" s="144">
        <f>SUM(E571:E575)</f>
        <v>33000</v>
      </c>
      <c r="F570" s="44">
        <f>SUM(F571:F575)</f>
        <v>33000</v>
      </c>
      <c r="G570" s="45">
        <f aca="true" t="shared" si="70" ref="G570:G575">IF(E570&gt;0,F570/E570*100,"-")</f>
        <v>100</v>
      </c>
      <c r="H570" s="182" t="s">
        <v>441</v>
      </c>
    </row>
    <row r="571" spans="1:8" s="114" customFormat="1" ht="12" customHeight="1" outlineLevel="1">
      <c r="A571" s="34" t="s">
        <v>1</v>
      </c>
      <c r="B571" s="35" t="s">
        <v>27</v>
      </c>
      <c r="C571" s="188"/>
      <c r="D571" s="187"/>
      <c r="E571" s="145">
        <v>33000</v>
      </c>
      <c r="F571" s="36">
        <v>33000</v>
      </c>
      <c r="G571" s="37">
        <f t="shared" si="70"/>
        <v>100</v>
      </c>
      <c r="H571" s="182"/>
    </row>
    <row r="572" spans="1:8" s="114" customFormat="1" ht="12" customHeight="1" hidden="1" outlineLevel="2">
      <c r="A572" s="34" t="s">
        <v>2</v>
      </c>
      <c r="B572" s="35" t="s">
        <v>28</v>
      </c>
      <c r="C572" s="188"/>
      <c r="D572" s="187"/>
      <c r="E572" s="145">
        <v>0</v>
      </c>
      <c r="F572" s="36">
        <v>0</v>
      </c>
      <c r="G572" s="37" t="str">
        <f t="shared" si="70"/>
        <v>-</v>
      </c>
      <c r="H572" s="182"/>
    </row>
    <row r="573" spans="1:8" s="114" customFormat="1" ht="12" customHeight="1" hidden="1" outlineLevel="2">
      <c r="A573" s="34" t="s">
        <v>3</v>
      </c>
      <c r="B573" s="35" t="s">
        <v>29</v>
      </c>
      <c r="C573" s="188"/>
      <c r="D573" s="187"/>
      <c r="E573" s="145">
        <v>0</v>
      </c>
      <c r="F573" s="36">
        <v>0</v>
      </c>
      <c r="G573" s="37" t="str">
        <f t="shared" si="70"/>
        <v>-</v>
      </c>
      <c r="H573" s="182"/>
    </row>
    <row r="574" spans="1:8" s="114" customFormat="1" ht="12" customHeight="1" hidden="1" outlineLevel="2">
      <c r="A574" s="34" t="s">
        <v>25</v>
      </c>
      <c r="B574" s="35" t="s">
        <v>115</v>
      </c>
      <c r="C574" s="188"/>
      <c r="D574" s="187"/>
      <c r="E574" s="145">
        <v>0</v>
      </c>
      <c r="F574" s="36">
        <v>0</v>
      </c>
      <c r="G574" s="37" t="str">
        <f t="shared" si="70"/>
        <v>-</v>
      </c>
      <c r="H574" s="182"/>
    </row>
    <row r="575" spans="1:8" s="114" customFormat="1" ht="12" customHeight="1" hidden="1" outlineLevel="2">
      <c r="A575" s="34" t="s">
        <v>31</v>
      </c>
      <c r="B575" s="35" t="s">
        <v>30</v>
      </c>
      <c r="C575" s="188"/>
      <c r="D575" s="187"/>
      <c r="E575" s="145">
        <v>0</v>
      </c>
      <c r="F575" s="36">
        <v>0</v>
      </c>
      <c r="G575" s="37" t="str">
        <f t="shared" si="70"/>
        <v>-</v>
      </c>
      <c r="H575" s="182"/>
    </row>
    <row r="576" spans="1:8" s="114" customFormat="1" ht="3" customHeight="1" outlineLevel="1" collapsed="1">
      <c r="A576" s="38"/>
      <c r="B576" s="39"/>
      <c r="C576" s="110"/>
      <c r="D576" s="108"/>
      <c r="E576" s="146"/>
      <c r="F576" s="40"/>
      <c r="G576" s="41"/>
      <c r="H576" s="109"/>
    </row>
    <row r="577" spans="1:8" s="167" customFormat="1" ht="16.5" customHeight="1">
      <c r="A577" s="57" t="s">
        <v>35</v>
      </c>
      <c r="B577" s="177" t="s">
        <v>77</v>
      </c>
      <c r="C577" s="58"/>
      <c r="D577" s="58"/>
      <c r="E577" s="138">
        <f>SUM(E578:E582)</f>
        <v>5644470</v>
      </c>
      <c r="F577" s="59">
        <f>SUM(F578:F582)</f>
        <v>5334272.28</v>
      </c>
      <c r="G577" s="60">
        <f aca="true" t="shared" si="71" ref="G577:G582">IF(E577&gt;0,F577/E577*100,"-")</f>
        <v>94.50439598403393</v>
      </c>
      <c r="H577" s="61"/>
    </row>
    <row r="578" spans="1:8" s="168" customFormat="1" ht="13.5" customHeight="1">
      <c r="A578" s="96" t="s">
        <v>1</v>
      </c>
      <c r="B578" s="97" t="s">
        <v>27</v>
      </c>
      <c r="C578" s="98"/>
      <c r="D578" s="96"/>
      <c r="E578" s="139">
        <f>E588+E597+E606+E615+E623+E631+E639+E647+E655+E664+E672+E680+E688+E697+E707</f>
        <v>4718937</v>
      </c>
      <c r="F578" s="99">
        <f>F588+F597+F606+F615+F623+F631+F639+F647+F655+F664+F672+F680+F688+F697+F707</f>
        <v>4408739.28</v>
      </c>
      <c r="G578" s="100">
        <f t="shared" si="71"/>
        <v>93.42653398424264</v>
      </c>
      <c r="H578" s="101"/>
    </row>
    <row r="579" spans="1:8" s="168" customFormat="1" ht="13.5" customHeight="1">
      <c r="A579" s="96" t="s">
        <v>2</v>
      </c>
      <c r="B579" s="97" t="s">
        <v>28</v>
      </c>
      <c r="C579" s="98"/>
      <c r="D579" s="96"/>
      <c r="E579" s="139">
        <f aca="true" t="shared" si="72" ref="E579:F582">E589+E598+E607+E616+E624+E632+E640+E648+E656+E665+E673+E681+E689+E698+E708</f>
        <v>925533</v>
      </c>
      <c r="F579" s="99">
        <f t="shared" si="72"/>
        <v>925533</v>
      </c>
      <c r="G579" s="100">
        <f t="shared" si="71"/>
        <v>100</v>
      </c>
      <c r="H579" s="101"/>
    </row>
    <row r="580" spans="1:8" s="168" customFormat="1" ht="13.5" customHeight="1" outlineLevel="1">
      <c r="A580" s="96" t="s">
        <v>3</v>
      </c>
      <c r="B580" s="97" t="s">
        <v>29</v>
      </c>
      <c r="C580" s="98"/>
      <c r="D580" s="96"/>
      <c r="E580" s="139">
        <f t="shared" si="72"/>
        <v>0</v>
      </c>
      <c r="F580" s="99">
        <f t="shared" si="72"/>
        <v>0</v>
      </c>
      <c r="G580" s="100" t="str">
        <f t="shared" si="71"/>
        <v>-</v>
      </c>
      <c r="H580" s="101"/>
    </row>
    <row r="581" spans="1:8" s="168" customFormat="1" ht="13.5" customHeight="1" outlineLevel="1">
      <c r="A581" s="96" t="s">
        <v>25</v>
      </c>
      <c r="B581" s="97" t="s">
        <v>115</v>
      </c>
      <c r="C581" s="98"/>
      <c r="D581" s="96"/>
      <c r="E581" s="139">
        <f t="shared" si="72"/>
        <v>0</v>
      </c>
      <c r="F581" s="99">
        <f t="shared" si="72"/>
        <v>0</v>
      </c>
      <c r="G581" s="100" t="str">
        <f t="shared" si="71"/>
        <v>-</v>
      </c>
      <c r="H581" s="101"/>
    </row>
    <row r="582" spans="1:8" s="168" customFormat="1" ht="13.5" customHeight="1" outlineLevel="1">
      <c r="A582" s="96" t="s">
        <v>31</v>
      </c>
      <c r="B582" s="97" t="s">
        <v>30</v>
      </c>
      <c r="C582" s="98"/>
      <c r="D582" s="96"/>
      <c r="E582" s="139">
        <f t="shared" si="72"/>
        <v>0</v>
      </c>
      <c r="F582" s="99">
        <f t="shared" si="72"/>
        <v>0</v>
      </c>
      <c r="G582" s="100" t="str">
        <f t="shared" si="71"/>
        <v>-</v>
      </c>
      <c r="H582" s="101"/>
    </row>
    <row r="583" spans="1:8" s="169" customFormat="1" ht="3" customHeight="1">
      <c r="A583" s="28"/>
      <c r="B583" s="29"/>
      <c r="C583" s="30"/>
      <c r="D583" s="28"/>
      <c r="E583" s="140"/>
      <c r="F583" s="31"/>
      <c r="G583" s="32"/>
      <c r="H583" s="33"/>
    </row>
    <row r="584" spans="1:8" s="170" customFormat="1" ht="15.75" customHeight="1" outlineLevel="1">
      <c r="A584" s="62" t="s">
        <v>47</v>
      </c>
      <c r="B584" s="63" t="s">
        <v>78</v>
      </c>
      <c r="C584" s="62"/>
      <c r="D584" s="62"/>
      <c r="E584" s="141">
        <f>E585+E594+E603+E612+E661+E694</f>
        <v>4718937</v>
      </c>
      <c r="F584" s="64">
        <f>F585+F594+F603+F612+F661+F694</f>
        <v>4408739.279999999</v>
      </c>
      <c r="G584" s="65">
        <f aca="true" t="shared" si="73" ref="G584:G594">IF(E584&gt;0,F584/E584*100,"-")</f>
        <v>93.42653398424262</v>
      </c>
      <c r="H584" s="63"/>
    </row>
    <row r="585" spans="1:8" s="171" customFormat="1" ht="15.75" customHeight="1" outlineLevel="1">
      <c r="A585" s="12" t="s">
        <v>9</v>
      </c>
      <c r="B585" s="13" t="s">
        <v>79</v>
      </c>
      <c r="C585" s="12"/>
      <c r="D585" s="12"/>
      <c r="E585" s="142">
        <f>E587</f>
        <v>673500</v>
      </c>
      <c r="F585" s="14">
        <f>F587</f>
        <v>509977.87</v>
      </c>
      <c r="G585" s="15">
        <f t="shared" si="73"/>
        <v>75.7205449146251</v>
      </c>
      <c r="H585" s="13"/>
    </row>
    <row r="586" spans="1:8" s="171" customFormat="1" ht="3" customHeight="1" outlineLevel="1">
      <c r="A586" s="115"/>
      <c r="B586" s="116"/>
      <c r="C586" s="115"/>
      <c r="D586" s="115"/>
      <c r="E586" s="143"/>
      <c r="F586" s="117"/>
      <c r="G586" s="118"/>
      <c r="H586" s="116"/>
    </row>
    <row r="587" spans="1:8" s="160" customFormat="1" ht="13.5" customHeight="1" outlineLevel="1">
      <c r="A587" s="42" t="s">
        <v>26</v>
      </c>
      <c r="B587" s="43" t="s">
        <v>79</v>
      </c>
      <c r="C587" s="188">
        <v>600</v>
      </c>
      <c r="D587" s="187">
        <v>60016</v>
      </c>
      <c r="E587" s="144">
        <f>SUM(E588:E592)</f>
        <v>673500</v>
      </c>
      <c r="F587" s="44">
        <f>SUM(F588:F592)</f>
        <v>509977.87</v>
      </c>
      <c r="G587" s="45">
        <f t="shared" si="73"/>
        <v>75.7205449146251</v>
      </c>
      <c r="H587" s="182" t="s">
        <v>443</v>
      </c>
    </row>
    <row r="588" spans="1:8" s="114" customFormat="1" ht="12" customHeight="1" outlineLevel="1">
      <c r="A588" s="34" t="s">
        <v>1</v>
      </c>
      <c r="B588" s="35" t="s">
        <v>27</v>
      </c>
      <c r="C588" s="188"/>
      <c r="D588" s="187"/>
      <c r="E588" s="145">
        <v>673500</v>
      </c>
      <c r="F588" s="36">
        <v>509977.87</v>
      </c>
      <c r="G588" s="37">
        <f t="shared" si="73"/>
        <v>75.7205449146251</v>
      </c>
      <c r="H588" s="182"/>
    </row>
    <row r="589" spans="1:8" s="114" customFormat="1" ht="12" customHeight="1" hidden="1" outlineLevel="2">
      <c r="A589" s="34" t="s">
        <v>2</v>
      </c>
      <c r="B589" s="35" t="s">
        <v>28</v>
      </c>
      <c r="C589" s="188"/>
      <c r="D589" s="187"/>
      <c r="E589" s="145">
        <v>0</v>
      </c>
      <c r="F589" s="36">
        <v>0</v>
      </c>
      <c r="G589" s="37" t="str">
        <f t="shared" si="73"/>
        <v>-</v>
      </c>
      <c r="H589" s="182"/>
    </row>
    <row r="590" spans="1:8" s="114" customFormat="1" ht="12" customHeight="1" hidden="1" outlineLevel="2">
      <c r="A590" s="34" t="s">
        <v>3</v>
      </c>
      <c r="B590" s="35" t="s">
        <v>29</v>
      </c>
      <c r="C590" s="188"/>
      <c r="D590" s="187"/>
      <c r="E590" s="145">
        <v>0</v>
      </c>
      <c r="F590" s="36">
        <v>0</v>
      </c>
      <c r="G590" s="37" t="str">
        <f t="shared" si="73"/>
        <v>-</v>
      </c>
      <c r="H590" s="182"/>
    </row>
    <row r="591" spans="1:8" s="114" customFormat="1" ht="12" customHeight="1" hidden="1" outlineLevel="2">
      <c r="A591" s="34" t="s">
        <v>25</v>
      </c>
      <c r="B591" s="35" t="s">
        <v>115</v>
      </c>
      <c r="C591" s="188"/>
      <c r="D591" s="187"/>
      <c r="E591" s="145">
        <v>0</v>
      </c>
      <c r="F591" s="36">
        <v>0</v>
      </c>
      <c r="G591" s="37" t="str">
        <f t="shared" si="73"/>
        <v>-</v>
      </c>
      <c r="H591" s="182"/>
    </row>
    <row r="592" spans="1:8" s="114" customFormat="1" ht="12" customHeight="1" hidden="1" outlineLevel="2">
      <c r="A592" s="34" t="s">
        <v>31</v>
      </c>
      <c r="B592" s="35" t="s">
        <v>30</v>
      </c>
      <c r="C592" s="188"/>
      <c r="D592" s="187"/>
      <c r="E592" s="145">
        <v>0</v>
      </c>
      <c r="F592" s="36">
        <v>0</v>
      </c>
      <c r="G592" s="37" t="str">
        <f t="shared" si="73"/>
        <v>-</v>
      </c>
      <c r="H592" s="182"/>
    </row>
    <row r="593" spans="1:8" s="114" customFormat="1" ht="24.75" customHeight="1" outlineLevel="1" collapsed="1">
      <c r="A593" s="34"/>
      <c r="B593" s="35"/>
      <c r="C593" s="104"/>
      <c r="D593" s="105"/>
      <c r="E593" s="145"/>
      <c r="F593" s="36"/>
      <c r="G593" s="37"/>
      <c r="H593" s="183"/>
    </row>
    <row r="594" spans="1:8" s="171" customFormat="1" ht="15.75" customHeight="1" outlineLevel="1">
      <c r="A594" s="12">
        <v>2</v>
      </c>
      <c r="B594" s="13" t="s">
        <v>80</v>
      </c>
      <c r="C594" s="12"/>
      <c r="D594" s="12"/>
      <c r="E594" s="142">
        <f>E596</f>
        <v>437000</v>
      </c>
      <c r="F594" s="14">
        <f>F596</f>
        <v>399403.65</v>
      </c>
      <c r="G594" s="15">
        <f t="shared" si="73"/>
        <v>91.3967162471396</v>
      </c>
      <c r="H594" s="13"/>
    </row>
    <row r="595" spans="1:8" s="171" customFormat="1" ht="3" customHeight="1" outlineLevel="1">
      <c r="A595" s="115"/>
      <c r="B595" s="116"/>
      <c r="C595" s="115"/>
      <c r="D595" s="115"/>
      <c r="E595" s="143"/>
      <c r="F595" s="117"/>
      <c r="G595" s="118"/>
      <c r="H595" s="116"/>
    </row>
    <row r="596" spans="1:8" s="160" customFormat="1" ht="24.75" customHeight="1" outlineLevel="1">
      <c r="A596" s="42" t="s">
        <v>69</v>
      </c>
      <c r="B596" s="43" t="s">
        <v>168</v>
      </c>
      <c r="C596" s="188">
        <v>600</v>
      </c>
      <c r="D596" s="187">
        <v>60016</v>
      </c>
      <c r="E596" s="144">
        <f>SUM(E597:E601)</f>
        <v>437000</v>
      </c>
      <c r="F596" s="44">
        <f>SUM(F597:F601)</f>
        <v>399403.65</v>
      </c>
      <c r="G596" s="45">
        <f aca="true" t="shared" si="74" ref="G596:G612">IF(E596&gt;0,F596/E596*100,"-")</f>
        <v>91.3967162471396</v>
      </c>
      <c r="H596" s="182" t="s">
        <v>444</v>
      </c>
    </row>
    <row r="597" spans="1:8" s="114" customFormat="1" ht="12" customHeight="1" outlineLevel="1">
      <c r="A597" s="34" t="s">
        <v>1</v>
      </c>
      <c r="B597" s="35" t="s">
        <v>27</v>
      </c>
      <c r="C597" s="188"/>
      <c r="D597" s="187"/>
      <c r="E597" s="145">
        <v>437000</v>
      </c>
      <c r="F597" s="36">
        <v>399403.65</v>
      </c>
      <c r="G597" s="37">
        <f t="shared" si="74"/>
        <v>91.3967162471396</v>
      </c>
      <c r="H597" s="182"/>
    </row>
    <row r="598" spans="1:8" s="114" customFormat="1" ht="12" customHeight="1" hidden="1" outlineLevel="2">
      <c r="A598" s="34" t="s">
        <v>2</v>
      </c>
      <c r="B598" s="35" t="s">
        <v>28</v>
      </c>
      <c r="C598" s="188"/>
      <c r="D598" s="187"/>
      <c r="E598" s="145">
        <v>0</v>
      </c>
      <c r="F598" s="36">
        <v>0</v>
      </c>
      <c r="G598" s="37" t="str">
        <f t="shared" si="74"/>
        <v>-</v>
      </c>
      <c r="H598" s="182"/>
    </row>
    <row r="599" spans="1:8" s="114" customFormat="1" ht="12" customHeight="1" hidden="1" outlineLevel="2">
      <c r="A599" s="34" t="s">
        <v>3</v>
      </c>
      <c r="B599" s="35" t="s">
        <v>29</v>
      </c>
      <c r="C599" s="188"/>
      <c r="D599" s="187"/>
      <c r="E599" s="145">
        <v>0</v>
      </c>
      <c r="F599" s="36">
        <v>0</v>
      </c>
      <c r="G599" s="37" t="str">
        <f t="shared" si="74"/>
        <v>-</v>
      </c>
      <c r="H599" s="182"/>
    </row>
    <row r="600" spans="1:8" s="114" customFormat="1" ht="12" customHeight="1" hidden="1" outlineLevel="2">
      <c r="A600" s="34" t="s">
        <v>25</v>
      </c>
      <c r="B600" s="35" t="s">
        <v>115</v>
      </c>
      <c r="C600" s="188"/>
      <c r="D600" s="187"/>
      <c r="E600" s="145">
        <v>0</v>
      </c>
      <c r="F600" s="36">
        <v>0</v>
      </c>
      <c r="G600" s="37" t="str">
        <f t="shared" si="74"/>
        <v>-</v>
      </c>
      <c r="H600" s="182"/>
    </row>
    <row r="601" spans="1:8" s="114" customFormat="1" ht="12" customHeight="1" hidden="1" outlineLevel="2">
      <c r="A601" s="34" t="s">
        <v>31</v>
      </c>
      <c r="B601" s="35" t="s">
        <v>30</v>
      </c>
      <c r="C601" s="188"/>
      <c r="D601" s="187"/>
      <c r="E601" s="145">
        <v>0</v>
      </c>
      <c r="F601" s="36">
        <v>0</v>
      </c>
      <c r="G601" s="37" t="str">
        <f t="shared" si="74"/>
        <v>-</v>
      </c>
      <c r="H601" s="182"/>
    </row>
    <row r="602" spans="1:8" s="114" customFormat="1" ht="3.75" customHeight="1" outlineLevel="1" collapsed="1">
      <c r="A602" s="34"/>
      <c r="B602" s="35"/>
      <c r="C602" s="104"/>
      <c r="D602" s="105"/>
      <c r="E602" s="145"/>
      <c r="F602" s="36"/>
      <c r="G602" s="37"/>
      <c r="H602" s="183"/>
    </row>
    <row r="603" spans="1:8" s="171" customFormat="1" ht="15.75" customHeight="1" outlineLevel="1">
      <c r="A603" s="12">
        <v>3</v>
      </c>
      <c r="B603" s="13" t="s">
        <v>84</v>
      </c>
      <c r="C603" s="12"/>
      <c r="D603" s="12"/>
      <c r="E603" s="142">
        <f>E605</f>
        <v>244269</v>
      </c>
      <c r="F603" s="14">
        <f>F605</f>
        <v>236593.81</v>
      </c>
      <c r="G603" s="15">
        <f t="shared" si="74"/>
        <v>96.8578943705505</v>
      </c>
      <c r="H603" s="13"/>
    </row>
    <row r="604" spans="1:8" s="171" customFormat="1" ht="3" customHeight="1" outlineLevel="1">
      <c r="A604" s="115"/>
      <c r="B604" s="116"/>
      <c r="C604" s="115"/>
      <c r="D604" s="115"/>
      <c r="E604" s="143"/>
      <c r="F604" s="117"/>
      <c r="G604" s="118"/>
      <c r="H604" s="116"/>
    </row>
    <row r="605" spans="1:8" s="160" customFormat="1" ht="27" customHeight="1" outlineLevel="1">
      <c r="A605" s="42" t="s">
        <v>81</v>
      </c>
      <c r="B605" s="43" t="s">
        <v>257</v>
      </c>
      <c r="C605" s="188">
        <v>600</v>
      </c>
      <c r="D605" s="187">
        <v>60016</v>
      </c>
      <c r="E605" s="144">
        <f>SUM(E606:E610)</f>
        <v>244269</v>
      </c>
      <c r="F605" s="44">
        <f>SUM(F606:F610)</f>
        <v>236593.81</v>
      </c>
      <c r="G605" s="45">
        <f t="shared" si="74"/>
        <v>96.8578943705505</v>
      </c>
      <c r="H605" s="182" t="s">
        <v>445</v>
      </c>
    </row>
    <row r="606" spans="1:8" s="114" customFormat="1" ht="12" customHeight="1" outlineLevel="1">
      <c r="A606" s="34" t="s">
        <v>1</v>
      </c>
      <c r="B606" s="35" t="s">
        <v>27</v>
      </c>
      <c r="C606" s="188"/>
      <c r="D606" s="187"/>
      <c r="E606" s="145">
        <v>244269</v>
      </c>
      <c r="F606" s="36">
        <v>236593.81</v>
      </c>
      <c r="G606" s="37">
        <f t="shared" si="74"/>
        <v>96.8578943705505</v>
      </c>
      <c r="H606" s="182"/>
    </row>
    <row r="607" spans="1:8" s="114" customFormat="1" ht="12" customHeight="1" hidden="1" outlineLevel="2">
      <c r="A607" s="34" t="s">
        <v>2</v>
      </c>
      <c r="B607" s="35" t="s">
        <v>28</v>
      </c>
      <c r="C607" s="188"/>
      <c r="D607" s="187"/>
      <c r="E607" s="145">
        <v>0</v>
      </c>
      <c r="F607" s="36">
        <v>0</v>
      </c>
      <c r="G607" s="37" t="str">
        <f t="shared" si="74"/>
        <v>-</v>
      </c>
      <c r="H607" s="182"/>
    </row>
    <row r="608" spans="1:8" s="114" customFormat="1" ht="12" customHeight="1" hidden="1" outlineLevel="2">
      <c r="A608" s="34" t="s">
        <v>3</v>
      </c>
      <c r="B608" s="35" t="s">
        <v>29</v>
      </c>
      <c r="C608" s="188"/>
      <c r="D608" s="187"/>
      <c r="E608" s="145">
        <v>0</v>
      </c>
      <c r="F608" s="36">
        <v>0</v>
      </c>
      <c r="G608" s="37" t="str">
        <f t="shared" si="74"/>
        <v>-</v>
      </c>
      <c r="H608" s="182"/>
    </row>
    <row r="609" spans="1:8" s="114" customFormat="1" ht="12" customHeight="1" hidden="1" outlineLevel="2">
      <c r="A609" s="34" t="s">
        <v>25</v>
      </c>
      <c r="B609" s="35" t="s">
        <v>115</v>
      </c>
      <c r="C609" s="188"/>
      <c r="D609" s="187"/>
      <c r="E609" s="145">
        <v>0</v>
      </c>
      <c r="F609" s="36">
        <v>0</v>
      </c>
      <c r="G609" s="37" t="str">
        <f t="shared" si="74"/>
        <v>-</v>
      </c>
      <c r="H609" s="182"/>
    </row>
    <row r="610" spans="1:8" s="114" customFormat="1" ht="12" customHeight="1" hidden="1" outlineLevel="2">
      <c r="A610" s="34" t="s">
        <v>31</v>
      </c>
      <c r="B610" s="35" t="s">
        <v>30</v>
      </c>
      <c r="C610" s="188"/>
      <c r="D610" s="187"/>
      <c r="E610" s="145">
        <v>0</v>
      </c>
      <c r="F610" s="36">
        <v>0</v>
      </c>
      <c r="G610" s="37" t="str">
        <f t="shared" si="74"/>
        <v>-</v>
      </c>
      <c r="H610" s="182"/>
    </row>
    <row r="611" spans="1:8" s="114" customFormat="1" ht="13.5" customHeight="1" outlineLevel="1" collapsed="1">
      <c r="A611" s="38"/>
      <c r="B611" s="39"/>
      <c r="C611" s="110"/>
      <c r="D611" s="108"/>
      <c r="E611" s="146"/>
      <c r="F611" s="40"/>
      <c r="G611" s="41"/>
      <c r="H611" s="183"/>
    </row>
    <row r="612" spans="1:8" s="171" customFormat="1" ht="15.75" customHeight="1" outlineLevel="1">
      <c r="A612" s="12" t="s">
        <v>169</v>
      </c>
      <c r="B612" s="13" t="s">
        <v>90</v>
      </c>
      <c r="C612" s="12"/>
      <c r="D612" s="12"/>
      <c r="E612" s="142">
        <f>E614+E622+E630+E638+E646+E654</f>
        <v>3137864</v>
      </c>
      <c r="F612" s="14">
        <f>F614+F622+F630+F638+F646+F654</f>
        <v>3084073.4699999997</v>
      </c>
      <c r="G612" s="15">
        <f t="shared" si="74"/>
        <v>98.2857596760089</v>
      </c>
      <c r="H612" s="13"/>
    </row>
    <row r="613" spans="1:8" s="114" customFormat="1" ht="3" customHeight="1" outlineLevel="1">
      <c r="A613" s="119"/>
      <c r="B613" s="120"/>
      <c r="C613" s="111"/>
      <c r="D613" s="112"/>
      <c r="E613" s="147"/>
      <c r="F613" s="121"/>
      <c r="G613" s="122"/>
      <c r="H613" s="181" t="s">
        <v>446</v>
      </c>
    </row>
    <row r="614" spans="1:8" s="160" customFormat="1" ht="13.5" customHeight="1" outlineLevel="1">
      <c r="A614" s="42" t="s">
        <v>85</v>
      </c>
      <c r="B614" s="43" t="s">
        <v>171</v>
      </c>
      <c r="C614" s="104">
        <v>600</v>
      </c>
      <c r="D614" s="105">
        <v>60015</v>
      </c>
      <c r="E614" s="144">
        <f>SUM(E615:E619)</f>
        <v>1125564</v>
      </c>
      <c r="F614" s="44">
        <f>SUM(F615:F619)</f>
        <v>1118548.21</v>
      </c>
      <c r="G614" s="45">
        <f aca="true" t="shared" si="75" ref="G614:G619">IF(E614&gt;0,F614/E614*100,"-")</f>
        <v>99.37668670995163</v>
      </c>
      <c r="H614" s="182"/>
    </row>
    <row r="615" spans="1:8" s="114" customFormat="1" ht="12" customHeight="1" outlineLevel="1">
      <c r="A615" s="34" t="s">
        <v>1</v>
      </c>
      <c r="B615" s="35" t="s">
        <v>27</v>
      </c>
      <c r="C615" s="104"/>
      <c r="D615" s="105"/>
      <c r="E615" s="145">
        <v>1125564</v>
      </c>
      <c r="F615" s="36">
        <v>1118548.21</v>
      </c>
      <c r="G615" s="37">
        <f t="shared" si="75"/>
        <v>99.37668670995163</v>
      </c>
      <c r="H615" s="182"/>
    </row>
    <row r="616" spans="1:8" s="114" customFormat="1" ht="12" customHeight="1" hidden="1" outlineLevel="2">
      <c r="A616" s="34" t="s">
        <v>2</v>
      </c>
      <c r="B616" s="35" t="s">
        <v>28</v>
      </c>
      <c r="C616" s="104"/>
      <c r="D616" s="105"/>
      <c r="E616" s="145">
        <v>0</v>
      </c>
      <c r="F616" s="36">
        <v>0</v>
      </c>
      <c r="G616" s="37" t="str">
        <f t="shared" si="75"/>
        <v>-</v>
      </c>
      <c r="H616" s="182"/>
    </row>
    <row r="617" spans="1:8" s="114" customFormat="1" ht="12" customHeight="1" hidden="1" outlineLevel="2">
      <c r="A617" s="34" t="s">
        <v>3</v>
      </c>
      <c r="B617" s="35" t="s">
        <v>29</v>
      </c>
      <c r="C617" s="104"/>
      <c r="D617" s="105"/>
      <c r="E617" s="145">
        <v>0</v>
      </c>
      <c r="F617" s="36">
        <v>0</v>
      </c>
      <c r="G617" s="37" t="str">
        <f t="shared" si="75"/>
        <v>-</v>
      </c>
      <c r="H617" s="182"/>
    </row>
    <row r="618" spans="1:8" s="114" customFormat="1" ht="12" customHeight="1" hidden="1" outlineLevel="2">
      <c r="A618" s="34" t="s">
        <v>25</v>
      </c>
      <c r="B618" s="35" t="s">
        <v>115</v>
      </c>
      <c r="C618" s="104"/>
      <c r="D618" s="105"/>
      <c r="E618" s="145">
        <v>0</v>
      </c>
      <c r="F618" s="36">
        <v>0</v>
      </c>
      <c r="G618" s="37" t="str">
        <f t="shared" si="75"/>
        <v>-</v>
      </c>
      <c r="H618" s="182"/>
    </row>
    <row r="619" spans="1:8" s="114" customFormat="1" ht="12" customHeight="1" hidden="1" outlineLevel="2">
      <c r="A619" s="34" t="s">
        <v>31</v>
      </c>
      <c r="B619" s="35" t="s">
        <v>30</v>
      </c>
      <c r="C619" s="104"/>
      <c r="D619" s="105"/>
      <c r="E619" s="145">
        <v>0</v>
      </c>
      <c r="F619" s="36">
        <v>0</v>
      </c>
      <c r="G619" s="37" t="str">
        <f t="shared" si="75"/>
        <v>-</v>
      </c>
      <c r="H619" s="182"/>
    </row>
    <row r="620" spans="1:8" s="114" customFormat="1" ht="24.75" customHeight="1" outlineLevel="1" collapsed="1">
      <c r="A620" s="38"/>
      <c r="B620" s="39"/>
      <c r="C620" s="110"/>
      <c r="D620" s="108"/>
      <c r="E620" s="146"/>
      <c r="F620" s="40"/>
      <c r="G620" s="41"/>
      <c r="H620" s="183"/>
    </row>
    <row r="621" spans="1:8" s="114" customFormat="1" ht="3" customHeight="1" outlineLevel="1">
      <c r="A621" s="119"/>
      <c r="B621" s="120"/>
      <c r="C621" s="111"/>
      <c r="D621" s="112"/>
      <c r="E621" s="147"/>
      <c r="F621" s="121"/>
      <c r="G621" s="122"/>
      <c r="H621" s="181" t="s">
        <v>448</v>
      </c>
    </row>
    <row r="622" spans="1:8" s="160" customFormat="1" ht="13.5" customHeight="1" outlineLevel="1">
      <c r="A622" s="42" t="s">
        <v>170</v>
      </c>
      <c r="B622" s="43" t="s">
        <v>278</v>
      </c>
      <c r="C622" s="104">
        <v>600</v>
      </c>
      <c r="D622" s="105">
        <v>60015</v>
      </c>
      <c r="E622" s="144">
        <f>SUM(E623:E627)</f>
        <v>762800</v>
      </c>
      <c r="F622" s="44">
        <f>SUM(F623:F627)</f>
        <v>756589.79</v>
      </c>
      <c r="G622" s="45">
        <f aca="true" t="shared" si="76" ref="G622:G627">IF(E622&gt;0,F622/E622*100,"-")</f>
        <v>99.18586654431044</v>
      </c>
      <c r="H622" s="182"/>
    </row>
    <row r="623" spans="1:8" s="114" customFormat="1" ht="12" customHeight="1" outlineLevel="1">
      <c r="A623" s="34" t="s">
        <v>1</v>
      </c>
      <c r="B623" s="35" t="s">
        <v>27</v>
      </c>
      <c r="C623" s="104"/>
      <c r="D623" s="105"/>
      <c r="E623" s="145">
        <v>762800</v>
      </c>
      <c r="F623" s="36">
        <v>756589.79</v>
      </c>
      <c r="G623" s="37">
        <f t="shared" si="76"/>
        <v>99.18586654431044</v>
      </c>
      <c r="H623" s="182"/>
    </row>
    <row r="624" spans="1:8" s="114" customFormat="1" ht="12" customHeight="1" hidden="1" outlineLevel="2">
      <c r="A624" s="34" t="s">
        <v>2</v>
      </c>
      <c r="B624" s="35" t="s">
        <v>28</v>
      </c>
      <c r="C624" s="104"/>
      <c r="D624" s="105"/>
      <c r="E624" s="145">
        <v>0</v>
      </c>
      <c r="F624" s="36">
        <v>0</v>
      </c>
      <c r="G624" s="37" t="str">
        <f t="shared" si="76"/>
        <v>-</v>
      </c>
      <c r="H624" s="182"/>
    </row>
    <row r="625" spans="1:8" s="114" customFormat="1" ht="12" customHeight="1" hidden="1" outlineLevel="2">
      <c r="A625" s="34" t="s">
        <v>3</v>
      </c>
      <c r="B625" s="35" t="s">
        <v>29</v>
      </c>
      <c r="C625" s="104"/>
      <c r="D625" s="105"/>
      <c r="E625" s="145">
        <v>0</v>
      </c>
      <c r="F625" s="36">
        <v>0</v>
      </c>
      <c r="G625" s="37" t="str">
        <f t="shared" si="76"/>
        <v>-</v>
      </c>
      <c r="H625" s="182"/>
    </row>
    <row r="626" spans="1:8" s="114" customFormat="1" ht="12" customHeight="1" hidden="1" outlineLevel="2">
      <c r="A626" s="34" t="s">
        <v>25</v>
      </c>
      <c r="B626" s="35" t="s">
        <v>115</v>
      </c>
      <c r="C626" s="104"/>
      <c r="D626" s="105"/>
      <c r="E626" s="145">
        <v>0</v>
      </c>
      <c r="F626" s="36">
        <v>0</v>
      </c>
      <c r="G626" s="37" t="str">
        <f t="shared" si="76"/>
        <v>-</v>
      </c>
      <c r="H626" s="182"/>
    </row>
    <row r="627" spans="1:8" s="114" customFormat="1" ht="12" customHeight="1" hidden="1" outlineLevel="2">
      <c r="A627" s="34" t="s">
        <v>31</v>
      </c>
      <c r="B627" s="35" t="s">
        <v>30</v>
      </c>
      <c r="C627" s="104"/>
      <c r="D627" s="105"/>
      <c r="E627" s="145">
        <v>0</v>
      </c>
      <c r="F627" s="36">
        <v>0</v>
      </c>
      <c r="G627" s="37" t="str">
        <f t="shared" si="76"/>
        <v>-</v>
      </c>
      <c r="H627" s="182"/>
    </row>
    <row r="628" spans="1:8" s="114" customFormat="1" ht="13.5" customHeight="1" outlineLevel="1" collapsed="1">
      <c r="A628" s="38"/>
      <c r="B628" s="39"/>
      <c r="C628" s="110"/>
      <c r="D628" s="108"/>
      <c r="E628" s="146"/>
      <c r="F628" s="40"/>
      <c r="G628" s="41"/>
      <c r="H628" s="183"/>
    </row>
    <row r="629" spans="1:8" s="114" customFormat="1" ht="3" customHeight="1" outlineLevel="1">
      <c r="A629" s="119"/>
      <c r="B629" s="120"/>
      <c r="C629" s="111"/>
      <c r="D629" s="112"/>
      <c r="E629" s="147"/>
      <c r="F629" s="121"/>
      <c r="G629" s="122"/>
      <c r="H629" s="181" t="s">
        <v>447</v>
      </c>
    </row>
    <row r="630" spans="1:8" s="160" customFormat="1" ht="13.5" customHeight="1" outlineLevel="1">
      <c r="A630" s="42" t="s">
        <v>173</v>
      </c>
      <c r="B630" s="43" t="s">
        <v>279</v>
      </c>
      <c r="C630" s="104">
        <v>600</v>
      </c>
      <c r="D630" s="105">
        <v>60015</v>
      </c>
      <c r="E630" s="144">
        <f>SUM(E631:E635)</f>
        <v>253000</v>
      </c>
      <c r="F630" s="44">
        <f>SUM(F631:F635)</f>
        <v>228383.22</v>
      </c>
      <c r="G630" s="45">
        <f aca="true" t="shared" si="77" ref="G630:G635">IF(E630&gt;0,F630/E630*100,"-")</f>
        <v>90.27004743083003</v>
      </c>
      <c r="H630" s="182"/>
    </row>
    <row r="631" spans="1:8" s="114" customFormat="1" ht="12" customHeight="1" outlineLevel="1">
      <c r="A631" s="34" t="s">
        <v>1</v>
      </c>
      <c r="B631" s="35" t="s">
        <v>27</v>
      </c>
      <c r="C631" s="104"/>
      <c r="D631" s="105"/>
      <c r="E631" s="145">
        <v>253000</v>
      </c>
      <c r="F631" s="36">
        <v>228383.22</v>
      </c>
      <c r="G631" s="37">
        <f t="shared" si="77"/>
        <v>90.27004743083003</v>
      </c>
      <c r="H631" s="182"/>
    </row>
    <row r="632" spans="1:8" s="114" customFormat="1" ht="12" customHeight="1" hidden="1" outlineLevel="2">
      <c r="A632" s="34" t="s">
        <v>2</v>
      </c>
      <c r="B632" s="35" t="s">
        <v>28</v>
      </c>
      <c r="C632" s="104"/>
      <c r="D632" s="105"/>
      <c r="E632" s="145">
        <v>0</v>
      </c>
      <c r="F632" s="36">
        <v>0</v>
      </c>
      <c r="G632" s="37" t="str">
        <f t="shared" si="77"/>
        <v>-</v>
      </c>
      <c r="H632" s="182"/>
    </row>
    <row r="633" spans="1:8" s="114" customFormat="1" ht="12" customHeight="1" hidden="1" outlineLevel="2">
      <c r="A633" s="34" t="s">
        <v>3</v>
      </c>
      <c r="B633" s="35" t="s">
        <v>29</v>
      </c>
      <c r="C633" s="104"/>
      <c r="D633" s="105"/>
      <c r="E633" s="145">
        <v>0</v>
      </c>
      <c r="F633" s="36">
        <v>0</v>
      </c>
      <c r="G633" s="37" t="str">
        <f t="shared" si="77"/>
        <v>-</v>
      </c>
      <c r="H633" s="182"/>
    </row>
    <row r="634" spans="1:8" s="114" customFormat="1" ht="12" customHeight="1" hidden="1" outlineLevel="2">
      <c r="A634" s="34" t="s">
        <v>25</v>
      </c>
      <c r="B634" s="35" t="s">
        <v>115</v>
      </c>
      <c r="C634" s="104"/>
      <c r="D634" s="105"/>
      <c r="E634" s="145">
        <v>0</v>
      </c>
      <c r="F634" s="36">
        <v>0</v>
      </c>
      <c r="G634" s="37" t="str">
        <f t="shared" si="77"/>
        <v>-</v>
      </c>
      <c r="H634" s="182"/>
    </row>
    <row r="635" spans="1:8" s="114" customFormat="1" ht="12" customHeight="1" hidden="1" outlineLevel="2">
      <c r="A635" s="34" t="s">
        <v>31</v>
      </c>
      <c r="B635" s="35" t="s">
        <v>30</v>
      </c>
      <c r="C635" s="104"/>
      <c r="D635" s="105"/>
      <c r="E635" s="145">
        <v>0</v>
      </c>
      <c r="F635" s="36">
        <v>0</v>
      </c>
      <c r="G635" s="37" t="str">
        <f t="shared" si="77"/>
        <v>-</v>
      </c>
      <c r="H635" s="182"/>
    </row>
    <row r="636" spans="1:8" s="114" customFormat="1" ht="33" customHeight="1" outlineLevel="1" collapsed="1">
      <c r="A636" s="38"/>
      <c r="B636" s="39"/>
      <c r="C636" s="110"/>
      <c r="D636" s="108"/>
      <c r="E636" s="146"/>
      <c r="F636" s="40"/>
      <c r="G636" s="41"/>
      <c r="H636" s="183"/>
    </row>
    <row r="637" spans="1:8" s="114" customFormat="1" ht="3" customHeight="1" outlineLevel="1">
      <c r="A637" s="119"/>
      <c r="B637" s="120"/>
      <c r="C637" s="111"/>
      <c r="D637" s="112"/>
      <c r="E637" s="147"/>
      <c r="F637" s="121"/>
      <c r="G637" s="122"/>
      <c r="H637" s="181" t="s">
        <v>449</v>
      </c>
    </row>
    <row r="638" spans="1:8" s="160" customFormat="1" ht="13.5" customHeight="1" outlineLevel="1">
      <c r="A638" s="42" t="s">
        <v>282</v>
      </c>
      <c r="B638" s="43" t="s">
        <v>280</v>
      </c>
      <c r="C638" s="104">
        <v>600</v>
      </c>
      <c r="D638" s="105">
        <v>60015</v>
      </c>
      <c r="E638" s="144">
        <f>SUM(E639:E643)</f>
        <v>48465</v>
      </c>
      <c r="F638" s="44">
        <f>SUM(F639:F643)</f>
        <v>47803.42</v>
      </c>
      <c r="G638" s="45">
        <f aca="true" t="shared" si="78" ref="G638:G643">IF(E638&gt;0,F638/E638*100,"-")</f>
        <v>98.63493242546167</v>
      </c>
      <c r="H638" s="182"/>
    </row>
    <row r="639" spans="1:8" s="114" customFormat="1" ht="12" customHeight="1" outlineLevel="1">
      <c r="A639" s="34" t="s">
        <v>1</v>
      </c>
      <c r="B639" s="35" t="s">
        <v>27</v>
      </c>
      <c r="C639" s="104"/>
      <c r="D639" s="105"/>
      <c r="E639" s="145">
        <v>48465</v>
      </c>
      <c r="F639" s="36">
        <v>47803.42</v>
      </c>
      <c r="G639" s="37">
        <f t="shared" si="78"/>
        <v>98.63493242546167</v>
      </c>
      <c r="H639" s="182"/>
    </row>
    <row r="640" spans="1:8" s="114" customFormat="1" ht="12" customHeight="1" hidden="1" outlineLevel="2">
      <c r="A640" s="34" t="s">
        <v>2</v>
      </c>
      <c r="B640" s="35" t="s">
        <v>28</v>
      </c>
      <c r="C640" s="104"/>
      <c r="D640" s="105"/>
      <c r="E640" s="145">
        <v>0</v>
      </c>
      <c r="F640" s="36">
        <v>0</v>
      </c>
      <c r="G640" s="37" t="str">
        <f t="shared" si="78"/>
        <v>-</v>
      </c>
      <c r="H640" s="182"/>
    </row>
    <row r="641" spans="1:8" s="114" customFormat="1" ht="12" customHeight="1" hidden="1" outlineLevel="2">
      <c r="A641" s="34" t="s">
        <v>3</v>
      </c>
      <c r="B641" s="35" t="s">
        <v>29</v>
      </c>
      <c r="C641" s="104"/>
      <c r="D641" s="105"/>
      <c r="E641" s="145">
        <v>0</v>
      </c>
      <c r="F641" s="36">
        <v>0</v>
      </c>
      <c r="G641" s="37" t="str">
        <f t="shared" si="78"/>
        <v>-</v>
      </c>
      <c r="H641" s="182"/>
    </row>
    <row r="642" spans="1:8" s="114" customFormat="1" ht="12" customHeight="1" hidden="1" outlineLevel="2">
      <c r="A642" s="34" t="s">
        <v>25</v>
      </c>
      <c r="B642" s="35" t="s">
        <v>115</v>
      </c>
      <c r="C642" s="104"/>
      <c r="D642" s="105"/>
      <c r="E642" s="145">
        <v>0</v>
      </c>
      <c r="F642" s="36">
        <v>0</v>
      </c>
      <c r="G642" s="37" t="str">
        <f t="shared" si="78"/>
        <v>-</v>
      </c>
      <c r="H642" s="182"/>
    </row>
    <row r="643" spans="1:8" s="114" customFormat="1" ht="12" customHeight="1" hidden="1" outlineLevel="2">
      <c r="A643" s="34" t="s">
        <v>31</v>
      </c>
      <c r="B643" s="35" t="s">
        <v>30</v>
      </c>
      <c r="C643" s="104"/>
      <c r="D643" s="105"/>
      <c r="E643" s="145">
        <v>0</v>
      </c>
      <c r="F643" s="36">
        <v>0</v>
      </c>
      <c r="G643" s="37" t="str">
        <f t="shared" si="78"/>
        <v>-</v>
      </c>
      <c r="H643" s="182"/>
    </row>
    <row r="644" spans="1:8" s="114" customFormat="1" ht="3.75" customHeight="1" outlineLevel="1" collapsed="1">
      <c r="A644" s="38"/>
      <c r="B644" s="39"/>
      <c r="C644" s="110"/>
      <c r="D644" s="108"/>
      <c r="E644" s="146"/>
      <c r="F644" s="40"/>
      <c r="G644" s="41"/>
      <c r="H644" s="183"/>
    </row>
    <row r="645" spans="1:8" s="114" customFormat="1" ht="3" customHeight="1" outlineLevel="1">
      <c r="A645" s="119"/>
      <c r="B645" s="120"/>
      <c r="C645" s="111"/>
      <c r="D645" s="112"/>
      <c r="E645" s="147"/>
      <c r="F645" s="121"/>
      <c r="G645" s="122"/>
      <c r="H645" s="181" t="s">
        <v>450</v>
      </c>
    </row>
    <row r="646" spans="1:8" s="160" customFormat="1" ht="13.5" customHeight="1" outlineLevel="1">
      <c r="A646" s="42" t="s">
        <v>283</v>
      </c>
      <c r="B646" s="43" t="s">
        <v>172</v>
      </c>
      <c r="C646" s="104">
        <v>600</v>
      </c>
      <c r="D646" s="105">
        <v>60016</v>
      </c>
      <c r="E646" s="144">
        <f>SUM(E647:E651)</f>
        <v>799230</v>
      </c>
      <c r="F646" s="44">
        <f>SUM(F647:F651)</f>
        <v>798821.07</v>
      </c>
      <c r="G646" s="45">
        <f aca="true" t="shared" si="79" ref="G646:G651">IF(E646&gt;0,F646/E646*100,"-")</f>
        <v>99.94883450320933</v>
      </c>
      <c r="H646" s="182"/>
    </row>
    <row r="647" spans="1:8" s="114" customFormat="1" ht="12" customHeight="1" outlineLevel="1">
      <c r="A647" s="34" t="s">
        <v>1</v>
      </c>
      <c r="B647" s="35" t="s">
        <v>27</v>
      </c>
      <c r="C647" s="104"/>
      <c r="D647" s="105"/>
      <c r="E647" s="145">
        <v>799230</v>
      </c>
      <c r="F647" s="36">
        <v>798821.07</v>
      </c>
      <c r="G647" s="37">
        <f t="shared" si="79"/>
        <v>99.94883450320933</v>
      </c>
      <c r="H647" s="182"/>
    </row>
    <row r="648" spans="1:8" s="114" customFormat="1" ht="12" customHeight="1" hidden="1" outlineLevel="2">
      <c r="A648" s="34" t="s">
        <v>2</v>
      </c>
      <c r="B648" s="35" t="s">
        <v>28</v>
      </c>
      <c r="C648" s="104"/>
      <c r="D648" s="105"/>
      <c r="E648" s="145">
        <v>0</v>
      </c>
      <c r="F648" s="36">
        <v>0</v>
      </c>
      <c r="G648" s="37" t="str">
        <f t="shared" si="79"/>
        <v>-</v>
      </c>
      <c r="H648" s="182"/>
    </row>
    <row r="649" spans="1:8" s="114" customFormat="1" ht="12" customHeight="1" hidden="1" outlineLevel="2">
      <c r="A649" s="34" t="s">
        <v>3</v>
      </c>
      <c r="B649" s="35" t="s">
        <v>29</v>
      </c>
      <c r="C649" s="104"/>
      <c r="D649" s="105"/>
      <c r="E649" s="145">
        <v>0</v>
      </c>
      <c r="F649" s="36">
        <v>0</v>
      </c>
      <c r="G649" s="37" t="str">
        <f t="shared" si="79"/>
        <v>-</v>
      </c>
      <c r="H649" s="182"/>
    </row>
    <row r="650" spans="1:8" s="114" customFormat="1" ht="12" customHeight="1" hidden="1" outlineLevel="2">
      <c r="A650" s="34" t="s">
        <v>25</v>
      </c>
      <c r="B650" s="35" t="s">
        <v>115</v>
      </c>
      <c r="C650" s="104"/>
      <c r="D650" s="105"/>
      <c r="E650" s="145">
        <v>0</v>
      </c>
      <c r="F650" s="36">
        <v>0</v>
      </c>
      <c r="G650" s="37" t="str">
        <f t="shared" si="79"/>
        <v>-</v>
      </c>
      <c r="H650" s="182"/>
    </row>
    <row r="651" spans="1:8" s="114" customFormat="1" ht="12" customHeight="1" hidden="1" outlineLevel="2">
      <c r="A651" s="34" t="s">
        <v>31</v>
      </c>
      <c r="B651" s="35" t="s">
        <v>30</v>
      </c>
      <c r="C651" s="104"/>
      <c r="D651" s="105"/>
      <c r="E651" s="145">
        <v>0</v>
      </c>
      <c r="F651" s="36">
        <v>0</v>
      </c>
      <c r="G651" s="37" t="str">
        <f t="shared" si="79"/>
        <v>-</v>
      </c>
      <c r="H651" s="182"/>
    </row>
    <row r="652" spans="1:8" s="114" customFormat="1" ht="12" customHeight="1" outlineLevel="1" collapsed="1">
      <c r="A652" s="38"/>
      <c r="B652" s="39"/>
      <c r="C652" s="110"/>
      <c r="D652" s="108"/>
      <c r="E652" s="146"/>
      <c r="F652" s="40"/>
      <c r="G652" s="41"/>
      <c r="H652" s="183"/>
    </row>
    <row r="653" spans="1:8" s="114" customFormat="1" ht="3" customHeight="1" outlineLevel="1">
      <c r="A653" s="119"/>
      <c r="B653" s="120"/>
      <c r="C653" s="111"/>
      <c r="D653" s="112"/>
      <c r="E653" s="147"/>
      <c r="F653" s="121"/>
      <c r="G653" s="122"/>
      <c r="H653" s="113"/>
    </row>
    <row r="654" spans="1:8" s="160" customFormat="1" ht="13.5" customHeight="1" outlineLevel="1">
      <c r="A654" s="42" t="s">
        <v>284</v>
      </c>
      <c r="B654" s="43" t="s">
        <v>281</v>
      </c>
      <c r="C654" s="104">
        <v>600</v>
      </c>
      <c r="D654" s="105">
        <v>60016</v>
      </c>
      <c r="E654" s="144">
        <f>SUM(E655:E659)</f>
        <v>148805</v>
      </c>
      <c r="F654" s="44">
        <f>SUM(F655:F659)</f>
        <v>133927.76</v>
      </c>
      <c r="G654" s="45">
        <f aca="true" t="shared" si="80" ref="G654:G659">IF(E654&gt;0,F654/E654*100,"-")</f>
        <v>90.00219078659993</v>
      </c>
      <c r="H654" s="182" t="s">
        <v>451</v>
      </c>
    </row>
    <row r="655" spans="1:8" s="114" customFormat="1" ht="12" customHeight="1" outlineLevel="1">
      <c r="A655" s="34" t="s">
        <v>1</v>
      </c>
      <c r="B655" s="35" t="s">
        <v>27</v>
      </c>
      <c r="C655" s="104"/>
      <c r="D655" s="105"/>
      <c r="E655" s="145">
        <v>148805</v>
      </c>
      <c r="F655" s="36">
        <v>133927.76</v>
      </c>
      <c r="G655" s="37">
        <f t="shared" si="80"/>
        <v>90.00219078659993</v>
      </c>
      <c r="H655" s="182"/>
    </row>
    <row r="656" spans="1:8" s="114" customFormat="1" ht="12" customHeight="1" hidden="1" outlineLevel="2">
      <c r="A656" s="34" t="s">
        <v>2</v>
      </c>
      <c r="B656" s="35" t="s">
        <v>28</v>
      </c>
      <c r="C656" s="104"/>
      <c r="D656" s="105"/>
      <c r="E656" s="145">
        <v>0</v>
      </c>
      <c r="F656" s="36">
        <v>0</v>
      </c>
      <c r="G656" s="37" t="str">
        <f t="shared" si="80"/>
        <v>-</v>
      </c>
      <c r="H656" s="182"/>
    </row>
    <row r="657" spans="1:8" s="114" customFormat="1" ht="12" customHeight="1" hidden="1" outlineLevel="2">
      <c r="A657" s="34" t="s">
        <v>3</v>
      </c>
      <c r="B657" s="35" t="s">
        <v>29</v>
      </c>
      <c r="C657" s="104"/>
      <c r="D657" s="105"/>
      <c r="E657" s="145">
        <v>0</v>
      </c>
      <c r="F657" s="36">
        <v>0</v>
      </c>
      <c r="G657" s="37" t="str">
        <f t="shared" si="80"/>
        <v>-</v>
      </c>
      <c r="H657" s="182"/>
    </row>
    <row r="658" spans="1:8" s="114" customFormat="1" ht="12" customHeight="1" hidden="1" outlineLevel="2">
      <c r="A658" s="34" t="s">
        <v>25</v>
      </c>
      <c r="B658" s="35" t="s">
        <v>115</v>
      </c>
      <c r="C658" s="104"/>
      <c r="D658" s="105"/>
      <c r="E658" s="145">
        <v>0</v>
      </c>
      <c r="F658" s="36">
        <v>0</v>
      </c>
      <c r="G658" s="37" t="str">
        <f t="shared" si="80"/>
        <v>-</v>
      </c>
      <c r="H658" s="182"/>
    </row>
    <row r="659" spans="1:8" s="114" customFormat="1" ht="12" customHeight="1" hidden="1" outlineLevel="2">
      <c r="A659" s="34" t="s">
        <v>31</v>
      </c>
      <c r="B659" s="35" t="s">
        <v>30</v>
      </c>
      <c r="C659" s="104"/>
      <c r="D659" s="105"/>
      <c r="E659" s="145">
        <v>0</v>
      </c>
      <c r="F659" s="36">
        <v>0</v>
      </c>
      <c r="G659" s="37" t="str">
        <f t="shared" si="80"/>
        <v>-</v>
      </c>
      <c r="H659" s="182"/>
    </row>
    <row r="660" spans="1:8" s="114" customFormat="1" ht="36" customHeight="1" outlineLevel="1" collapsed="1">
      <c r="A660" s="38"/>
      <c r="B660" s="39"/>
      <c r="C660" s="110"/>
      <c r="D660" s="108"/>
      <c r="E660" s="146"/>
      <c r="F660" s="40"/>
      <c r="G660" s="41"/>
      <c r="H660" s="183"/>
    </row>
    <row r="661" spans="1:8" s="171" customFormat="1" ht="15.75" customHeight="1" outlineLevel="1">
      <c r="A661" s="12">
        <v>5</v>
      </c>
      <c r="B661" s="13" t="s">
        <v>88</v>
      </c>
      <c r="C661" s="12"/>
      <c r="D661" s="12"/>
      <c r="E661" s="142">
        <f>E663+E671+E679+E687</f>
        <v>142604</v>
      </c>
      <c r="F661" s="14">
        <f>F663+F671+F679+F687</f>
        <v>97243.51999999999</v>
      </c>
      <c r="G661" s="15">
        <f aca="true" t="shared" si="81" ref="G661:G692">IF(E661&gt;0,F661/E661*100,"-")</f>
        <v>68.19129898179574</v>
      </c>
      <c r="H661" s="13"/>
    </row>
    <row r="662" spans="1:8" s="171" customFormat="1" ht="3" customHeight="1" outlineLevel="1">
      <c r="A662" s="115"/>
      <c r="B662" s="116"/>
      <c r="C662" s="115"/>
      <c r="D662" s="115"/>
      <c r="E662" s="143"/>
      <c r="F662" s="117"/>
      <c r="G662" s="118"/>
      <c r="H662" s="181" t="s">
        <v>452</v>
      </c>
    </row>
    <row r="663" spans="1:8" s="160" customFormat="1" ht="13.5" customHeight="1" outlineLevel="1">
      <c r="A663" s="42" t="s">
        <v>86</v>
      </c>
      <c r="B663" s="43" t="s">
        <v>174</v>
      </c>
      <c r="C663" s="188">
        <v>900</v>
      </c>
      <c r="D663" s="187">
        <v>90015</v>
      </c>
      <c r="E663" s="144">
        <f>SUM(E664:E668)</f>
        <v>45493</v>
      </c>
      <c r="F663" s="44">
        <f>SUM(F664:F668)</f>
        <v>4635.67</v>
      </c>
      <c r="G663" s="45">
        <f t="shared" si="81"/>
        <v>10.189853384037105</v>
      </c>
      <c r="H663" s="182"/>
    </row>
    <row r="664" spans="1:8" s="114" customFormat="1" ht="12" customHeight="1" outlineLevel="1">
      <c r="A664" s="34" t="s">
        <v>1</v>
      </c>
      <c r="B664" s="35" t="s">
        <v>27</v>
      </c>
      <c r="C664" s="188"/>
      <c r="D664" s="187"/>
      <c r="E664" s="145">
        <v>45493</v>
      </c>
      <c r="F664" s="36">
        <v>4635.67</v>
      </c>
      <c r="G664" s="37">
        <f t="shared" si="81"/>
        <v>10.189853384037105</v>
      </c>
      <c r="H664" s="182"/>
    </row>
    <row r="665" spans="1:8" s="114" customFormat="1" ht="12" customHeight="1" hidden="1" outlineLevel="2">
      <c r="A665" s="34" t="s">
        <v>2</v>
      </c>
      <c r="B665" s="35" t="s">
        <v>28</v>
      </c>
      <c r="C665" s="188"/>
      <c r="D665" s="187"/>
      <c r="E665" s="145">
        <v>0</v>
      </c>
      <c r="F665" s="36">
        <v>0</v>
      </c>
      <c r="G665" s="37" t="str">
        <f t="shared" si="81"/>
        <v>-</v>
      </c>
      <c r="H665" s="182"/>
    </row>
    <row r="666" spans="1:8" s="114" customFormat="1" ht="12" customHeight="1" hidden="1" outlineLevel="2">
      <c r="A666" s="34" t="s">
        <v>3</v>
      </c>
      <c r="B666" s="35" t="s">
        <v>29</v>
      </c>
      <c r="C666" s="188"/>
      <c r="D666" s="187"/>
      <c r="E666" s="145">
        <v>0</v>
      </c>
      <c r="F666" s="36">
        <v>0</v>
      </c>
      <c r="G666" s="37" t="str">
        <f t="shared" si="81"/>
        <v>-</v>
      </c>
      <c r="H666" s="182"/>
    </row>
    <row r="667" spans="1:8" s="114" customFormat="1" ht="12" customHeight="1" hidden="1" outlineLevel="2">
      <c r="A667" s="34" t="s">
        <v>25</v>
      </c>
      <c r="B667" s="35" t="s">
        <v>115</v>
      </c>
      <c r="C667" s="188"/>
      <c r="D667" s="187"/>
      <c r="E667" s="145">
        <v>0</v>
      </c>
      <c r="F667" s="36">
        <v>0</v>
      </c>
      <c r="G667" s="37" t="str">
        <f t="shared" si="81"/>
        <v>-</v>
      </c>
      <c r="H667" s="182"/>
    </row>
    <row r="668" spans="1:8" s="114" customFormat="1" ht="12" customHeight="1" hidden="1" outlineLevel="2">
      <c r="A668" s="34" t="s">
        <v>31</v>
      </c>
      <c r="B668" s="35" t="s">
        <v>30</v>
      </c>
      <c r="C668" s="188"/>
      <c r="D668" s="187"/>
      <c r="E668" s="145">
        <v>0</v>
      </c>
      <c r="F668" s="36">
        <v>0</v>
      </c>
      <c r="G668" s="37" t="str">
        <f t="shared" si="81"/>
        <v>-</v>
      </c>
      <c r="H668" s="182"/>
    </row>
    <row r="669" spans="1:8" s="114" customFormat="1" ht="3" customHeight="1" outlineLevel="1" collapsed="1">
      <c r="A669" s="38"/>
      <c r="B669" s="39"/>
      <c r="C669" s="110"/>
      <c r="D669" s="108"/>
      <c r="E669" s="146"/>
      <c r="F669" s="40"/>
      <c r="G669" s="41"/>
      <c r="H669" s="183"/>
    </row>
    <row r="670" spans="1:8" s="114" customFormat="1" ht="3" customHeight="1" outlineLevel="1">
      <c r="A670" s="119"/>
      <c r="B670" s="120"/>
      <c r="C670" s="111"/>
      <c r="D670" s="112"/>
      <c r="E670" s="147"/>
      <c r="F670" s="121"/>
      <c r="G670" s="122"/>
      <c r="H670" s="181" t="s">
        <v>555</v>
      </c>
    </row>
    <row r="671" spans="1:8" s="160" customFormat="1" ht="13.5" customHeight="1" outlineLevel="1">
      <c r="A671" s="42" t="s">
        <v>117</v>
      </c>
      <c r="B671" s="43" t="s">
        <v>175</v>
      </c>
      <c r="C671" s="188">
        <v>900</v>
      </c>
      <c r="D671" s="187">
        <v>90015</v>
      </c>
      <c r="E671" s="144">
        <f>SUM(E672:E676)</f>
        <v>23811</v>
      </c>
      <c r="F671" s="44">
        <f>SUM(F672:F676)</f>
        <v>22456.69</v>
      </c>
      <c r="G671" s="45">
        <f t="shared" si="81"/>
        <v>94.31225064046028</v>
      </c>
      <c r="H671" s="182"/>
    </row>
    <row r="672" spans="1:8" s="114" customFormat="1" ht="12" customHeight="1" outlineLevel="1">
      <c r="A672" s="34" t="s">
        <v>1</v>
      </c>
      <c r="B672" s="35" t="s">
        <v>27</v>
      </c>
      <c r="C672" s="188"/>
      <c r="D672" s="187"/>
      <c r="E672" s="145">
        <v>23811</v>
      </c>
      <c r="F672" s="36">
        <v>22456.69</v>
      </c>
      <c r="G672" s="37">
        <f t="shared" si="81"/>
        <v>94.31225064046028</v>
      </c>
      <c r="H672" s="182"/>
    </row>
    <row r="673" spans="1:8" s="114" customFormat="1" ht="12" customHeight="1" hidden="1" outlineLevel="2">
      <c r="A673" s="34" t="s">
        <v>2</v>
      </c>
      <c r="B673" s="35" t="s">
        <v>28</v>
      </c>
      <c r="C673" s="188"/>
      <c r="D673" s="187"/>
      <c r="E673" s="145">
        <v>0</v>
      </c>
      <c r="F673" s="36">
        <v>0</v>
      </c>
      <c r="G673" s="37" t="str">
        <f t="shared" si="81"/>
        <v>-</v>
      </c>
      <c r="H673" s="182"/>
    </row>
    <row r="674" spans="1:8" s="114" customFormat="1" ht="12" customHeight="1" hidden="1" outlineLevel="2">
      <c r="A674" s="34" t="s">
        <v>3</v>
      </c>
      <c r="B674" s="35" t="s">
        <v>29</v>
      </c>
      <c r="C674" s="188"/>
      <c r="D674" s="187"/>
      <c r="E674" s="145">
        <v>0</v>
      </c>
      <c r="F674" s="36">
        <v>0</v>
      </c>
      <c r="G674" s="37" t="str">
        <f t="shared" si="81"/>
        <v>-</v>
      </c>
      <c r="H674" s="182"/>
    </row>
    <row r="675" spans="1:8" s="114" customFormat="1" ht="12" customHeight="1" hidden="1" outlineLevel="2">
      <c r="A675" s="34" t="s">
        <v>25</v>
      </c>
      <c r="B675" s="35" t="s">
        <v>115</v>
      </c>
      <c r="C675" s="188"/>
      <c r="D675" s="187"/>
      <c r="E675" s="145">
        <v>0</v>
      </c>
      <c r="F675" s="36">
        <v>0</v>
      </c>
      <c r="G675" s="37" t="str">
        <f t="shared" si="81"/>
        <v>-</v>
      </c>
      <c r="H675" s="182"/>
    </row>
    <row r="676" spans="1:8" s="114" customFormat="1" ht="12" customHeight="1" hidden="1" outlineLevel="2">
      <c r="A676" s="34" t="s">
        <v>31</v>
      </c>
      <c r="B676" s="35" t="s">
        <v>30</v>
      </c>
      <c r="C676" s="188"/>
      <c r="D676" s="187"/>
      <c r="E676" s="145">
        <v>0</v>
      </c>
      <c r="F676" s="36">
        <v>0</v>
      </c>
      <c r="G676" s="37" t="str">
        <f t="shared" si="81"/>
        <v>-</v>
      </c>
      <c r="H676" s="182"/>
    </row>
    <row r="677" spans="1:8" s="114" customFormat="1" ht="15.75" customHeight="1" outlineLevel="1" collapsed="1">
      <c r="A677" s="38"/>
      <c r="B677" s="39"/>
      <c r="C677" s="110"/>
      <c r="D677" s="108"/>
      <c r="E677" s="146"/>
      <c r="F677" s="40"/>
      <c r="G677" s="41"/>
      <c r="H677" s="183"/>
    </row>
    <row r="678" spans="1:8" s="114" customFormat="1" ht="3" customHeight="1" outlineLevel="1">
      <c r="A678" s="119"/>
      <c r="B678" s="120"/>
      <c r="C678" s="111"/>
      <c r="D678" s="112"/>
      <c r="E678" s="147"/>
      <c r="F678" s="121"/>
      <c r="G678" s="122"/>
      <c r="H678" s="181" t="s">
        <v>556</v>
      </c>
    </row>
    <row r="679" spans="1:8" s="160" customFormat="1" ht="13.5" customHeight="1" outlineLevel="1">
      <c r="A679" s="42" t="s">
        <v>118</v>
      </c>
      <c r="B679" s="43" t="s">
        <v>176</v>
      </c>
      <c r="C679" s="188">
        <v>900</v>
      </c>
      <c r="D679" s="187">
        <v>90015</v>
      </c>
      <c r="E679" s="144">
        <f>SUM(E680:E684)</f>
        <v>52800</v>
      </c>
      <c r="F679" s="44">
        <f>SUM(F680:F684)</f>
        <v>51394.38</v>
      </c>
      <c r="G679" s="45">
        <f t="shared" si="81"/>
        <v>97.3378409090909</v>
      </c>
      <c r="H679" s="182"/>
    </row>
    <row r="680" spans="1:8" s="114" customFormat="1" ht="12" customHeight="1" outlineLevel="1">
      <c r="A680" s="34" t="s">
        <v>1</v>
      </c>
      <c r="B680" s="35" t="s">
        <v>27</v>
      </c>
      <c r="C680" s="188"/>
      <c r="D680" s="187"/>
      <c r="E680" s="145">
        <v>52800</v>
      </c>
      <c r="F680" s="36">
        <v>51394.38</v>
      </c>
      <c r="G680" s="37">
        <f t="shared" si="81"/>
        <v>97.3378409090909</v>
      </c>
      <c r="H680" s="182"/>
    </row>
    <row r="681" spans="1:8" s="114" customFormat="1" ht="12" customHeight="1" hidden="1" outlineLevel="2">
      <c r="A681" s="34" t="s">
        <v>2</v>
      </c>
      <c r="B681" s="35" t="s">
        <v>28</v>
      </c>
      <c r="C681" s="188"/>
      <c r="D681" s="187"/>
      <c r="E681" s="145">
        <v>0</v>
      </c>
      <c r="F681" s="36">
        <v>0</v>
      </c>
      <c r="G681" s="37" t="str">
        <f t="shared" si="81"/>
        <v>-</v>
      </c>
      <c r="H681" s="182"/>
    </row>
    <row r="682" spans="1:8" s="114" customFormat="1" ht="12" customHeight="1" hidden="1" outlineLevel="2">
      <c r="A682" s="34" t="s">
        <v>3</v>
      </c>
      <c r="B682" s="35" t="s">
        <v>29</v>
      </c>
      <c r="C682" s="188"/>
      <c r="D682" s="187"/>
      <c r="E682" s="145">
        <v>0</v>
      </c>
      <c r="F682" s="36">
        <v>0</v>
      </c>
      <c r="G682" s="37" t="str">
        <f t="shared" si="81"/>
        <v>-</v>
      </c>
      <c r="H682" s="182"/>
    </row>
    <row r="683" spans="1:8" s="114" customFormat="1" ht="12" customHeight="1" hidden="1" outlineLevel="2">
      <c r="A683" s="34" t="s">
        <v>25</v>
      </c>
      <c r="B683" s="35" t="s">
        <v>115</v>
      </c>
      <c r="C683" s="188"/>
      <c r="D683" s="187"/>
      <c r="E683" s="145">
        <v>0</v>
      </c>
      <c r="F683" s="36">
        <v>0</v>
      </c>
      <c r="G683" s="37" t="str">
        <f t="shared" si="81"/>
        <v>-</v>
      </c>
      <c r="H683" s="182"/>
    </row>
    <row r="684" spans="1:8" s="114" customFormat="1" ht="12" customHeight="1" hidden="1" outlineLevel="2">
      <c r="A684" s="34" t="s">
        <v>31</v>
      </c>
      <c r="B684" s="35" t="s">
        <v>30</v>
      </c>
      <c r="C684" s="188"/>
      <c r="D684" s="187"/>
      <c r="E684" s="145">
        <v>0</v>
      </c>
      <c r="F684" s="36">
        <v>0</v>
      </c>
      <c r="G684" s="37" t="str">
        <f t="shared" si="81"/>
        <v>-</v>
      </c>
      <c r="H684" s="182"/>
    </row>
    <row r="685" spans="1:8" s="114" customFormat="1" ht="12" customHeight="1" outlineLevel="1" collapsed="1">
      <c r="A685" s="38"/>
      <c r="B685" s="39"/>
      <c r="C685" s="110"/>
      <c r="D685" s="108"/>
      <c r="E685" s="146"/>
      <c r="F685" s="40"/>
      <c r="G685" s="41"/>
      <c r="H685" s="183"/>
    </row>
    <row r="686" spans="1:8" s="114" customFormat="1" ht="3" customHeight="1" outlineLevel="1">
      <c r="A686" s="119"/>
      <c r="B686" s="120"/>
      <c r="C686" s="111"/>
      <c r="D686" s="112"/>
      <c r="E686" s="147"/>
      <c r="F686" s="121"/>
      <c r="G686" s="122"/>
      <c r="H686" s="181" t="s">
        <v>453</v>
      </c>
    </row>
    <row r="687" spans="1:8" s="160" customFormat="1" ht="13.5" customHeight="1" outlineLevel="1">
      <c r="A687" s="42" t="s">
        <v>178</v>
      </c>
      <c r="B687" s="43" t="s">
        <v>177</v>
      </c>
      <c r="C687" s="188">
        <v>900</v>
      </c>
      <c r="D687" s="187">
        <v>90015</v>
      </c>
      <c r="E687" s="144">
        <f>SUM(E688:E692)</f>
        <v>20500</v>
      </c>
      <c r="F687" s="44">
        <f>SUM(F688:F692)</f>
        <v>18756.78</v>
      </c>
      <c r="G687" s="45">
        <f t="shared" si="81"/>
        <v>91.49648780487804</v>
      </c>
      <c r="H687" s="182"/>
    </row>
    <row r="688" spans="1:8" s="114" customFormat="1" ht="12" customHeight="1" outlineLevel="1">
      <c r="A688" s="34" t="s">
        <v>1</v>
      </c>
      <c r="B688" s="35" t="s">
        <v>27</v>
      </c>
      <c r="C688" s="188"/>
      <c r="D688" s="187"/>
      <c r="E688" s="145">
        <v>20500</v>
      </c>
      <c r="F688" s="36">
        <v>18756.78</v>
      </c>
      <c r="G688" s="37">
        <f t="shared" si="81"/>
        <v>91.49648780487804</v>
      </c>
      <c r="H688" s="182"/>
    </row>
    <row r="689" spans="1:8" s="114" customFormat="1" ht="12" customHeight="1" hidden="1" outlineLevel="2">
      <c r="A689" s="34" t="s">
        <v>2</v>
      </c>
      <c r="B689" s="35" t="s">
        <v>28</v>
      </c>
      <c r="C689" s="188"/>
      <c r="D689" s="187"/>
      <c r="E689" s="145">
        <v>0</v>
      </c>
      <c r="F689" s="36">
        <v>0</v>
      </c>
      <c r="G689" s="37" t="str">
        <f t="shared" si="81"/>
        <v>-</v>
      </c>
      <c r="H689" s="182"/>
    </row>
    <row r="690" spans="1:8" s="114" customFormat="1" ht="12" customHeight="1" hidden="1" outlineLevel="2">
      <c r="A690" s="34" t="s">
        <v>3</v>
      </c>
      <c r="B690" s="35" t="s">
        <v>29</v>
      </c>
      <c r="C690" s="188"/>
      <c r="D690" s="187"/>
      <c r="E690" s="145">
        <v>0</v>
      </c>
      <c r="F690" s="36">
        <v>0</v>
      </c>
      <c r="G690" s="37" t="str">
        <f t="shared" si="81"/>
        <v>-</v>
      </c>
      <c r="H690" s="182"/>
    </row>
    <row r="691" spans="1:8" s="114" customFormat="1" ht="12" customHeight="1" hidden="1" outlineLevel="2">
      <c r="A691" s="34" t="s">
        <v>25</v>
      </c>
      <c r="B691" s="35" t="s">
        <v>115</v>
      </c>
      <c r="C691" s="188"/>
      <c r="D691" s="187"/>
      <c r="E691" s="145">
        <v>0</v>
      </c>
      <c r="F691" s="36">
        <v>0</v>
      </c>
      <c r="G691" s="37" t="str">
        <f t="shared" si="81"/>
        <v>-</v>
      </c>
      <c r="H691" s="182"/>
    </row>
    <row r="692" spans="1:8" s="114" customFormat="1" ht="12" customHeight="1" hidden="1" outlineLevel="2">
      <c r="A692" s="34" t="s">
        <v>31</v>
      </c>
      <c r="B692" s="35" t="s">
        <v>30</v>
      </c>
      <c r="C692" s="188"/>
      <c r="D692" s="187"/>
      <c r="E692" s="145">
        <v>0</v>
      </c>
      <c r="F692" s="36">
        <v>0</v>
      </c>
      <c r="G692" s="37" t="str">
        <f t="shared" si="81"/>
        <v>-</v>
      </c>
      <c r="H692" s="182"/>
    </row>
    <row r="693" spans="1:8" s="114" customFormat="1" ht="12" customHeight="1" outlineLevel="1" collapsed="1">
      <c r="A693" s="38"/>
      <c r="B693" s="39"/>
      <c r="C693" s="110"/>
      <c r="D693" s="108"/>
      <c r="E693" s="146"/>
      <c r="F693" s="40"/>
      <c r="G693" s="41"/>
      <c r="H693" s="183"/>
    </row>
    <row r="694" spans="1:8" s="171" customFormat="1" ht="15.75" customHeight="1" outlineLevel="1">
      <c r="A694" s="12">
        <v>6</v>
      </c>
      <c r="B694" s="13" t="s">
        <v>55</v>
      </c>
      <c r="C694" s="12"/>
      <c r="D694" s="12"/>
      <c r="E694" s="142">
        <f>E696</f>
        <v>83700</v>
      </c>
      <c r="F694" s="14">
        <f>F696</f>
        <v>81446.96</v>
      </c>
      <c r="G694" s="15">
        <f>IF(E694&gt;0,F694/E694*100,"-")</f>
        <v>97.30819593787336</v>
      </c>
      <c r="H694" s="13"/>
    </row>
    <row r="695" spans="1:8" s="171" customFormat="1" ht="3" customHeight="1" outlineLevel="1">
      <c r="A695" s="115"/>
      <c r="B695" s="116"/>
      <c r="C695" s="115"/>
      <c r="D695" s="115"/>
      <c r="E695" s="143"/>
      <c r="F695" s="117"/>
      <c r="G695" s="118"/>
      <c r="H695" s="210" t="s">
        <v>454</v>
      </c>
    </row>
    <row r="696" spans="1:8" s="160" customFormat="1" ht="13.5" customHeight="1" outlineLevel="1">
      <c r="A696" s="42" t="s">
        <v>87</v>
      </c>
      <c r="B696" s="43" t="s">
        <v>55</v>
      </c>
      <c r="C696" s="188">
        <v>600</v>
      </c>
      <c r="D696" s="187">
        <v>60016</v>
      </c>
      <c r="E696" s="144">
        <f>SUM(E697:E701)</f>
        <v>83700</v>
      </c>
      <c r="F696" s="44">
        <f>SUM(F697:F701)</f>
        <v>81446.96</v>
      </c>
      <c r="G696" s="45">
        <f aca="true" t="shared" si="82" ref="G696:G704">IF(E696&gt;0,F696/E696*100,"-")</f>
        <v>97.30819593787336</v>
      </c>
      <c r="H696" s="185"/>
    </row>
    <row r="697" spans="1:8" s="114" customFormat="1" ht="12" customHeight="1" outlineLevel="1">
      <c r="A697" s="34" t="s">
        <v>1</v>
      </c>
      <c r="B697" s="35" t="s">
        <v>27</v>
      </c>
      <c r="C697" s="188"/>
      <c r="D697" s="187"/>
      <c r="E697" s="145">
        <v>83700</v>
      </c>
      <c r="F697" s="36">
        <v>81446.96</v>
      </c>
      <c r="G697" s="37">
        <f t="shared" si="82"/>
        <v>97.30819593787336</v>
      </c>
      <c r="H697" s="185"/>
    </row>
    <row r="698" spans="1:8" s="114" customFormat="1" ht="12" customHeight="1" hidden="1" outlineLevel="3">
      <c r="A698" s="34" t="s">
        <v>2</v>
      </c>
      <c r="B698" s="35" t="s">
        <v>28</v>
      </c>
      <c r="C698" s="188"/>
      <c r="D698" s="187"/>
      <c r="E698" s="145">
        <v>0</v>
      </c>
      <c r="F698" s="36">
        <v>0</v>
      </c>
      <c r="G698" s="37" t="str">
        <f t="shared" si="82"/>
        <v>-</v>
      </c>
      <c r="H698" s="185"/>
    </row>
    <row r="699" spans="1:8" s="114" customFormat="1" ht="12" customHeight="1" hidden="1" outlineLevel="3">
      <c r="A699" s="34" t="s">
        <v>3</v>
      </c>
      <c r="B699" s="35" t="s">
        <v>29</v>
      </c>
      <c r="C699" s="188"/>
      <c r="D699" s="187"/>
      <c r="E699" s="145">
        <v>0</v>
      </c>
      <c r="F699" s="36">
        <v>0</v>
      </c>
      <c r="G699" s="37" t="str">
        <f t="shared" si="82"/>
        <v>-</v>
      </c>
      <c r="H699" s="185"/>
    </row>
    <row r="700" spans="1:8" s="114" customFormat="1" ht="12" customHeight="1" hidden="1" outlineLevel="3">
      <c r="A700" s="34" t="s">
        <v>25</v>
      </c>
      <c r="B700" s="35" t="s">
        <v>115</v>
      </c>
      <c r="C700" s="188"/>
      <c r="D700" s="187"/>
      <c r="E700" s="145">
        <v>0</v>
      </c>
      <c r="F700" s="36">
        <v>0</v>
      </c>
      <c r="G700" s="37" t="str">
        <f t="shared" si="82"/>
        <v>-</v>
      </c>
      <c r="H700" s="185"/>
    </row>
    <row r="701" spans="1:8" s="114" customFormat="1" ht="12" customHeight="1" hidden="1" outlineLevel="3">
      <c r="A701" s="34" t="s">
        <v>31</v>
      </c>
      <c r="B701" s="35" t="s">
        <v>30</v>
      </c>
      <c r="C701" s="188"/>
      <c r="D701" s="187"/>
      <c r="E701" s="145">
        <v>0</v>
      </c>
      <c r="F701" s="36">
        <v>0</v>
      </c>
      <c r="G701" s="37" t="str">
        <f t="shared" si="82"/>
        <v>-</v>
      </c>
      <c r="H701" s="185"/>
    </row>
    <row r="702" spans="1:8" s="114" customFormat="1" ht="3.75" customHeight="1" outlineLevel="2" collapsed="1">
      <c r="A702" s="38"/>
      <c r="B702" s="39"/>
      <c r="C702" s="110"/>
      <c r="D702" s="108"/>
      <c r="E702" s="146"/>
      <c r="F702" s="40"/>
      <c r="G702" s="41"/>
      <c r="H702" s="157"/>
    </row>
    <row r="703" spans="1:8" s="114" customFormat="1" ht="15.75" customHeight="1" outlineLevel="2">
      <c r="A703" s="62" t="s">
        <v>89</v>
      </c>
      <c r="B703" s="63" t="s">
        <v>98</v>
      </c>
      <c r="C703" s="62"/>
      <c r="D703" s="62"/>
      <c r="E703" s="141">
        <f>E704</f>
        <v>925533</v>
      </c>
      <c r="F703" s="64">
        <f>F704</f>
        <v>925533</v>
      </c>
      <c r="G703" s="65">
        <f t="shared" si="82"/>
        <v>100</v>
      </c>
      <c r="H703" s="63"/>
    </row>
    <row r="704" spans="1:8" s="114" customFormat="1" ht="15.75" customHeight="1" outlineLevel="2">
      <c r="A704" s="12" t="s">
        <v>9</v>
      </c>
      <c r="B704" s="13" t="s">
        <v>90</v>
      </c>
      <c r="C704" s="12"/>
      <c r="D704" s="12"/>
      <c r="E704" s="142">
        <f>E706</f>
        <v>925533</v>
      </c>
      <c r="F704" s="14">
        <f>F706</f>
        <v>925533</v>
      </c>
      <c r="G704" s="15">
        <f t="shared" si="82"/>
        <v>100</v>
      </c>
      <c r="H704" s="13"/>
    </row>
    <row r="705" spans="1:8" s="114" customFormat="1" ht="3.75" customHeight="1" outlineLevel="2">
      <c r="A705" s="115"/>
      <c r="B705" s="116"/>
      <c r="C705" s="115"/>
      <c r="D705" s="115"/>
      <c r="E705" s="143"/>
      <c r="F705" s="117"/>
      <c r="G705" s="118"/>
      <c r="H705" s="181" t="s">
        <v>446</v>
      </c>
    </row>
    <row r="706" spans="1:8" s="114" customFormat="1" ht="12" customHeight="1" outlineLevel="2">
      <c r="A706" s="42" t="s">
        <v>26</v>
      </c>
      <c r="B706" s="43" t="s">
        <v>171</v>
      </c>
      <c r="C706" s="188">
        <v>600</v>
      </c>
      <c r="D706" s="187">
        <v>60015</v>
      </c>
      <c r="E706" s="144">
        <f>SUM(E707:E711)</f>
        <v>925533</v>
      </c>
      <c r="F706" s="44">
        <f>SUM(F707:F711)</f>
        <v>925533</v>
      </c>
      <c r="G706" s="45">
        <f aca="true" t="shared" si="83" ref="G706:G711">IF(E706&gt;0,F706/E706*100,"-")</f>
        <v>100</v>
      </c>
      <c r="H706" s="182"/>
    </row>
    <row r="707" spans="1:8" s="114" customFormat="1" ht="12" customHeight="1" hidden="1" outlineLevel="3">
      <c r="A707" s="34" t="s">
        <v>1</v>
      </c>
      <c r="B707" s="35" t="s">
        <v>27</v>
      </c>
      <c r="C707" s="188"/>
      <c r="D707" s="187"/>
      <c r="E707" s="145">
        <v>0</v>
      </c>
      <c r="F707" s="36">
        <v>0</v>
      </c>
      <c r="G707" s="37" t="str">
        <f t="shared" si="83"/>
        <v>-</v>
      </c>
      <c r="H707" s="182"/>
    </row>
    <row r="708" spans="1:8" s="114" customFormat="1" ht="12" customHeight="1" outlineLevel="2" collapsed="1">
      <c r="A708" s="34" t="s">
        <v>2</v>
      </c>
      <c r="B708" s="35" t="s">
        <v>28</v>
      </c>
      <c r="C708" s="188"/>
      <c r="D708" s="187"/>
      <c r="E708" s="145">
        <v>925533</v>
      </c>
      <c r="F708" s="36">
        <v>925533</v>
      </c>
      <c r="G708" s="37">
        <f t="shared" si="83"/>
        <v>100</v>
      </c>
      <c r="H708" s="182"/>
    </row>
    <row r="709" spans="1:8" s="114" customFormat="1" ht="12" customHeight="1" hidden="1" outlineLevel="3">
      <c r="A709" s="34" t="s">
        <v>3</v>
      </c>
      <c r="B709" s="35" t="s">
        <v>29</v>
      </c>
      <c r="C709" s="188"/>
      <c r="D709" s="187"/>
      <c r="E709" s="145">
        <v>0</v>
      </c>
      <c r="F709" s="36">
        <v>0</v>
      </c>
      <c r="G709" s="37" t="str">
        <f t="shared" si="83"/>
        <v>-</v>
      </c>
      <c r="H709" s="182"/>
    </row>
    <row r="710" spans="1:8" s="114" customFormat="1" ht="12" customHeight="1" hidden="1" outlineLevel="3">
      <c r="A710" s="34" t="s">
        <v>25</v>
      </c>
      <c r="B710" s="35" t="s">
        <v>115</v>
      </c>
      <c r="C710" s="188"/>
      <c r="D710" s="187"/>
      <c r="E710" s="145">
        <v>0</v>
      </c>
      <c r="F710" s="36">
        <v>0</v>
      </c>
      <c r="G710" s="37" t="str">
        <f t="shared" si="83"/>
        <v>-</v>
      </c>
      <c r="H710" s="182"/>
    </row>
    <row r="711" spans="1:8" s="114" customFormat="1" ht="12" customHeight="1" hidden="1" outlineLevel="3">
      <c r="A711" s="34" t="s">
        <v>31</v>
      </c>
      <c r="B711" s="35" t="s">
        <v>30</v>
      </c>
      <c r="C711" s="188"/>
      <c r="D711" s="187"/>
      <c r="E711" s="145">
        <v>0</v>
      </c>
      <c r="F711" s="36">
        <v>0</v>
      </c>
      <c r="G711" s="37" t="str">
        <f t="shared" si="83"/>
        <v>-</v>
      </c>
      <c r="H711" s="182"/>
    </row>
    <row r="712" spans="1:8" s="114" customFormat="1" ht="24.75" customHeight="1" outlineLevel="2" collapsed="1">
      <c r="A712" s="38"/>
      <c r="B712" s="39"/>
      <c r="C712" s="110"/>
      <c r="D712" s="108"/>
      <c r="E712" s="146"/>
      <c r="F712" s="40"/>
      <c r="G712" s="41"/>
      <c r="H712" s="183"/>
    </row>
    <row r="713" spans="1:8" s="167" customFormat="1" ht="16.5" customHeight="1">
      <c r="A713" s="57" t="s">
        <v>36</v>
      </c>
      <c r="B713" s="177" t="s">
        <v>347</v>
      </c>
      <c r="C713" s="58"/>
      <c r="D713" s="58"/>
      <c r="E713" s="138">
        <f>SUM(E714:E718)</f>
        <v>560000</v>
      </c>
      <c r="F713" s="59">
        <f>SUM(F714:F718)</f>
        <v>278901.57999999996</v>
      </c>
      <c r="G713" s="60">
        <f aca="true" t="shared" si="84" ref="G713:G718">IF(E713&gt;0,F713/E713*100,"-")</f>
        <v>49.80385357142856</v>
      </c>
      <c r="H713" s="61"/>
    </row>
    <row r="714" spans="1:8" s="168" customFormat="1" ht="13.5" customHeight="1">
      <c r="A714" s="96" t="s">
        <v>1</v>
      </c>
      <c r="B714" s="97" t="s">
        <v>27</v>
      </c>
      <c r="C714" s="98"/>
      <c r="D714" s="96"/>
      <c r="E714" s="139">
        <f>E724+E732+E740+E748+E756</f>
        <v>210000</v>
      </c>
      <c r="F714" s="99">
        <f>F724+F732+F740+F748+F756</f>
        <v>209898.58</v>
      </c>
      <c r="G714" s="100">
        <f t="shared" si="84"/>
        <v>99.95170476190476</v>
      </c>
      <c r="H714" s="101"/>
    </row>
    <row r="715" spans="1:8" s="168" customFormat="1" ht="13.5" customHeight="1" outlineLevel="1">
      <c r="A715" s="96" t="s">
        <v>2</v>
      </c>
      <c r="B715" s="97" t="s">
        <v>28</v>
      </c>
      <c r="C715" s="98"/>
      <c r="D715" s="96"/>
      <c r="E715" s="139">
        <f aca="true" t="shared" si="85" ref="E715:F718">E725+E733+E741+E749+E757</f>
        <v>0</v>
      </c>
      <c r="F715" s="99">
        <f t="shared" si="85"/>
        <v>0</v>
      </c>
      <c r="G715" s="100" t="str">
        <f t="shared" si="84"/>
        <v>-</v>
      </c>
      <c r="H715" s="101"/>
    </row>
    <row r="716" spans="1:8" s="168" customFormat="1" ht="13.5" customHeight="1" outlineLevel="1">
      <c r="A716" s="96" t="s">
        <v>3</v>
      </c>
      <c r="B716" s="97" t="s">
        <v>29</v>
      </c>
      <c r="C716" s="98"/>
      <c r="D716" s="96"/>
      <c r="E716" s="139">
        <f t="shared" si="85"/>
        <v>0</v>
      </c>
      <c r="F716" s="99">
        <f t="shared" si="85"/>
        <v>0</v>
      </c>
      <c r="G716" s="100" t="str">
        <f t="shared" si="84"/>
        <v>-</v>
      </c>
      <c r="H716" s="101"/>
    </row>
    <row r="717" spans="1:8" s="168" customFormat="1" ht="13.5" customHeight="1">
      <c r="A717" s="96" t="s">
        <v>25</v>
      </c>
      <c r="B717" s="97" t="s">
        <v>115</v>
      </c>
      <c r="C717" s="98"/>
      <c r="D717" s="96"/>
      <c r="E717" s="139">
        <f t="shared" si="85"/>
        <v>350000</v>
      </c>
      <c r="F717" s="99">
        <f t="shared" si="85"/>
        <v>69003</v>
      </c>
      <c r="G717" s="100">
        <f t="shared" si="84"/>
        <v>19.715142857142855</v>
      </c>
      <c r="H717" s="101"/>
    </row>
    <row r="718" spans="1:8" s="168" customFormat="1" ht="13.5" customHeight="1" outlineLevel="1">
      <c r="A718" s="96" t="s">
        <v>31</v>
      </c>
      <c r="B718" s="97" t="s">
        <v>30</v>
      </c>
      <c r="C718" s="98"/>
      <c r="D718" s="96"/>
      <c r="E718" s="139">
        <f t="shared" si="85"/>
        <v>0</v>
      </c>
      <c r="F718" s="99">
        <f t="shared" si="85"/>
        <v>0</v>
      </c>
      <c r="G718" s="100" t="str">
        <f t="shared" si="84"/>
        <v>-</v>
      </c>
      <c r="H718" s="101"/>
    </row>
    <row r="719" spans="1:8" s="169" customFormat="1" ht="3.75" customHeight="1">
      <c r="A719" s="28"/>
      <c r="B719" s="29"/>
      <c r="C719" s="30"/>
      <c r="D719" s="28"/>
      <c r="E719" s="140"/>
      <c r="F719" s="175"/>
      <c r="G719" s="32"/>
      <c r="H719" s="33"/>
    </row>
    <row r="720" spans="1:8" s="170" customFormat="1" ht="15.75" customHeight="1" outlineLevel="1">
      <c r="A720" s="62" t="s">
        <v>47</v>
      </c>
      <c r="B720" s="63" t="s">
        <v>46</v>
      </c>
      <c r="C720" s="62"/>
      <c r="D720" s="62"/>
      <c r="E720" s="141">
        <f>E721</f>
        <v>560000</v>
      </c>
      <c r="F720" s="64">
        <f>F721</f>
        <v>278901.57999999996</v>
      </c>
      <c r="G720" s="65">
        <f>IF(E720&gt;0,F720/E720*100,"-")</f>
        <v>49.80385357142856</v>
      </c>
      <c r="H720" s="63"/>
    </row>
    <row r="721" spans="1:8" s="171" customFormat="1" ht="15.75" customHeight="1" outlineLevel="1">
      <c r="A721" s="12" t="s">
        <v>9</v>
      </c>
      <c r="B721" s="13" t="s">
        <v>48</v>
      </c>
      <c r="C721" s="12"/>
      <c r="D721" s="12"/>
      <c r="E721" s="142">
        <f>E723+E731+E739+E747+E755</f>
        <v>560000</v>
      </c>
      <c r="F721" s="14">
        <f>F723+F731+F739+F747+F755</f>
        <v>278901.57999999996</v>
      </c>
      <c r="G721" s="15">
        <f>IF(E721&gt;0,F721/E721*100,"-")</f>
        <v>49.80385357142856</v>
      </c>
      <c r="H721" s="13"/>
    </row>
    <row r="722" spans="1:8" s="171" customFormat="1" ht="3" customHeight="1" outlineLevel="1">
      <c r="A722" s="115"/>
      <c r="B722" s="116"/>
      <c r="C722" s="115"/>
      <c r="D722" s="115"/>
      <c r="E722" s="143"/>
      <c r="F722" s="117"/>
      <c r="G722" s="118"/>
      <c r="H722" s="116"/>
    </row>
    <row r="723" spans="1:8" s="160" customFormat="1" ht="24.75" customHeight="1" outlineLevel="1">
      <c r="A723" s="42" t="s">
        <v>26</v>
      </c>
      <c r="B723" s="43" t="s">
        <v>348</v>
      </c>
      <c r="C723" s="188">
        <v>900</v>
      </c>
      <c r="D723" s="187">
        <v>90013</v>
      </c>
      <c r="E723" s="144">
        <f>SUM(E724:E728)</f>
        <v>50000</v>
      </c>
      <c r="F723" s="44">
        <f>SUM(F724:F728)</f>
        <v>50000</v>
      </c>
      <c r="G723" s="45">
        <f aca="true" t="shared" si="86" ref="G723:G728">IF(E723&gt;0,F723/E723*100,"-")</f>
        <v>100</v>
      </c>
      <c r="H723" s="182" t="s">
        <v>520</v>
      </c>
    </row>
    <row r="724" spans="1:8" s="114" customFormat="1" ht="12" customHeight="1" outlineLevel="1">
      <c r="A724" s="34" t="s">
        <v>1</v>
      </c>
      <c r="B724" s="35" t="s">
        <v>27</v>
      </c>
      <c r="C724" s="188"/>
      <c r="D724" s="187"/>
      <c r="E724" s="145">
        <v>50000</v>
      </c>
      <c r="F724" s="36">
        <v>50000</v>
      </c>
      <c r="G724" s="37">
        <f t="shared" si="86"/>
        <v>100</v>
      </c>
      <c r="H724" s="182"/>
    </row>
    <row r="725" spans="1:8" s="114" customFormat="1" ht="12" customHeight="1" hidden="1" outlineLevel="2">
      <c r="A725" s="34" t="s">
        <v>2</v>
      </c>
      <c r="B725" s="35" t="s">
        <v>28</v>
      </c>
      <c r="C725" s="188"/>
      <c r="D725" s="187"/>
      <c r="E725" s="145">
        <v>0</v>
      </c>
      <c r="F725" s="36">
        <v>0</v>
      </c>
      <c r="G725" s="37" t="str">
        <f t="shared" si="86"/>
        <v>-</v>
      </c>
      <c r="H725" s="182"/>
    </row>
    <row r="726" spans="1:8" s="114" customFormat="1" ht="12" customHeight="1" hidden="1" outlineLevel="2">
      <c r="A726" s="34" t="s">
        <v>3</v>
      </c>
      <c r="B726" s="35" t="s">
        <v>29</v>
      </c>
      <c r="C726" s="188"/>
      <c r="D726" s="187"/>
      <c r="E726" s="145">
        <v>0</v>
      </c>
      <c r="F726" s="36">
        <v>0</v>
      </c>
      <c r="G726" s="37" t="str">
        <f t="shared" si="86"/>
        <v>-</v>
      </c>
      <c r="H726" s="182"/>
    </row>
    <row r="727" spans="1:8" s="114" customFormat="1" ht="12" customHeight="1" hidden="1" outlineLevel="2">
      <c r="A727" s="34" t="s">
        <v>25</v>
      </c>
      <c r="B727" s="35" t="s">
        <v>115</v>
      </c>
      <c r="C727" s="188"/>
      <c r="D727" s="187"/>
      <c r="E727" s="145">
        <v>0</v>
      </c>
      <c r="F727" s="36">
        <v>0</v>
      </c>
      <c r="G727" s="37" t="str">
        <f t="shared" si="86"/>
        <v>-</v>
      </c>
      <c r="H727" s="182"/>
    </row>
    <row r="728" spans="1:8" s="114" customFormat="1" ht="12" customHeight="1" hidden="1" outlineLevel="2">
      <c r="A728" s="34" t="s">
        <v>31</v>
      </c>
      <c r="B728" s="35" t="s">
        <v>30</v>
      </c>
      <c r="C728" s="188"/>
      <c r="D728" s="187"/>
      <c r="E728" s="145">
        <v>0</v>
      </c>
      <c r="F728" s="36">
        <v>0</v>
      </c>
      <c r="G728" s="37" t="str">
        <f t="shared" si="86"/>
        <v>-</v>
      </c>
      <c r="H728" s="182"/>
    </row>
    <row r="729" spans="1:8" s="114" customFormat="1" ht="3" customHeight="1" outlineLevel="1" collapsed="1">
      <c r="A729" s="38"/>
      <c r="B729" s="39"/>
      <c r="C729" s="110"/>
      <c r="D729" s="108"/>
      <c r="E729" s="146"/>
      <c r="F729" s="40"/>
      <c r="G729" s="41"/>
      <c r="H729" s="109"/>
    </row>
    <row r="730" spans="1:8" s="171" customFormat="1" ht="3" customHeight="1" outlineLevel="1">
      <c r="A730" s="115"/>
      <c r="B730" s="116"/>
      <c r="C730" s="115"/>
      <c r="D730" s="115"/>
      <c r="E730" s="143"/>
      <c r="F730" s="117"/>
      <c r="G730" s="118"/>
      <c r="H730" s="116"/>
    </row>
    <row r="731" spans="1:8" s="160" customFormat="1" ht="13.5" customHeight="1" outlineLevel="1">
      <c r="A731" s="42" t="s">
        <v>49</v>
      </c>
      <c r="B731" s="43" t="s">
        <v>165</v>
      </c>
      <c r="C731" s="188">
        <v>900</v>
      </c>
      <c r="D731" s="187">
        <v>90013</v>
      </c>
      <c r="E731" s="144">
        <f>SUM(E732:E736)</f>
        <v>35000</v>
      </c>
      <c r="F731" s="44">
        <f>SUM(F732:F736)</f>
        <v>34999.99</v>
      </c>
      <c r="G731" s="45">
        <f aca="true" t="shared" si="87" ref="G731:G736">IF(E731&gt;0,F731/E731*100,"-")</f>
        <v>99.99997142857143</v>
      </c>
      <c r="H731" s="182" t="s">
        <v>521</v>
      </c>
    </row>
    <row r="732" spans="1:8" s="114" customFormat="1" ht="12" customHeight="1" outlineLevel="1">
      <c r="A732" s="34" t="s">
        <v>1</v>
      </c>
      <c r="B732" s="35" t="s">
        <v>27</v>
      </c>
      <c r="C732" s="188"/>
      <c r="D732" s="187"/>
      <c r="E732" s="145">
        <v>35000</v>
      </c>
      <c r="F732" s="36">
        <v>34999.99</v>
      </c>
      <c r="G732" s="37">
        <f t="shared" si="87"/>
        <v>99.99997142857143</v>
      </c>
      <c r="H732" s="182"/>
    </row>
    <row r="733" spans="1:8" s="114" customFormat="1" ht="12" customHeight="1" hidden="1" outlineLevel="2">
      <c r="A733" s="34" t="s">
        <v>2</v>
      </c>
      <c r="B733" s="35" t="s">
        <v>28</v>
      </c>
      <c r="C733" s="188"/>
      <c r="D733" s="187"/>
      <c r="E733" s="145">
        <v>0</v>
      </c>
      <c r="F733" s="36">
        <v>0</v>
      </c>
      <c r="G733" s="37" t="str">
        <f t="shared" si="87"/>
        <v>-</v>
      </c>
      <c r="H733" s="182"/>
    </row>
    <row r="734" spans="1:8" s="114" customFormat="1" ht="12" customHeight="1" hidden="1" outlineLevel="2">
      <c r="A734" s="34" t="s">
        <v>3</v>
      </c>
      <c r="B734" s="35" t="s">
        <v>29</v>
      </c>
      <c r="C734" s="188"/>
      <c r="D734" s="187"/>
      <c r="E734" s="145">
        <v>0</v>
      </c>
      <c r="F734" s="36">
        <v>0</v>
      </c>
      <c r="G734" s="37" t="str">
        <f t="shared" si="87"/>
        <v>-</v>
      </c>
      <c r="H734" s="182"/>
    </row>
    <row r="735" spans="1:8" s="114" customFormat="1" ht="12" customHeight="1" hidden="1" outlineLevel="2">
      <c r="A735" s="34" t="s">
        <v>25</v>
      </c>
      <c r="B735" s="35" t="s">
        <v>115</v>
      </c>
      <c r="C735" s="188"/>
      <c r="D735" s="187"/>
      <c r="E735" s="145">
        <v>0</v>
      </c>
      <c r="F735" s="36">
        <v>0</v>
      </c>
      <c r="G735" s="37" t="str">
        <f t="shared" si="87"/>
        <v>-</v>
      </c>
      <c r="H735" s="182"/>
    </row>
    <row r="736" spans="1:8" s="114" customFormat="1" ht="12" customHeight="1" hidden="1" outlineLevel="2">
      <c r="A736" s="34" t="s">
        <v>31</v>
      </c>
      <c r="B736" s="35" t="s">
        <v>30</v>
      </c>
      <c r="C736" s="188"/>
      <c r="D736" s="187"/>
      <c r="E736" s="145">
        <v>0</v>
      </c>
      <c r="F736" s="36">
        <v>0</v>
      </c>
      <c r="G736" s="37" t="str">
        <f t="shared" si="87"/>
        <v>-</v>
      </c>
      <c r="H736" s="182"/>
    </row>
    <row r="737" spans="1:8" s="114" customFormat="1" ht="3" customHeight="1" outlineLevel="1" collapsed="1">
      <c r="A737" s="38"/>
      <c r="B737" s="39"/>
      <c r="C737" s="110"/>
      <c r="D737" s="108"/>
      <c r="E737" s="146"/>
      <c r="F737" s="40"/>
      <c r="G737" s="41"/>
      <c r="H737" s="109"/>
    </row>
    <row r="738" spans="1:8" s="171" customFormat="1" ht="3" customHeight="1" outlineLevel="1">
      <c r="A738" s="115"/>
      <c r="B738" s="116"/>
      <c r="C738" s="115"/>
      <c r="D738" s="115"/>
      <c r="E738" s="143"/>
      <c r="F738" s="117"/>
      <c r="G738" s="118"/>
      <c r="H738" s="116"/>
    </row>
    <row r="739" spans="1:8" s="160" customFormat="1" ht="13.5" customHeight="1" outlineLevel="1">
      <c r="A739" s="42" t="s">
        <v>50</v>
      </c>
      <c r="B739" s="43" t="s">
        <v>167</v>
      </c>
      <c r="C739" s="188">
        <v>900</v>
      </c>
      <c r="D739" s="187">
        <v>90013</v>
      </c>
      <c r="E739" s="144">
        <f>SUM(E740:E744)</f>
        <v>25000</v>
      </c>
      <c r="F739" s="44">
        <f>SUM(F740:F744)</f>
        <v>25000</v>
      </c>
      <c r="G739" s="45">
        <f aca="true" t="shared" si="88" ref="G739:G744">IF(E739&gt;0,F739/E739*100,"-")</f>
        <v>100</v>
      </c>
      <c r="H739" s="182" t="s">
        <v>522</v>
      </c>
    </row>
    <row r="740" spans="1:8" s="114" customFormat="1" ht="12" customHeight="1" outlineLevel="1">
      <c r="A740" s="34" t="s">
        <v>1</v>
      </c>
      <c r="B740" s="35" t="s">
        <v>27</v>
      </c>
      <c r="C740" s="188"/>
      <c r="D740" s="187"/>
      <c r="E740" s="145">
        <v>25000</v>
      </c>
      <c r="F740" s="36">
        <v>25000</v>
      </c>
      <c r="G740" s="37">
        <f t="shared" si="88"/>
        <v>100</v>
      </c>
      <c r="H740" s="182"/>
    </row>
    <row r="741" spans="1:8" s="114" customFormat="1" ht="12" customHeight="1" hidden="1" outlineLevel="2">
      <c r="A741" s="34" t="s">
        <v>2</v>
      </c>
      <c r="B741" s="35" t="s">
        <v>28</v>
      </c>
      <c r="C741" s="188"/>
      <c r="D741" s="187"/>
      <c r="E741" s="145">
        <v>0</v>
      </c>
      <c r="F741" s="36">
        <v>0</v>
      </c>
      <c r="G741" s="37" t="str">
        <f t="shared" si="88"/>
        <v>-</v>
      </c>
      <c r="H741" s="182"/>
    </row>
    <row r="742" spans="1:8" s="114" customFormat="1" ht="12" customHeight="1" hidden="1" outlineLevel="2">
      <c r="A742" s="34" t="s">
        <v>3</v>
      </c>
      <c r="B742" s="35" t="s">
        <v>29</v>
      </c>
      <c r="C742" s="188"/>
      <c r="D742" s="187"/>
      <c r="E742" s="145">
        <v>0</v>
      </c>
      <c r="F742" s="36">
        <v>0</v>
      </c>
      <c r="G742" s="37" t="str">
        <f t="shared" si="88"/>
        <v>-</v>
      </c>
      <c r="H742" s="182"/>
    </row>
    <row r="743" spans="1:8" s="114" customFormat="1" ht="12" customHeight="1" hidden="1" outlineLevel="2">
      <c r="A743" s="34" t="s">
        <v>25</v>
      </c>
      <c r="B743" s="35" t="s">
        <v>115</v>
      </c>
      <c r="C743" s="188"/>
      <c r="D743" s="187"/>
      <c r="E743" s="145">
        <v>0</v>
      </c>
      <c r="F743" s="36">
        <v>0</v>
      </c>
      <c r="G743" s="37" t="str">
        <f t="shared" si="88"/>
        <v>-</v>
      </c>
      <c r="H743" s="182"/>
    </row>
    <row r="744" spans="1:8" s="114" customFormat="1" ht="12" customHeight="1" hidden="1" outlineLevel="2">
      <c r="A744" s="34" t="s">
        <v>31</v>
      </c>
      <c r="B744" s="35" t="s">
        <v>30</v>
      </c>
      <c r="C744" s="188"/>
      <c r="D744" s="187"/>
      <c r="E744" s="145">
        <v>0</v>
      </c>
      <c r="F744" s="36">
        <v>0</v>
      </c>
      <c r="G744" s="37" t="str">
        <f t="shared" si="88"/>
        <v>-</v>
      </c>
      <c r="H744" s="182"/>
    </row>
    <row r="745" spans="1:8" s="114" customFormat="1" ht="3" customHeight="1" outlineLevel="1" collapsed="1">
      <c r="A745" s="38"/>
      <c r="B745" s="39"/>
      <c r="C745" s="110"/>
      <c r="D745" s="108"/>
      <c r="E745" s="146"/>
      <c r="F745" s="40"/>
      <c r="G745" s="41"/>
      <c r="H745" s="109"/>
    </row>
    <row r="746" spans="1:8" s="171" customFormat="1" ht="3" customHeight="1" outlineLevel="1">
      <c r="A746" s="115"/>
      <c r="B746" s="116"/>
      <c r="C746" s="115"/>
      <c r="D746" s="115"/>
      <c r="E746" s="143"/>
      <c r="F746" s="117"/>
      <c r="G746" s="118"/>
      <c r="H746" s="116"/>
    </row>
    <row r="747" spans="1:8" s="160" customFormat="1" ht="24.75" customHeight="1" outlineLevel="1">
      <c r="A747" s="42" t="s">
        <v>51</v>
      </c>
      <c r="B747" s="43" t="s">
        <v>349</v>
      </c>
      <c r="C747" s="188">
        <v>900</v>
      </c>
      <c r="D747" s="187">
        <v>90019</v>
      </c>
      <c r="E747" s="144">
        <f>SUM(E748:E752)</f>
        <v>100000</v>
      </c>
      <c r="F747" s="44">
        <f>SUM(F748:F752)</f>
        <v>99898.59</v>
      </c>
      <c r="G747" s="45">
        <f aca="true" t="shared" si="89" ref="G747:G752">IF(E747&gt;0,F747/E747*100,"-")</f>
        <v>99.89859</v>
      </c>
      <c r="H747" s="182" t="s">
        <v>523</v>
      </c>
    </row>
    <row r="748" spans="1:8" s="114" customFormat="1" ht="12" customHeight="1" outlineLevel="1">
      <c r="A748" s="34" t="s">
        <v>1</v>
      </c>
      <c r="B748" s="35" t="s">
        <v>27</v>
      </c>
      <c r="C748" s="188"/>
      <c r="D748" s="187"/>
      <c r="E748" s="145">
        <v>100000</v>
      </c>
      <c r="F748" s="36">
        <v>99898.59</v>
      </c>
      <c r="G748" s="37">
        <f t="shared" si="89"/>
        <v>99.89859</v>
      </c>
      <c r="H748" s="182"/>
    </row>
    <row r="749" spans="1:8" s="114" customFormat="1" ht="12" customHeight="1" hidden="1" outlineLevel="2">
      <c r="A749" s="34" t="s">
        <v>2</v>
      </c>
      <c r="B749" s="35" t="s">
        <v>28</v>
      </c>
      <c r="C749" s="188"/>
      <c r="D749" s="187"/>
      <c r="E749" s="145">
        <v>0</v>
      </c>
      <c r="F749" s="36">
        <v>0</v>
      </c>
      <c r="G749" s="37" t="str">
        <f t="shared" si="89"/>
        <v>-</v>
      </c>
      <c r="H749" s="182"/>
    </row>
    <row r="750" spans="1:8" s="114" customFormat="1" ht="12" customHeight="1" hidden="1" outlineLevel="2">
      <c r="A750" s="34" t="s">
        <v>3</v>
      </c>
      <c r="B750" s="35" t="s">
        <v>29</v>
      </c>
      <c r="C750" s="188"/>
      <c r="D750" s="187"/>
      <c r="E750" s="145">
        <v>0</v>
      </c>
      <c r="F750" s="36">
        <v>0</v>
      </c>
      <c r="G750" s="37" t="str">
        <f t="shared" si="89"/>
        <v>-</v>
      </c>
      <c r="H750" s="182"/>
    </row>
    <row r="751" spans="1:8" s="114" customFormat="1" ht="12" customHeight="1" hidden="1" outlineLevel="2">
      <c r="A751" s="34" t="s">
        <v>25</v>
      </c>
      <c r="B751" s="35" t="s">
        <v>115</v>
      </c>
      <c r="C751" s="188"/>
      <c r="D751" s="187"/>
      <c r="E751" s="145">
        <v>0</v>
      </c>
      <c r="F751" s="36">
        <v>0</v>
      </c>
      <c r="G751" s="37" t="str">
        <f t="shared" si="89"/>
        <v>-</v>
      </c>
      <c r="H751" s="182"/>
    </row>
    <row r="752" spans="1:8" s="114" customFormat="1" ht="12" customHeight="1" hidden="1" outlineLevel="2">
      <c r="A752" s="34" t="s">
        <v>31</v>
      </c>
      <c r="B752" s="35" t="s">
        <v>30</v>
      </c>
      <c r="C752" s="188"/>
      <c r="D752" s="187"/>
      <c r="E752" s="145">
        <v>0</v>
      </c>
      <c r="F752" s="36">
        <v>0</v>
      </c>
      <c r="G752" s="37" t="str">
        <f t="shared" si="89"/>
        <v>-</v>
      </c>
      <c r="H752" s="182"/>
    </row>
    <row r="753" spans="1:8" s="114" customFormat="1" ht="3" customHeight="1" outlineLevel="1" collapsed="1">
      <c r="A753" s="38"/>
      <c r="B753" s="39"/>
      <c r="C753" s="110"/>
      <c r="D753" s="108"/>
      <c r="E753" s="146"/>
      <c r="F753" s="40"/>
      <c r="G753" s="41"/>
      <c r="H753" s="109"/>
    </row>
    <row r="754" spans="1:8" s="114" customFormat="1" ht="3" customHeight="1" outlineLevel="1">
      <c r="A754" s="119"/>
      <c r="B754" s="120"/>
      <c r="C754" s="111"/>
      <c r="D754" s="112"/>
      <c r="E754" s="147"/>
      <c r="F754" s="121"/>
      <c r="G754" s="122"/>
      <c r="H754" s="113"/>
    </row>
    <row r="755" spans="1:8" s="160" customFormat="1" ht="13.5" customHeight="1" outlineLevel="1">
      <c r="A755" s="42" t="s">
        <v>52</v>
      </c>
      <c r="B755" s="43" t="s">
        <v>166</v>
      </c>
      <c r="C755" s="188">
        <v>900</v>
      </c>
      <c r="D755" s="187">
        <v>90095</v>
      </c>
      <c r="E755" s="144">
        <f>SUM(E756:E760)</f>
        <v>350000</v>
      </c>
      <c r="F755" s="44">
        <f>SUM(F756:F760)</f>
        <v>69003</v>
      </c>
      <c r="G755" s="45">
        <f aca="true" t="shared" si="90" ref="G755:G760">IF(E755&gt;0,F755/E755*100,"-")</f>
        <v>19.715142857142855</v>
      </c>
      <c r="H755" s="182" t="s">
        <v>524</v>
      </c>
    </row>
    <row r="756" spans="1:8" s="114" customFormat="1" ht="12" customHeight="1" hidden="1" outlineLevel="2">
      <c r="A756" s="34" t="s">
        <v>1</v>
      </c>
      <c r="B756" s="35" t="s">
        <v>27</v>
      </c>
      <c r="C756" s="188"/>
      <c r="D756" s="187"/>
      <c r="E756" s="145">
        <v>0</v>
      </c>
      <c r="F756" s="36">
        <v>0</v>
      </c>
      <c r="G756" s="37" t="str">
        <f t="shared" si="90"/>
        <v>-</v>
      </c>
      <c r="H756" s="192"/>
    </row>
    <row r="757" spans="1:8" s="114" customFormat="1" ht="12" customHeight="1" hidden="1" outlineLevel="2">
      <c r="A757" s="34" t="s">
        <v>2</v>
      </c>
      <c r="B757" s="35" t="s">
        <v>28</v>
      </c>
      <c r="C757" s="188"/>
      <c r="D757" s="187"/>
      <c r="E757" s="145">
        <v>0</v>
      </c>
      <c r="F757" s="36">
        <v>0</v>
      </c>
      <c r="G757" s="37" t="str">
        <f t="shared" si="90"/>
        <v>-</v>
      </c>
      <c r="H757" s="192"/>
    </row>
    <row r="758" spans="1:8" s="114" customFormat="1" ht="12" customHeight="1" hidden="1" outlineLevel="2">
      <c r="A758" s="34" t="s">
        <v>3</v>
      </c>
      <c r="B758" s="35" t="s">
        <v>29</v>
      </c>
      <c r="C758" s="188"/>
      <c r="D758" s="187"/>
      <c r="E758" s="145">
        <v>0</v>
      </c>
      <c r="F758" s="36">
        <v>0</v>
      </c>
      <c r="G758" s="37" t="str">
        <f t="shared" si="90"/>
        <v>-</v>
      </c>
      <c r="H758" s="192"/>
    </row>
    <row r="759" spans="1:8" s="114" customFormat="1" ht="12" customHeight="1" outlineLevel="1" collapsed="1">
      <c r="A759" s="34" t="s">
        <v>25</v>
      </c>
      <c r="B759" s="35" t="s">
        <v>115</v>
      </c>
      <c r="C759" s="188"/>
      <c r="D759" s="187"/>
      <c r="E759" s="145">
        <v>350000</v>
      </c>
      <c r="F759" s="36">
        <v>69003</v>
      </c>
      <c r="G759" s="37">
        <f t="shared" si="90"/>
        <v>19.715142857142855</v>
      </c>
      <c r="H759" s="192"/>
    </row>
    <row r="760" spans="1:8" s="114" customFormat="1" ht="12" customHeight="1" hidden="1" outlineLevel="2">
      <c r="A760" s="34" t="s">
        <v>31</v>
      </c>
      <c r="B760" s="35" t="s">
        <v>30</v>
      </c>
      <c r="C760" s="188"/>
      <c r="D760" s="187"/>
      <c r="E760" s="145">
        <v>0</v>
      </c>
      <c r="F760" s="36">
        <v>0</v>
      </c>
      <c r="G760" s="37" t="str">
        <f t="shared" si="90"/>
        <v>-</v>
      </c>
      <c r="H760" s="192"/>
    </row>
    <row r="761" spans="1:8" s="114" customFormat="1" ht="3" customHeight="1" outlineLevel="1" collapsed="1">
      <c r="A761" s="38"/>
      <c r="B761" s="39"/>
      <c r="C761" s="110"/>
      <c r="D761" s="108"/>
      <c r="E761" s="146"/>
      <c r="F761" s="40"/>
      <c r="G761" s="41"/>
      <c r="H761" s="193"/>
    </row>
    <row r="762" spans="1:8" s="167" customFormat="1" ht="16.5" customHeight="1">
      <c r="A762" s="57" t="s">
        <v>37</v>
      </c>
      <c r="B762" s="177" t="s">
        <v>285</v>
      </c>
      <c r="C762" s="58"/>
      <c r="D762" s="58"/>
      <c r="E762" s="138">
        <f>SUM(E763:E767)</f>
        <v>8000</v>
      </c>
      <c r="F762" s="59">
        <f>SUM(F763:F767)</f>
        <v>8000</v>
      </c>
      <c r="G762" s="60">
        <f aca="true" t="shared" si="91" ref="G762:G767">IF(E762&gt;0,F762/E762*100,"-")</f>
        <v>100</v>
      </c>
      <c r="H762" s="61"/>
    </row>
    <row r="763" spans="1:8" s="168" customFormat="1" ht="13.5" customHeight="1">
      <c r="A763" s="96" t="s">
        <v>1</v>
      </c>
      <c r="B763" s="97" t="s">
        <v>27</v>
      </c>
      <c r="C763" s="98"/>
      <c r="D763" s="96"/>
      <c r="E763" s="139">
        <f aca="true" t="shared" si="92" ref="E763:F767">E773</f>
        <v>8000</v>
      </c>
      <c r="F763" s="99">
        <f t="shared" si="92"/>
        <v>8000</v>
      </c>
      <c r="G763" s="100">
        <f t="shared" si="91"/>
        <v>100</v>
      </c>
      <c r="H763" s="101"/>
    </row>
    <row r="764" spans="1:8" s="168" customFormat="1" ht="13.5" customHeight="1" outlineLevel="1">
      <c r="A764" s="96" t="s">
        <v>2</v>
      </c>
      <c r="B764" s="97" t="s">
        <v>28</v>
      </c>
      <c r="C764" s="98"/>
      <c r="D764" s="96"/>
      <c r="E764" s="139">
        <f t="shared" si="92"/>
        <v>0</v>
      </c>
      <c r="F764" s="99">
        <f t="shared" si="92"/>
        <v>0</v>
      </c>
      <c r="G764" s="100" t="str">
        <f t="shared" si="91"/>
        <v>-</v>
      </c>
      <c r="H764" s="101"/>
    </row>
    <row r="765" spans="1:8" s="168" customFormat="1" ht="13.5" customHeight="1" outlineLevel="1">
      <c r="A765" s="96" t="s">
        <v>3</v>
      </c>
      <c r="B765" s="97" t="s">
        <v>29</v>
      </c>
      <c r="C765" s="98"/>
      <c r="D765" s="96"/>
      <c r="E765" s="139">
        <f t="shared" si="92"/>
        <v>0</v>
      </c>
      <c r="F765" s="99">
        <f t="shared" si="92"/>
        <v>0</v>
      </c>
      <c r="G765" s="100" t="str">
        <f t="shared" si="91"/>
        <v>-</v>
      </c>
      <c r="H765" s="101"/>
    </row>
    <row r="766" spans="1:8" s="168" customFormat="1" ht="13.5" customHeight="1" outlineLevel="1">
      <c r="A766" s="96" t="s">
        <v>25</v>
      </c>
      <c r="B766" s="97" t="s">
        <v>115</v>
      </c>
      <c r="C766" s="98"/>
      <c r="D766" s="96"/>
      <c r="E766" s="139">
        <f t="shared" si="92"/>
        <v>0</v>
      </c>
      <c r="F766" s="99">
        <f t="shared" si="92"/>
        <v>0</v>
      </c>
      <c r="G766" s="100" t="str">
        <f t="shared" si="91"/>
        <v>-</v>
      </c>
      <c r="H766" s="101"/>
    </row>
    <row r="767" spans="1:8" s="168" customFormat="1" ht="13.5" customHeight="1" outlineLevel="1">
      <c r="A767" s="96" t="s">
        <v>31</v>
      </c>
      <c r="B767" s="97" t="s">
        <v>30</v>
      </c>
      <c r="C767" s="98"/>
      <c r="D767" s="96"/>
      <c r="E767" s="139">
        <f t="shared" si="92"/>
        <v>0</v>
      </c>
      <c r="F767" s="99">
        <f t="shared" si="92"/>
        <v>0</v>
      </c>
      <c r="G767" s="100" t="str">
        <f t="shared" si="91"/>
        <v>-</v>
      </c>
      <c r="H767" s="101"/>
    </row>
    <row r="768" spans="1:8" s="169" customFormat="1" ht="3" customHeight="1">
      <c r="A768" s="28"/>
      <c r="B768" s="29"/>
      <c r="C768" s="30"/>
      <c r="D768" s="28"/>
      <c r="E768" s="140"/>
      <c r="F768" s="31"/>
      <c r="G768" s="32"/>
      <c r="H768" s="33"/>
    </row>
    <row r="769" spans="1:8" s="170" customFormat="1" ht="15.75" customHeight="1" outlineLevel="1">
      <c r="A769" s="62" t="s">
        <v>47</v>
      </c>
      <c r="B769" s="63" t="s">
        <v>46</v>
      </c>
      <c r="C769" s="62"/>
      <c r="D769" s="62"/>
      <c r="E769" s="141">
        <f>E770</f>
        <v>8000</v>
      </c>
      <c r="F769" s="64">
        <f>F770</f>
        <v>8000</v>
      </c>
      <c r="G769" s="65">
        <f>IF(E769&gt;0,F769/E769*100,"-")</f>
        <v>100</v>
      </c>
      <c r="H769" s="63"/>
    </row>
    <row r="770" spans="1:8" s="171" customFormat="1" ht="15.75" customHeight="1" outlineLevel="1">
      <c r="A770" s="12" t="s">
        <v>9</v>
      </c>
      <c r="B770" s="13" t="s">
        <v>55</v>
      </c>
      <c r="C770" s="12"/>
      <c r="D770" s="12"/>
      <c r="E770" s="142">
        <f>E772</f>
        <v>8000</v>
      </c>
      <c r="F770" s="14">
        <f>F772</f>
        <v>8000</v>
      </c>
      <c r="G770" s="15">
        <f>IF(E770&gt;0,F770/E770*100,"-")</f>
        <v>100</v>
      </c>
      <c r="H770" s="13"/>
    </row>
    <row r="771" spans="1:8" s="171" customFormat="1" ht="3" customHeight="1" outlineLevel="1">
      <c r="A771" s="115"/>
      <c r="B771" s="116"/>
      <c r="C771" s="115"/>
      <c r="D771" s="115"/>
      <c r="E771" s="143"/>
      <c r="F771" s="117"/>
      <c r="G771" s="118"/>
      <c r="H771" s="116"/>
    </row>
    <row r="772" spans="1:8" s="160" customFormat="1" ht="13.5" customHeight="1" outlineLevel="1">
      <c r="A772" s="42" t="s">
        <v>26</v>
      </c>
      <c r="B772" s="43" t="s">
        <v>286</v>
      </c>
      <c r="C772" s="188">
        <v>754</v>
      </c>
      <c r="D772" s="187">
        <v>75416</v>
      </c>
      <c r="E772" s="144">
        <f>SUM(E773:E777)</f>
        <v>8000</v>
      </c>
      <c r="F772" s="44">
        <f>SUM(F773:F777)</f>
        <v>8000</v>
      </c>
      <c r="G772" s="45">
        <f aca="true" t="shared" si="93" ref="G772:G777">IF(E772&gt;0,F772/E772*100,"-")</f>
        <v>100</v>
      </c>
      <c r="H772" s="182" t="s">
        <v>431</v>
      </c>
    </row>
    <row r="773" spans="1:8" s="114" customFormat="1" ht="12" customHeight="1" outlineLevel="1">
      <c r="A773" s="34" t="s">
        <v>1</v>
      </c>
      <c r="B773" s="35" t="s">
        <v>27</v>
      </c>
      <c r="C773" s="188"/>
      <c r="D773" s="187"/>
      <c r="E773" s="145">
        <v>8000</v>
      </c>
      <c r="F773" s="36">
        <v>8000</v>
      </c>
      <c r="G773" s="37">
        <f t="shared" si="93"/>
        <v>100</v>
      </c>
      <c r="H773" s="182"/>
    </row>
    <row r="774" spans="1:8" s="114" customFormat="1" ht="12" customHeight="1" hidden="1" outlineLevel="2">
      <c r="A774" s="34" t="s">
        <v>2</v>
      </c>
      <c r="B774" s="35" t="s">
        <v>28</v>
      </c>
      <c r="C774" s="188"/>
      <c r="D774" s="187"/>
      <c r="E774" s="145">
        <v>0</v>
      </c>
      <c r="F774" s="36">
        <v>0</v>
      </c>
      <c r="G774" s="37" t="str">
        <f t="shared" si="93"/>
        <v>-</v>
      </c>
      <c r="H774" s="182"/>
    </row>
    <row r="775" spans="1:8" s="114" customFormat="1" ht="12" customHeight="1" hidden="1" outlineLevel="2">
      <c r="A775" s="34" t="s">
        <v>3</v>
      </c>
      <c r="B775" s="35" t="s">
        <v>29</v>
      </c>
      <c r="C775" s="188"/>
      <c r="D775" s="187"/>
      <c r="E775" s="145">
        <v>0</v>
      </c>
      <c r="F775" s="36">
        <v>0</v>
      </c>
      <c r="G775" s="37" t="str">
        <f t="shared" si="93"/>
        <v>-</v>
      </c>
      <c r="H775" s="182"/>
    </row>
    <row r="776" spans="1:8" s="114" customFormat="1" ht="12" customHeight="1" hidden="1" outlineLevel="2">
      <c r="A776" s="34" t="s">
        <v>25</v>
      </c>
      <c r="B776" s="35" t="s">
        <v>115</v>
      </c>
      <c r="C776" s="188"/>
      <c r="D776" s="187"/>
      <c r="E776" s="145">
        <v>0</v>
      </c>
      <c r="F776" s="36">
        <v>0</v>
      </c>
      <c r="G776" s="37" t="str">
        <f t="shared" si="93"/>
        <v>-</v>
      </c>
      <c r="H776" s="182"/>
    </row>
    <row r="777" spans="1:8" s="114" customFormat="1" ht="12" customHeight="1" hidden="1" outlineLevel="2">
      <c r="A777" s="34" t="s">
        <v>31</v>
      </c>
      <c r="B777" s="35" t="s">
        <v>30</v>
      </c>
      <c r="C777" s="188"/>
      <c r="D777" s="187"/>
      <c r="E777" s="145">
        <v>0</v>
      </c>
      <c r="F777" s="36">
        <v>0</v>
      </c>
      <c r="G777" s="37" t="str">
        <f t="shared" si="93"/>
        <v>-</v>
      </c>
      <c r="H777" s="182"/>
    </row>
    <row r="778" spans="1:8" s="114" customFormat="1" ht="3" customHeight="1" outlineLevel="1" collapsed="1">
      <c r="A778" s="38"/>
      <c r="B778" s="39"/>
      <c r="C778" s="110"/>
      <c r="D778" s="108"/>
      <c r="E778" s="146"/>
      <c r="F778" s="40"/>
      <c r="G778" s="41"/>
      <c r="H778" s="109"/>
    </row>
    <row r="779" spans="1:8" s="167" customFormat="1" ht="16.5" customHeight="1">
      <c r="A779" s="57" t="s">
        <v>38</v>
      </c>
      <c r="B779" s="177" t="s">
        <v>93</v>
      </c>
      <c r="C779" s="58"/>
      <c r="D779" s="58"/>
      <c r="E779" s="138">
        <f>SUM(E780:E784)</f>
        <v>22830000</v>
      </c>
      <c r="F779" s="59">
        <f>SUM(F780:F784)</f>
        <v>13939793.48</v>
      </c>
      <c r="G779" s="60">
        <f aca="true" t="shared" si="94" ref="G779:G784">IF(E779&gt;0,F779/E779*100,"-")</f>
        <v>61.059104161191414</v>
      </c>
      <c r="H779" s="61"/>
    </row>
    <row r="780" spans="1:8" s="168" customFormat="1" ht="13.5" customHeight="1">
      <c r="A780" s="96" t="s">
        <v>1</v>
      </c>
      <c r="B780" s="97" t="s">
        <v>27</v>
      </c>
      <c r="C780" s="98"/>
      <c r="D780" s="96"/>
      <c r="E780" s="139">
        <f>E790+E806+E798</f>
        <v>22830000</v>
      </c>
      <c r="F780" s="99">
        <f>F790+F806+F798</f>
        <v>13939793.48</v>
      </c>
      <c r="G780" s="100">
        <f t="shared" si="94"/>
        <v>61.059104161191414</v>
      </c>
      <c r="H780" s="101"/>
    </row>
    <row r="781" spans="1:8" s="168" customFormat="1" ht="13.5" customHeight="1" outlineLevel="1">
      <c r="A781" s="96" t="s">
        <v>2</v>
      </c>
      <c r="B781" s="97" t="s">
        <v>28</v>
      </c>
      <c r="C781" s="98"/>
      <c r="D781" s="96"/>
      <c r="E781" s="139">
        <f>E791+E807</f>
        <v>0</v>
      </c>
      <c r="F781" s="99">
        <f>F791+F807+F799</f>
        <v>0</v>
      </c>
      <c r="G781" s="100" t="str">
        <f t="shared" si="94"/>
        <v>-</v>
      </c>
      <c r="H781" s="101"/>
    </row>
    <row r="782" spans="1:8" s="168" customFormat="1" ht="13.5" customHeight="1" outlineLevel="1">
      <c r="A782" s="96" t="s">
        <v>3</v>
      </c>
      <c r="B782" s="97" t="s">
        <v>29</v>
      </c>
      <c r="C782" s="98"/>
      <c r="D782" s="96"/>
      <c r="E782" s="139">
        <f>E792+E808</f>
        <v>0</v>
      </c>
      <c r="F782" s="99">
        <f>F792+F808+F800</f>
        <v>0</v>
      </c>
      <c r="G782" s="100" t="str">
        <f t="shared" si="94"/>
        <v>-</v>
      </c>
      <c r="H782" s="101"/>
    </row>
    <row r="783" spans="1:8" s="168" customFormat="1" ht="13.5" customHeight="1" outlineLevel="1">
      <c r="A783" s="96" t="s">
        <v>25</v>
      </c>
      <c r="B783" s="97" t="s">
        <v>115</v>
      </c>
      <c r="C783" s="98"/>
      <c r="D783" s="96"/>
      <c r="E783" s="139">
        <f>E793+E809</f>
        <v>0</v>
      </c>
      <c r="F783" s="99">
        <f>F793+F809+F801</f>
        <v>0</v>
      </c>
      <c r="G783" s="100" t="str">
        <f t="shared" si="94"/>
        <v>-</v>
      </c>
      <c r="H783" s="101"/>
    </row>
    <row r="784" spans="1:8" s="168" customFormat="1" ht="13.5" customHeight="1" outlineLevel="1">
      <c r="A784" s="96" t="s">
        <v>31</v>
      </c>
      <c r="B784" s="97" t="s">
        <v>30</v>
      </c>
      <c r="C784" s="98"/>
      <c r="D784" s="96"/>
      <c r="E784" s="139">
        <f>E794+E810</f>
        <v>0</v>
      </c>
      <c r="F784" s="99">
        <f>F794+F810+F802</f>
        <v>0</v>
      </c>
      <c r="G784" s="100" t="str">
        <f t="shared" si="94"/>
        <v>-</v>
      </c>
      <c r="H784" s="101"/>
    </row>
    <row r="785" spans="1:8" s="169" customFormat="1" ht="3" customHeight="1">
      <c r="A785" s="28"/>
      <c r="B785" s="29"/>
      <c r="C785" s="30"/>
      <c r="D785" s="28"/>
      <c r="E785" s="140"/>
      <c r="F785" s="31"/>
      <c r="G785" s="32"/>
      <c r="H785" s="33"/>
    </row>
    <row r="786" spans="1:8" s="170" customFormat="1" ht="15.75" customHeight="1" outlineLevel="1">
      <c r="A786" s="62" t="s">
        <v>47</v>
      </c>
      <c r="B786" s="63" t="s">
        <v>46</v>
      </c>
      <c r="C786" s="62"/>
      <c r="D786" s="62"/>
      <c r="E786" s="141">
        <f>E787</f>
        <v>22830000</v>
      </c>
      <c r="F786" s="64">
        <f>F787</f>
        <v>13939793.48</v>
      </c>
      <c r="G786" s="65">
        <f aca="true" t="shared" si="95" ref="G786:G794">IF(E786&gt;0,F786/E786*100,"-")</f>
        <v>61.059104161191414</v>
      </c>
      <c r="H786" s="63"/>
    </row>
    <row r="787" spans="1:8" s="171" customFormat="1" ht="15.75" customHeight="1" outlineLevel="1">
      <c r="A787" s="12" t="s">
        <v>9</v>
      </c>
      <c r="B787" s="13" t="s">
        <v>94</v>
      </c>
      <c r="C787" s="12"/>
      <c r="D787" s="12"/>
      <c r="E787" s="142">
        <f>E789+E805+E797</f>
        <v>22830000</v>
      </c>
      <c r="F787" s="14">
        <f>F789+F805+F797</f>
        <v>13939793.48</v>
      </c>
      <c r="G787" s="15">
        <f t="shared" si="95"/>
        <v>61.059104161191414</v>
      </c>
      <c r="H787" s="13"/>
    </row>
    <row r="788" spans="1:8" s="171" customFormat="1" ht="3" customHeight="1" outlineLevel="1">
      <c r="A788" s="115"/>
      <c r="B788" s="116"/>
      <c r="C788" s="115"/>
      <c r="D788" s="115"/>
      <c r="E788" s="143"/>
      <c r="F788" s="117"/>
      <c r="G788" s="118"/>
      <c r="H788" s="189" t="s">
        <v>544</v>
      </c>
    </row>
    <row r="789" spans="1:8" s="160" customFormat="1" ht="13.5" customHeight="1" outlineLevel="1">
      <c r="A789" s="42" t="s">
        <v>26</v>
      </c>
      <c r="B789" s="43" t="s">
        <v>95</v>
      </c>
      <c r="C789" s="188">
        <v>700</v>
      </c>
      <c r="D789" s="187">
        <v>70005</v>
      </c>
      <c r="E789" s="144">
        <f>SUM(E790:E794)</f>
        <v>5950000</v>
      </c>
      <c r="F789" s="44">
        <f>SUM(F790:F794)</f>
        <v>5338649.52</v>
      </c>
      <c r="G789" s="45">
        <f t="shared" si="95"/>
        <v>89.72520201680672</v>
      </c>
      <c r="H789" s="190"/>
    </row>
    <row r="790" spans="1:8" s="114" customFormat="1" ht="12" customHeight="1" outlineLevel="1">
      <c r="A790" s="34" t="s">
        <v>1</v>
      </c>
      <c r="B790" s="35" t="s">
        <v>27</v>
      </c>
      <c r="C790" s="188"/>
      <c r="D790" s="187"/>
      <c r="E790" s="145">
        <v>5950000</v>
      </c>
      <c r="F790" s="36">
        <v>5338649.52</v>
      </c>
      <c r="G790" s="37">
        <f t="shared" si="95"/>
        <v>89.72520201680672</v>
      </c>
      <c r="H790" s="190"/>
    </row>
    <row r="791" spans="1:8" s="114" customFormat="1" ht="12" customHeight="1" hidden="1" outlineLevel="2">
      <c r="A791" s="34" t="s">
        <v>2</v>
      </c>
      <c r="B791" s="35" t="s">
        <v>28</v>
      </c>
      <c r="C791" s="188"/>
      <c r="D791" s="187"/>
      <c r="E791" s="145">
        <v>0</v>
      </c>
      <c r="F791" s="36">
        <v>0</v>
      </c>
      <c r="G791" s="37" t="str">
        <f t="shared" si="95"/>
        <v>-</v>
      </c>
      <c r="H791" s="190"/>
    </row>
    <row r="792" spans="1:8" s="114" customFormat="1" ht="12" customHeight="1" hidden="1" outlineLevel="2">
      <c r="A792" s="34" t="s">
        <v>3</v>
      </c>
      <c r="B792" s="35" t="s">
        <v>29</v>
      </c>
      <c r="C792" s="188"/>
      <c r="D792" s="187"/>
      <c r="E792" s="145">
        <v>0</v>
      </c>
      <c r="F792" s="36">
        <v>0</v>
      </c>
      <c r="G792" s="37" t="str">
        <f t="shared" si="95"/>
        <v>-</v>
      </c>
      <c r="H792" s="190"/>
    </row>
    <row r="793" spans="1:8" s="114" customFormat="1" ht="12" customHeight="1" hidden="1" outlineLevel="2">
      <c r="A793" s="34" t="s">
        <v>25</v>
      </c>
      <c r="B793" s="35" t="s">
        <v>115</v>
      </c>
      <c r="C793" s="188"/>
      <c r="D793" s="187"/>
      <c r="E793" s="145">
        <v>0</v>
      </c>
      <c r="F793" s="36">
        <v>0</v>
      </c>
      <c r="G793" s="37" t="str">
        <f t="shared" si="95"/>
        <v>-</v>
      </c>
      <c r="H793" s="190"/>
    </row>
    <row r="794" spans="1:8" s="114" customFormat="1" ht="12" customHeight="1" hidden="1" outlineLevel="2">
      <c r="A794" s="34" t="s">
        <v>31</v>
      </c>
      <c r="B794" s="35" t="s">
        <v>30</v>
      </c>
      <c r="C794" s="188"/>
      <c r="D794" s="187"/>
      <c r="E794" s="145">
        <v>0</v>
      </c>
      <c r="F794" s="36">
        <v>0</v>
      </c>
      <c r="G794" s="37" t="str">
        <f t="shared" si="95"/>
        <v>-</v>
      </c>
      <c r="H794" s="190"/>
    </row>
    <row r="795" spans="1:8" s="114" customFormat="1" ht="3.75" customHeight="1" outlineLevel="1" collapsed="1">
      <c r="A795" s="38"/>
      <c r="B795" s="39"/>
      <c r="C795" s="110"/>
      <c r="D795" s="108"/>
      <c r="E795" s="146"/>
      <c r="F795" s="40"/>
      <c r="G795" s="41"/>
      <c r="H795" s="191"/>
    </row>
    <row r="796" spans="1:8" s="114" customFormat="1" ht="3" customHeight="1" outlineLevel="1">
      <c r="A796" s="119"/>
      <c r="B796" s="120"/>
      <c r="C796" s="111"/>
      <c r="D796" s="112"/>
      <c r="E796" s="147"/>
      <c r="F796" s="121"/>
      <c r="G796" s="122"/>
      <c r="H796" s="189" t="s">
        <v>545</v>
      </c>
    </row>
    <row r="797" spans="1:8" s="160" customFormat="1" ht="13.5" customHeight="1" outlineLevel="1">
      <c r="A797" s="42" t="s">
        <v>49</v>
      </c>
      <c r="B797" s="43" t="s">
        <v>96</v>
      </c>
      <c r="C797" s="188">
        <v>700</v>
      </c>
      <c r="D797" s="187">
        <v>70005</v>
      </c>
      <c r="E797" s="144">
        <f>SUM(E798:E802)</f>
        <v>1500000</v>
      </c>
      <c r="F797" s="44">
        <f>SUM(F798:F802)</f>
        <v>588459.46</v>
      </c>
      <c r="G797" s="45">
        <f aca="true" t="shared" si="96" ref="G797:G802">IF(E797&gt;0,F797/E797*100,"-")</f>
        <v>39.23063066666666</v>
      </c>
      <c r="H797" s="190"/>
    </row>
    <row r="798" spans="1:8" s="114" customFormat="1" ht="12" customHeight="1" outlineLevel="1">
      <c r="A798" s="34" t="s">
        <v>1</v>
      </c>
      <c r="B798" s="35" t="s">
        <v>27</v>
      </c>
      <c r="C798" s="188"/>
      <c r="D798" s="187"/>
      <c r="E798" s="145">
        <v>1500000</v>
      </c>
      <c r="F798" s="36">
        <v>588459.46</v>
      </c>
      <c r="G798" s="37">
        <f t="shared" si="96"/>
        <v>39.23063066666666</v>
      </c>
      <c r="H798" s="190"/>
    </row>
    <row r="799" spans="1:8" s="114" customFormat="1" ht="12" customHeight="1" hidden="1" outlineLevel="2">
      <c r="A799" s="34" t="s">
        <v>2</v>
      </c>
      <c r="B799" s="35" t="s">
        <v>28</v>
      </c>
      <c r="C799" s="188"/>
      <c r="D799" s="187"/>
      <c r="E799" s="145">
        <v>0</v>
      </c>
      <c r="F799" s="36">
        <v>0</v>
      </c>
      <c r="G799" s="37" t="str">
        <f t="shared" si="96"/>
        <v>-</v>
      </c>
      <c r="H799" s="190"/>
    </row>
    <row r="800" spans="1:8" s="114" customFormat="1" ht="12" customHeight="1" hidden="1" outlineLevel="2">
      <c r="A800" s="34" t="s">
        <v>3</v>
      </c>
      <c r="B800" s="35" t="s">
        <v>29</v>
      </c>
      <c r="C800" s="188"/>
      <c r="D800" s="187"/>
      <c r="E800" s="145">
        <v>0</v>
      </c>
      <c r="F800" s="36">
        <v>0</v>
      </c>
      <c r="G800" s="37" t="str">
        <f t="shared" si="96"/>
        <v>-</v>
      </c>
      <c r="H800" s="190"/>
    </row>
    <row r="801" spans="1:8" s="114" customFormat="1" ht="12" customHeight="1" hidden="1" outlineLevel="2">
      <c r="A801" s="34" t="s">
        <v>25</v>
      </c>
      <c r="B801" s="35" t="s">
        <v>115</v>
      </c>
      <c r="C801" s="188"/>
      <c r="D801" s="187"/>
      <c r="E801" s="145">
        <v>0</v>
      </c>
      <c r="F801" s="36">
        <v>0</v>
      </c>
      <c r="G801" s="37" t="str">
        <f t="shared" si="96"/>
        <v>-</v>
      </c>
      <c r="H801" s="190"/>
    </row>
    <row r="802" spans="1:8" s="114" customFormat="1" ht="12" customHeight="1" hidden="1" outlineLevel="2">
      <c r="A802" s="34" t="s">
        <v>31</v>
      </c>
      <c r="B802" s="35" t="s">
        <v>30</v>
      </c>
      <c r="C802" s="188"/>
      <c r="D802" s="187"/>
      <c r="E802" s="145">
        <v>0</v>
      </c>
      <c r="F802" s="36">
        <v>0</v>
      </c>
      <c r="G802" s="37" t="str">
        <f t="shared" si="96"/>
        <v>-</v>
      </c>
      <c r="H802" s="190"/>
    </row>
    <row r="803" spans="1:8" s="114" customFormat="1" ht="3.75" customHeight="1" outlineLevel="1" collapsed="1">
      <c r="A803" s="38"/>
      <c r="B803" s="39"/>
      <c r="C803" s="110"/>
      <c r="D803" s="108"/>
      <c r="E803" s="146"/>
      <c r="F803" s="40"/>
      <c r="G803" s="41"/>
      <c r="H803" s="191"/>
    </row>
    <row r="804" spans="1:8" s="114" customFormat="1" ht="3" customHeight="1" outlineLevel="1">
      <c r="A804" s="119"/>
      <c r="B804" s="120"/>
      <c r="C804" s="111"/>
      <c r="D804" s="112"/>
      <c r="E804" s="147"/>
      <c r="F804" s="121"/>
      <c r="G804" s="122"/>
      <c r="H804" s="131"/>
    </row>
    <row r="805" spans="1:8" s="160" customFormat="1" ht="13.5" customHeight="1" outlineLevel="1">
      <c r="A805" s="42" t="s">
        <v>50</v>
      </c>
      <c r="B805" s="43" t="s">
        <v>252</v>
      </c>
      <c r="C805" s="188">
        <v>700</v>
      </c>
      <c r="D805" s="187">
        <v>70005</v>
      </c>
      <c r="E805" s="144">
        <f>SUM(E806:E810)</f>
        <v>15380000</v>
      </c>
      <c r="F805" s="44">
        <f>SUM(F806:F810)</f>
        <v>8012684.5</v>
      </c>
      <c r="G805" s="45">
        <f aca="true" t="shared" si="97" ref="G805:G810">IF(E805&gt;0,F805/E805*100,"-")</f>
        <v>52.098078673602075</v>
      </c>
      <c r="H805" s="190" t="s">
        <v>546</v>
      </c>
    </row>
    <row r="806" spans="1:8" s="114" customFormat="1" ht="12" customHeight="1" outlineLevel="1">
      <c r="A806" s="34" t="s">
        <v>1</v>
      </c>
      <c r="B806" s="35" t="s">
        <v>27</v>
      </c>
      <c r="C806" s="188"/>
      <c r="D806" s="187"/>
      <c r="E806" s="145">
        <v>15380000</v>
      </c>
      <c r="F806" s="36">
        <v>8012684.5</v>
      </c>
      <c r="G806" s="37">
        <f t="shared" si="97"/>
        <v>52.098078673602075</v>
      </c>
      <c r="H806" s="190"/>
    </row>
    <row r="807" spans="1:8" s="114" customFormat="1" ht="12" customHeight="1" hidden="1" outlineLevel="2">
      <c r="A807" s="34" t="s">
        <v>2</v>
      </c>
      <c r="B807" s="35" t="s">
        <v>28</v>
      </c>
      <c r="C807" s="188"/>
      <c r="D807" s="187"/>
      <c r="E807" s="145">
        <v>0</v>
      </c>
      <c r="F807" s="36">
        <v>0</v>
      </c>
      <c r="G807" s="37" t="str">
        <f t="shared" si="97"/>
        <v>-</v>
      </c>
      <c r="H807" s="190"/>
    </row>
    <row r="808" spans="1:8" s="114" customFormat="1" ht="12" customHeight="1" hidden="1" outlineLevel="2">
      <c r="A808" s="34" t="s">
        <v>3</v>
      </c>
      <c r="B808" s="35" t="s">
        <v>29</v>
      </c>
      <c r="C808" s="188"/>
      <c r="D808" s="187"/>
      <c r="E808" s="145">
        <v>0</v>
      </c>
      <c r="F808" s="36">
        <v>0</v>
      </c>
      <c r="G808" s="37" t="str">
        <f t="shared" si="97"/>
        <v>-</v>
      </c>
      <c r="H808" s="190"/>
    </row>
    <row r="809" spans="1:8" s="114" customFormat="1" ht="12" customHeight="1" hidden="1" outlineLevel="2">
      <c r="A809" s="34" t="s">
        <v>25</v>
      </c>
      <c r="B809" s="35" t="s">
        <v>115</v>
      </c>
      <c r="C809" s="188"/>
      <c r="D809" s="187"/>
      <c r="E809" s="145">
        <v>0</v>
      </c>
      <c r="F809" s="36">
        <v>0</v>
      </c>
      <c r="G809" s="37" t="str">
        <f t="shared" si="97"/>
        <v>-</v>
      </c>
      <c r="H809" s="190"/>
    </row>
    <row r="810" spans="1:8" s="114" customFormat="1" ht="12" customHeight="1" hidden="1" outlineLevel="2">
      <c r="A810" s="34" t="s">
        <v>31</v>
      </c>
      <c r="B810" s="35" t="s">
        <v>30</v>
      </c>
      <c r="C810" s="188"/>
      <c r="D810" s="187"/>
      <c r="E810" s="145">
        <v>0</v>
      </c>
      <c r="F810" s="36">
        <v>0</v>
      </c>
      <c r="G810" s="37" t="str">
        <f t="shared" si="97"/>
        <v>-</v>
      </c>
      <c r="H810" s="190"/>
    </row>
    <row r="811" spans="1:8" s="114" customFormat="1" ht="3.75" customHeight="1" outlineLevel="1" collapsed="1">
      <c r="A811" s="38"/>
      <c r="B811" s="39"/>
      <c r="C811" s="110"/>
      <c r="D811" s="108"/>
      <c r="E811" s="146"/>
      <c r="F811" s="40"/>
      <c r="G811" s="41"/>
      <c r="H811" s="191"/>
    </row>
    <row r="812" spans="1:8" s="167" customFormat="1" ht="16.5" customHeight="1">
      <c r="A812" s="57" t="s">
        <v>39</v>
      </c>
      <c r="B812" s="177" t="s">
        <v>97</v>
      </c>
      <c r="C812" s="58"/>
      <c r="D812" s="58"/>
      <c r="E812" s="138">
        <f>SUM(E813:E817)</f>
        <v>1062384</v>
      </c>
      <c r="F812" s="59">
        <f>SUM(F813:F817)</f>
        <v>1061344.92</v>
      </c>
      <c r="G812" s="60">
        <f aca="true" t="shared" si="98" ref="G812:G817">IF(E812&gt;0,F812/E812*100,"-")</f>
        <v>99.90219355713188</v>
      </c>
      <c r="H812" s="61"/>
    </row>
    <row r="813" spans="1:8" s="168" customFormat="1" ht="13.5" customHeight="1">
      <c r="A813" s="96" t="s">
        <v>1</v>
      </c>
      <c r="B813" s="97" t="s">
        <v>27</v>
      </c>
      <c r="C813" s="98"/>
      <c r="D813" s="96"/>
      <c r="E813" s="139">
        <f>E823+E832+E842+E851+E859+E867+E875+E883</f>
        <v>308992</v>
      </c>
      <c r="F813" s="99">
        <f>F823+F832+F842+F851+F859+F867+F875+F883</f>
        <v>308992</v>
      </c>
      <c r="G813" s="100">
        <f t="shared" si="98"/>
        <v>100</v>
      </c>
      <c r="H813" s="101"/>
    </row>
    <row r="814" spans="1:8" s="168" customFormat="1" ht="13.5" customHeight="1" outlineLevel="1">
      <c r="A814" s="96" t="s">
        <v>2</v>
      </c>
      <c r="B814" s="97" t="s">
        <v>28</v>
      </c>
      <c r="C814" s="98"/>
      <c r="D814" s="96"/>
      <c r="E814" s="139">
        <f aca="true" t="shared" si="99" ref="E814:F817">E824+E833+E843+E852+E860+E868+E876+E884</f>
        <v>453392</v>
      </c>
      <c r="F814" s="99">
        <f t="shared" si="99"/>
        <v>452352.92</v>
      </c>
      <c r="G814" s="100">
        <f t="shared" si="98"/>
        <v>99.77082083495077</v>
      </c>
      <c r="H814" s="101"/>
    </row>
    <row r="815" spans="1:8" s="168" customFormat="1" ht="13.5" customHeight="1" outlineLevel="1">
      <c r="A815" s="96" t="s">
        <v>3</v>
      </c>
      <c r="B815" s="97" t="s">
        <v>29</v>
      </c>
      <c r="C815" s="98"/>
      <c r="D815" s="96"/>
      <c r="E815" s="139">
        <f t="shared" si="99"/>
        <v>0</v>
      </c>
      <c r="F815" s="99">
        <f t="shared" si="99"/>
        <v>0</v>
      </c>
      <c r="G815" s="100" t="str">
        <f t="shared" si="98"/>
        <v>-</v>
      </c>
      <c r="H815" s="101"/>
    </row>
    <row r="816" spans="1:8" s="168" customFormat="1" ht="13.5" customHeight="1" outlineLevel="1">
      <c r="A816" s="96" t="s">
        <v>25</v>
      </c>
      <c r="B816" s="97" t="s">
        <v>115</v>
      </c>
      <c r="C816" s="98"/>
      <c r="D816" s="96"/>
      <c r="E816" s="139">
        <f t="shared" si="99"/>
        <v>300000</v>
      </c>
      <c r="F816" s="99">
        <f t="shared" si="99"/>
        <v>300000</v>
      </c>
      <c r="G816" s="100">
        <f t="shared" si="98"/>
        <v>100</v>
      </c>
      <c r="H816" s="101"/>
    </row>
    <row r="817" spans="1:8" s="168" customFormat="1" ht="13.5" customHeight="1" outlineLevel="1">
      <c r="A817" s="96" t="s">
        <v>31</v>
      </c>
      <c r="B817" s="97" t="s">
        <v>30</v>
      </c>
      <c r="C817" s="98"/>
      <c r="D817" s="96"/>
      <c r="E817" s="139">
        <f t="shared" si="99"/>
        <v>0</v>
      </c>
      <c r="F817" s="99">
        <f t="shared" si="99"/>
        <v>0</v>
      </c>
      <c r="G817" s="100" t="str">
        <f t="shared" si="98"/>
        <v>-</v>
      </c>
      <c r="H817" s="101"/>
    </row>
    <row r="818" spans="1:8" s="169" customFormat="1" ht="3" customHeight="1">
      <c r="A818" s="28"/>
      <c r="B818" s="29"/>
      <c r="C818" s="30"/>
      <c r="D818" s="28"/>
      <c r="E818" s="140"/>
      <c r="F818" s="31"/>
      <c r="G818" s="32"/>
      <c r="H818" s="33"/>
    </row>
    <row r="819" spans="1:8" s="170" customFormat="1" ht="15.75" customHeight="1" outlineLevel="1">
      <c r="A819" s="62" t="s">
        <v>47</v>
      </c>
      <c r="B819" s="63" t="s">
        <v>46</v>
      </c>
      <c r="C819" s="62"/>
      <c r="D819" s="62"/>
      <c r="E819" s="141">
        <f>E820+E829</f>
        <v>303492</v>
      </c>
      <c r="F819" s="64">
        <f>F820+F829</f>
        <v>303492</v>
      </c>
      <c r="G819" s="65">
        <f>IF(E819&gt;0,F819/E819*100,"-")</f>
        <v>100</v>
      </c>
      <c r="H819" s="63"/>
    </row>
    <row r="820" spans="1:8" s="171" customFormat="1" ht="15.75" customHeight="1" outlineLevel="1">
      <c r="A820" s="12">
        <v>1</v>
      </c>
      <c r="B820" s="107" t="s">
        <v>55</v>
      </c>
      <c r="C820" s="12"/>
      <c r="D820" s="12"/>
      <c r="E820" s="142">
        <f>E822</f>
        <v>3492</v>
      </c>
      <c r="F820" s="14">
        <f>F822</f>
        <v>3492</v>
      </c>
      <c r="G820" s="15">
        <f>IF(E820&gt;0,F820/E820*100,"-")</f>
        <v>100</v>
      </c>
      <c r="H820" s="13"/>
    </row>
    <row r="821" spans="1:8" s="171" customFormat="1" ht="3" customHeight="1" outlineLevel="1">
      <c r="A821" s="115"/>
      <c r="B821" s="116"/>
      <c r="C821" s="115"/>
      <c r="D821" s="115"/>
      <c r="E821" s="143"/>
      <c r="F821" s="117"/>
      <c r="G821" s="118"/>
      <c r="H821" s="116"/>
    </row>
    <row r="822" spans="1:8" s="160" customFormat="1" ht="13.5" customHeight="1" outlineLevel="1">
      <c r="A822" s="42" t="s">
        <v>26</v>
      </c>
      <c r="B822" s="43" t="s">
        <v>287</v>
      </c>
      <c r="C822" s="188">
        <v>754</v>
      </c>
      <c r="D822" s="187">
        <v>75412</v>
      </c>
      <c r="E822" s="144">
        <f>SUM(E823:E827)</f>
        <v>3492</v>
      </c>
      <c r="F822" s="44">
        <f>SUM(F823:F827)</f>
        <v>3492</v>
      </c>
      <c r="G822" s="45">
        <f aca="true" t="shared" si="100" ref="G822:G827">IF(E822&gt;0,F822/E822*100,"-")</f>
        <v>100</v>
      </c>
      <c r="H822" s="182" t="s">
        <v>515</v>
      </c>
    </row>
    <row r="823" spans="1:8" s="114" customFormat="1" ht="12" customHeight="1" outlineLevel="1">
      <c r="A823" s="34" t="s">
        <v>1</v>
      </c>
      <c r="B823" s="35" t="s">
        <v>27</v>
      </c>
      <c r="C823" s="188"/>
      <c r="D823" s="187"/>
      <c r="E823" s="145">
        <v>3492</v>
      </c>
      <c r="F823" s="36">
        <v>3492</v>
      </c>
      <c r="G823" s="37">
        <f t="shared" si="100"/>
        <v>100</v>
      </c>
      <c r="H823" s="182"/>
    </row>
    <row r="824" spans="1:8" s="114" customFormat="1" ht="12" customHeight="1" hidden="1" outlineLevel="2">
      <c r="A824" s="34" t="s">
        <v>2</v>
      </c>
      <c r="B824" s="35" t="s">
        <v>28</v>
      </c>
      <c r="C824" s="188"/>
      <c r="D824" s="187"/>
      <c r="E824" s="145">
        <v>0</v>
      </c>
      <c r="F824" s="36">
        <v>0</v>
      </c>
      <c r="G824" s="37" t="str">
        <f t="shared" si="100"/>
        <v>-</v>
      </c>
      <c r="H824" s="182"/>
    </row>
    <row r="825" spans="1:8" s="114" customFormat="1" ht="12" customHeight="1" hidden="1" outlineLevel="2">
      <c r="A825" s="34" t="s">
        <v>3</v>
      </c>
      <c r="B825" s="35" t="s">
        <v>29</v>
      </c>
      <c r="C825" s="188"/>
      <c r="D825" s="187"/>
      <c r="E825" s="145">
        <v>0</v>
      </c>
      <c r="F825" s="36">
        <v>0</v>
      </c>
      <c r="G825" s="37" t="str">
        <f t="shared" si="100"/>
        <v>-</v>
      </c>
      <c r="H825" s="182"/>
    </row>
    <row r="826" spans="1:8" s="114" customFormat="1" ht="12" customHeight="1" hidden="1" outlineLevel="2">
      <c r="A826" s="34" t="s">
        <v>25</v>
      </c>
      <c r="B826" s="35" t="s">
        <v>115</v>
      </c>
      <c r="C826" s="188"/>
      <c r="D826" s="187"/>
      <c r="E826" s="145">
        <v>0</v>
      </c>
      <c r="F826" s="36">
        <v>0</v>
      </c>
      <c r="G826" s="37" t="str">
        <f t="shared" si="100"/>
        <v>-</v>
      </c>
      <c r="H826" s="182"/>
    </row>
    <row r="827" spans="1:8" s="114" customFormat="1" ht="12" customHeight="1" hidden="1" outlineLevel="2">
      <c r="A827" s="34" t="s">
        <v>31</v>
      </c>
      <c r="B827" s="35" t="s">
        <v>30</v>
      </c>
      <c r="C827" s="188"/>
      <c r="D827" s="187"/>
      <c r="E827" s="145">
        <v>0</v>
      </c>
      <c r="F827" s="36">
        <v>0</v>
      </c>
      <c r="G827" s="37" t="str">
        <f t="shared" si="100"/>
        <v>-</v>
      </c>
      <c r="H827" s="182"/>
    </row>
    <row r="828" spans="1:8" s="114" customFormat="1" ht="3" customHeight="1" outlineLevel="1" collapsed="1">
      <c r="A828" s="38"/>
      <c r="B828" s="39"/>
      <c r="C828" s="110"/>
      <c r="D828" s="108"/>
      <c r="E828" s="146"/>
      <c r="F828" s="40"/>
      <c r="G828" s="41"/>
      <c r="H828" s="183"/>
    </row>
    <row r="829" spans="1:8" s="171" customFormat="1" ht="28.5" customHeight="1" outlineLevel="1">
      <c r="A829" s="12">
        <v>2</v>
      </c>
      <c r="B829" s="107" t="s">
        <v>99</v>
      </c>
      <c r="C829" s="12"/>
      <c r="D829" s="12"/>
      <c r="E829" s="142">
        <f>E831</f>
        <v>300000</v>
      </c>
      <c r="F829" s="14">
        <f>F831</f>
        <v>300000</v>
      </c>
      <c r="G829" s="15">
        <f>IF(E829&gt;0,F829/E829*100,"-")</f>
        <v>100</v>
      </c>
      <c r="H829" s="13"/>
    </row>
    <row r="830" spans="1:8" s="171" customFormat="1" ht="3" customHeight="1" outlineLevel="1">
      <c r="A830" s="115"/>
      <c r="B830" s="116"/>
      <c r="C830" s="115"/>
      <c r="D830" s="115"/>
      <c r="E830" s="143"/>
      <c r="F830" s="117"/>
      <c r="G830" s="118"/>
      <c r="H830" s="116"/>
    </row>
    <row r="831" spans="1:8" s="160" customFormat="1" ht="24" customHeight="1" outlineLevel="1">
      <c r="A831" s="42" t="s">
        <v>69</v>
      </c>
      <c r="B831" s="43" t="s">
        <v>119</v>
      </c>
      <c r="C831" s="188">
        <v>754</v>
      </c>
      <c r="D831" s="187">
        <v>75411</v>
      </c>
      <c r="E831" s="144">
        <f>SUM(E832:E836)</f>
        <v>300000</v>
      </c>
      <c r="F831" s="44">
        <f>SUM(F832:F836)</f>
        <v>300000</v>
      </c>
      <c r="G831" s="45">
        <f aca="true" t="shared" si="101" ref="G831:G836">IF(E831&gt;0,F831/E831*100,"-")</f>
        <v>100</v>
      </c>
      <c r="H831" s="182" t="s">
        <v>515</v>
      </c>
    </row>
    <row r="832" spans="1:8" s="114" customFormat="1" ht="12" customHeight="1" outlineLevel="1">
      <c r="A832" s="34" t="s">
        <v>1</v>
      </c>
      <c r="B832" s="35" t="s">
        <v>27</v>
      </c>
      <c r="C832" s="188"/>
      <c r="D832" s="187"/>
      <c r="E832" s="145">
        <v>300000</v>
      </c>
      <c r="F832" s="36">
        <v>300000</v>
      </c>
      <c r="G832" s="37">
        <f t="shared" si="101"/>
        <v>100</v>
      </c>
      <c r="H832" s="182"/>
    </row>
    <row r="833" spans="1:8" s="114" customFormat="1" ht="12" customHeight="1" hidden="1" outlineLevel="2">
      <c r="A833" s="34" t="s">
        <v>2</v>
      </c>
      <c r="B833" s="35" t="s">
        <v>28</v>
      </c>
      <c r="C833" s="188"/>
      <c r="D833" s="187"/>
      <c r="E833" s="145">
        <v>0</v>
      </c>
      <c r="F833" s="36">
        <v>0</v>
      </c>
      <c r="G833" s="37" t="str">
        <f t="shared" si="101"/>
        <v>-</v>
      </c>
      <c r="H833" s="182"/>
    </row>
    <row r="834" spans="1:8" s="114" customFormat="1" ht="12" customHeight="1" hidden="1" outlineLevel="2">
      <c r="A834" s="34" t="s">
        <v>3</v>
      </c>
      <c r="B834" s="35" t="s">
        <v>29</v>
      </c>
      <c r="C834" s="188"/>
      <c r="D834" s="187"/>
      <c r="E834" s="145">
        <v>0</v>
      </c>
      <c r="F834" s="36">
        <v>0</v>
      </c>
      <c r="G834" s="37" t="str">
        <f t="shared" si="101"/>
        <v>-</v>
      </c>
      <c r="H834" s="182"/>
    </row>
    <row r="835" spans="1:8" s="114" customFormat="1" ht="12" customHeight="1" hidden="1" outlineLevel="2">
      <c r="A835" s="34" t="s">
        <v>25</v>
      </c>
      <c r="B835" s="35" t="s">
        <v>115</v>
      </c>
      <c r="C835" s="188"/>
      <c r="D835" s="187"/>
      <c r="E835" s="145">
        <v>0</v>
      </c>
      <c r="F835" s="36">
        <v>0</v>
      </c>
      <c r="G835" s="37" t="str">
        <f t="shared" si="101"/>
        <v>-</v>
      </c>
      <c r="H835" s="182"/>
    </row>
    <row r="836" spans="1:8" s="114" customFormat="1" ht="12" customHeight="1" hidden="1" outlineLevel="2">
      <c r="A836" s="34" t="s">
        <v>31</v>
      </c>
      <c r="B836" s="35" t="s">
        <v>30</v>
      </c>
      <c r="C836" s="188"/>
      <c r="D836" s="187"/>
      <c r="E836" s="145">
        <v>0</v>
      </c>
      <c r="F836" s="36">
        <v>0</v>
      </c>
      <c r="G836" s="37" t="str">
        <f t="shared" si="101"/>
        <v>-</v>
      </c>
      <c r="H836" s="182"/>
    </row>
    <row r="837" spans="1:8" s="114" customFormat="1" ht="3" customHeight="1" outlineLevel="1" collapsed="1">
      <c r="A837" s="38"/>
      <c r="B837" s="39"/>
      <c r="C837" s="110"/>
      <c r="D837" s="108"/>
      <c r="E837" s="146"/>
      <c r="F837" s="40"/>
      <c r="G837" s="41"/>
      <c r="H837" s="183"/>
    </row>
    <row r="838" spans="1:8" s="170" customFormat="1" ht="15.75" customHeight="1" outlineLevel="1">
      <c r="A838" s="62" t="s">
        <v>89</v>
      </c>
      <c r="B838" s="63" t="s">
        <v>98</v>
      </c>
      <c r="C838" s="62"/>
      <c r="D838" s="62"/>
      <c r="E838" s="141">
        <f>E839+E848</f>
        <v>758892</v>
      </c>
      <c r="F838" s="64">
        <f>F839+F848</f>
        <v>757852.92</v>
      </c>
      <c r="G838" s="65">
        <f>IF(E838&gt;0,F838/E838*100,"-")</f>
        <v>99.86307933144639</v>
      </c>
      <c r="H838" s="63"/>
    </row>
    <row r="839" spans="1:8" s="171" customFormat="1" ht="28.5" customHeight="1" outlineLevel="1">
      <c r="A839" s="12">
        <v>1</v>
      </c>
      <c r="B839" s="107" t="s">
        <v>288</v>
      </c>
      <c r="C839" s="12"/>
      <c r="D839" s="12"/>
      <c r="E839" s="142">
        <f>E841</f>
        <v>5500</v>
      </c>
      <c r="F839" s="14">
        <f>F841</f>
        <v>5500</v>
      </c>
      <c r="G839" s="15">
        <f>IF(E839&gt;0,F839/E839*100,"-")</f>
        <v>100</v>
      </c>
      <c r="H839" s="13"/>
    </row>
    <row r="840" spans="1:8" s="171" customFormat="1" ht="3" customHeight="1" outlineLevel="1">
      <c r="A840" s="115"/>
      <c r="B840" s="116"/>
      <c r="C840" s="115"/>
      <c r="D840" s="115"/>
      <c r="E840" s="143"/>
      <c r="F840" s="117"/>
      <c r="G840" s="118"/>
      <c r="H840" s="116"/>
    </row>
    <row r="841" spans="1:8" s="160" customFormat="1" ht="60" customHeight="1" outlineLevel="1">
      <c r="A841" s="42" t="s">
        <v>26</v>
      </c>
      <c r="B841" s="43" t="s">
        <v>289</v>
      </c>
      <c r="C841" s="188">
        <v>754</v>
      </c>
      <c r="D841" s="187">
        <v>75411</v>
      </c>
      <c r="E841" s="144">
        <f>SUM(E842:E846)</f>
        <v>5500</v>
      </c>
      <c r="F841" s="44">
        <f>SUM(F842:F846)</f>
        <v>5500</v>
      </c>
      <c r="G841" s="45">
        <f aca="true" t="shared" si="102" ref="G841:G846">IF(E841&gt;0,F841/E841*100,"-")</f>
        <v>100</v>
      </c>
      <c r="H841" s="182" t="s">
        <v>515</v>
      </c>
    </row>
    <row r="842" spans="1:8" s="114" customFormat="1" ht="12" customHeight="1" outlineLevel="1">
      <c r="A842" s="34" t="s">
        <v>1</v>
      </c>
      <c r="B842" s="35" t="s">
        <v>27</v>
      </c>
      <c r="C842" s="188"/>
      <c r="D842" s="187"/>
      <c r="E842" s="145">
        <v>5500</v>
      </c>
      <c r="F842" s="36">
        <v>5500</v>
      </c>
      <c r="G842" s="37">
        <f t="shared" si="102"/>
        <v>100</v>
      </c>
      <c r="H842" s="182"/>
    </row>
    <row r="843" spans="1:8" s="114" customFormat="1" ht="12" customHeight="1" hidden="1" outlineLevel="2">
      <c r="A843" s="34" t="s">
        <v>2</v>
      </c>
      <c r="B843" s="35" t="s">
        <v>28</v>
      </c>
      <c r="C843" s="188"/>
      <c r="D843" s="187"/>
      <c r="E843" s="145">
        <v>0</v>
      </c>
      <c r="F843" s="36">
        <v>0</v>
      </c>
      <c r="G843" s="37" t="str">
        <f t="shared" si="102"/>
        <v>-</v>
      </c>
      <c r="H843" s="182"/>
    </row>
    <row r="844" spans="1:8" s="114" customFormat="1" ht="12" customHeight="1" hidden="1" outlineLevel="2">
      <c r="A844" s="34" t="s">
        <v>3</v>
      </c>
      <c r="B844" s="35" t="s">
        <v>29</v>
      </c>
      <c r="C844" s="188"/>
      <c r="D844" s="187"/>
      <c r="E844" s="145">
        <v>0</v>
      </c>
      <c r="F844" s="36">
        <v>0</v>
      </c>
      <c r="G844" s="37" t="str">
        <f t="shared" si="102"/>
        <v>-</v>
      </c>
      <c r="H844" s="182"/>
    </row>
    <row r="845" spans="1:8" s="114" customFormat="1" ht="12" customHeight="1" hidden="1" outlineLevel="2">
      <c r="A845" s="34" t="s">
        <v>25</v>
      </c>
      <c r="B845" s="35" t="s">
        <v>115</v>
      </c>
      <c r="C845" s="188"/>
      <c r="D845" s="187"/>
      <c r="E845" s="145">
        <v>0</v>
      </c>
      <c r="F845" s="36">
        <v>0</v>
      </c>
      <c r="G845" s="37" t="str">
        <f t="shared" si="102"/>
        <v>-</v>
      </c>
      <c r="H845" s="182"/>
    </row>
    <row r="846" spans="1:8" s="114" customFormat="1" ht="12" customHeight="1" hidden="1" outlineLevel="2">
      <c r="A846" s="34" t="s">
        <v>31</v>
      </c>
      <c r="B846" s="35" t="s">
        <v>30</v>
      </c>
      <c r="C846" s="188"/>
      <c r="D846" s="187"/>
      <c r="E846" s="145">
        <v>0</v>
      </c>
      <c r="F846" s="36">
        <v>0</v>
      </c>
      <c r="G846" s="37" t="str">
        <f t="shared" si="102"/>
        <v>-</v>
      </c>
      <c r="H846" s="182"/>
    </row>
    <row r="847" spans="1:8" s="114" customFormat="1" ht="3" customHeight="1" outlineLevel="1" collapsed="1">
      <c r="A847" s="38"/>
      <c r="B847" s="39"/>
      <c r="C847" s="110"/>
      <c r="D847" s="108"/>
      <c r="E847" s="146"/>
      <c r="F847" s="40"/>
      <c r="G847" s="41"/>
      <c r="H847" s="183"/>
    </row>
    <row r="848" spans="1:8" s="171" customFormat="1" ht="28.5" customHeight="1" outlineLevel="1">
      <c r="A848" s="12">
        <v>2</v>
      </c>
      <c r="B848" s="107" t="s">
        <v>99</v>
      </c>
      <c r="C848" s="12"/>
      <c r="D848" s="12"/>
      <c r="E848" s="142">
        <f>E850+E858+E866+E874+E882</f>
        <v>753392</v>
      </c>
      <c r="F848" s="14">
        <f>F850+F858+F866+F874+F882</f>
        <v>752352.92</v>
      </c>
      <c r="G848" s="15">
        <f>IF(E848&gt;0,F848/E848*100,"-")</f>
        <v>99.86207976723938</v>
      </c>
      <c r="H848" s="13"/>
    </row>
    <row r="849" spans="1:8" s="171" customFormat="1" ht="3" customHeight="1" outlineLevel="1">
      <c r="A849" s="115"/>
      <c r="B849" s="116"/>
      <c r="C849" s="115"/>
      <c r="D849" s="115"/>
      <c r="E849" s="143"/>
      <c r="F849" s="117"/>
      <c r="G849" s="118"/>
      <c r="H849" s="116"/>
    </row>
    <row r="850" spans="1:8" s="160" customFormat="1" ht="24" customHeight="1" outlineLevel="1">
      <c r="A850" s="42" t="s">
        <v>69</v>
      </c>
      <c r="B850" s="43" t="s">
        <v>119</v>
      </c>
      <c r="C850" s="188">
        <v>754</v>
      </c>
      <c r="D850" s="187">
        <v>75411</v>
      </c>
      <c r="E850" s="144">
        <f>SUM(E851:E855)</f>
        <v>558492</v>
      </c>
      <c r="F850" s="44">
        <f>SUM(F851:F855)</f>
        <v>558492</v>
      </c>
      <c r="G850" s="45">
        <f aca="true" t="shared" si="103" ref="G850:G855">IF(E850&gt;0,F850/E850*100,"-")</f>
        <v>100</v>
      </c>
      <c r="H850" s="182" t="s">
        <v>515</v>
      </c>
    </row>
    <row r="851" spans="1:8" s="114" customFormat="1" ht="12" customHeight="1" hidden="1" outlineLevel="2">
      <c r="A851" s="34" t="s">
        <v>1</v>
      </c>
      <c r="B851" s="35" t="s">
        <v>27</v>
      </c>
      <c r="C851" s="188"/>
      <c r="D851" s="187"/>
      <c r="E851" s="145">
        <v>0</v>
      </c>
      <c r="F851" s="36">
        <v>0</v>
      </c>
      <c r="G851" s="37" t="str">
        <f t="shared" si="103"/>
        <v>-</v>
      </c>
      <c r="H851" s="182"/>
    </row>
    <row r="852" spans="1:8" s="114" customFormat="1" ht="12" customHeight="1" outlineLevel="1" collapsed="1">
      <c r="A852" s="34" t="s">
        <v>2</v>
      </c>
      <c r="B852" s="35" t="s">
        <v>28</v>
      </c>
      <c r="C852" s="188"/>
      <c r="D852" s="187"/>
      <c r="E852" s="145">
        <v>258492</v>
      </c>
      <c r="F852" s="36">
        <v>258492</v>
      </c>
      <c r="G852" s="37">
        <f t="shared" si="103"/>
        <v>100</v>
      </c>
      <c r="H852" s="182"/>
    </row>
    <row r="853" spans="1:8" s="114" customFormat="1" ht="12" customHeight="1" hidden="1" outlineLevel="2">
      <c r="A853" s="34" t="s">
        <v>3</v>
      </c>
      <c r="B853" s="35" t="s">
        <v>29</v>
      </c>
      <c r="C853" s="188"/>
      <c r="D853" s="187"/>
      <c r="E853" s="145">
        <v>0</v>
      </c>
      <c r="F853" s="36">
        <v>0</v>
      </c>
      <c r="G853" s="37" t="str">
        <f t="shared" si="103"/>
        <v>-</v>
      </c>
      <c r="H853" s="182"/>
    </row>
    <row r="854" spans="1:8" s="114" customFormat="1" ht="12" customHeight="1" outlineLevel="1" collapsed="1">
      <c r="A854" s="34" t="s">
        <v>25</v>
      </c>
      <c r="B854" s="35" t="s">
        <v>115</v>
      </c>
      <c r="C854" s="188"/>
      <c r="D854" s="187"/>
      <c r="E854" s="145">
        <v>300000</v>
      </c>
      <c r="F854" s="36">
        <v>300000</v>
      </c>
      <c r="G854" s="37">
        <f t="shared" si="103"/>
        <v>100</v>
      </c>
      <c r="H854" s="182"/>
    </row>
    <row r="855" spans="1:8" s="114" customFormat="1" ht="12" customHeight="1" hidden="1" outlineLevel="2">
      <c r="A855" s="34" t="s">
        <v>31</v>
      </c>
      <c r="B855" s="35" t="s">
        <v>30</v>
      </c>
      <c r="C855" s="188"/>
      <c r="D855" s="187"/>
      <c r="E855" s="145">
        <v>0</v>
      </c>
      <c r="F855" s="36">
        <v>0</v>
      </c>
      <c r="G855" s="37" t="str">
        <f t="shared" si="103"/>
        <v>-</v>
      </c>
      <c r="H855" s="182"/>
    </row>
    <row r="856" spans="1:8" s="114" customFormat="1" ht="3" customHeight="1" outlineLevel="1" collapsed="1">
      <c r="A856" s="38"/>
      <c r="B856" s="39"/>
      <c r="C856" s="110"/>
      <c r="D856" s="108"/>
      <c r="E856" s="146"/>
      <c r="F856" s="40"/>
      <c r="G856" s="41"/>
      <c r="H856" s="183"/>
    </row>
    <row r="857" spans="1:8" s="171" customFormat="1" ht="3" customHeight="1" outlineLevel="1">
      <c r="A857" s="115"/>
      <c r="B857" s="116"/>
      <c r="C857" s="115"/>
      <c r="D857" s="115"/>
      <c r="E857" s="143"/>
      <c r="F857" s="117"/>
      <c r="G857" s="118"/>
      <c r="H857" s="181" t="s">
        <v>516</v>
      </c>
    </row>
    <row r="858" spans="1:8" s="160" customFormat="1" ht="13.5" customHeight="1" outlineLevel="1">
      <c r="A858" s="42" t="s">
        <v>70</v>
      </c>
      <c r="B858" s="43" t="s">
        <v>290</v>
      </c>
      <c r="C858" s="188">
        <v>754</v>
      </c>
      <c r="D858" s="187">
        <v>75411</v>
      </c>
      <c r="E858" s="144">
        <f>SUM(E859:E863)</f>
        <v>18500</v>
      </c>
      <c r="F858" s="44">
        <f>SUM(F859:F863)</f>
        <v>18500</v>
      </c>
      <c r="G858" s="45">
        <f aca="true" t="shared" si="104" ref="G858:G863">IF(E858&gt;0,F858/E858*100,"-")</f>
        <v>100</v>
      </c>
      <c r="H858" s="182"/>
    </row>
    <row r="859" spans="1:8" s="114" customFormat="1" ht="12" customHeight="1" hidden="1" outlineLevel="2">
      <c r="A859" s="34" t="s">
        <v>1</v>
      </c>
      <c r="B859" s="35" t="s">
        <v>27</v>
      </c>
      <c r="C859" s="188"/>
      <c r="D859" s="187"/>
      <c r="E859" s="145">
        <v>0</v>
      </c>
      <c r="F859" s="36">
        <v>0</v>
      </c>
      <c r="G859" s="37" t="str">
        <f t="shared" si="104"/>
        <v>-</v>
      </c>
      <c r="H859" s="182"/>
    </row>
    <row r="860" spans="1:8" s="114" customFormat="1" ht="12" customHeight="1" outlineLevel="1" collapsed="1">
      <c r="A860" s="34" t="s">
        <v>2</v>
      </c>
      <c r="B860" s="35" t="s">
        <v>28</v>
      </c>
      <c r="C860" s="188"/>
      <c r="D860" s="187"/>
      <c r="E860" s="145">
        <v>18500</v>
      </c>
      <c r="F860" s="36">
        <v>18500</v>
      </c>
      <c r="G860" s="37">
        <f t="shared" si="104"/>
        <v>100</v>
      </c>
      <c r="H860" s="182"/>
    </row>
    <row r="861" spans="1:8" s="114" customFormat="1" ht="12" customHeight="1" hidden="1" outlineLevel="2">
      <c r="A861" s="34" t="s">
        <v>3</v>
      </c>
      <c r="B861" s="35" t="s">
        <v>29</v>
      </c>
      <c r="C861" s="188"/>
      <c r="D861" s="187"/>
      <c r="E861" s="145">
        <v>0</v>
      </c>
      <c r="F861" s="36">
        <v>0</v>
      </c>
      <c r="G861" s="37" t="str">
        <f t="shared" si="104"/>
        <v>-</v>
      </c>
      <c r="H861" s="182"/>
    </row>
    <row r="862" spans="1:8" s="114" customFormat="1" ht="12" customHeight="1" hidden="1" outlineLevel="2">
      <c r="A862" s="34" t="s">
        <v>25</v>
      </c>
      <c r="B862" s="35" t="s">
        <v>115</v>
      </c>
      <c r="C862" s="188"/>
      <c r="D862" s="187"/>
      <c r="E862" s="145">
        <v>0</v>
      </c>
      <c r="F862" s="36">
        <v>0</v>
      </c>
      <c r="G862" s="37" t="str">
        <f t="shared" si="104"/>
        <v>-</v>
      </c>
      <c r="H862" s="182"/>
    </row>
    <row r="863" spans="1:8" s="114" customFormat="1" ht="12" customHeight="1" hidden="1" outlineLevel="2">
      <c r="A863" s="34" t="s">
        <v>31</v>
      </c>
      <c r="B863" s="35" t="s">
        <v>30</v>
      </c>
      <c r="C863" s="188"/>
      <c r="D863" s="187"/>
      <c r="E863" s="145">
        <v>0</v>
      </c>
      <c r="F863" s="36">
        <v>0</v>
      </c>
      <c r="G863" s="37" t="str">
        <f t="shared" si="104"/>
        <v>-</v>
      </c>
      <c r="H863" s="182"/>
    </row>
    <row r="864" spans="1:8" s="114" customFormat="1" ht="21" customHeight="1" outlineLevel="1" collapsed="1">
      <c r="A864" s="38"/>
      <c r="B864" s="39"/>
      <c r="C864" s="110"/>
      <c r="D864" s="108"/>
      <c r="E864" s="146"/>
      <c r="F864" s="40"/>
      <c r="G864" s="41"/>
      <c r="H864" s="183"/>
    </row>
    <row r="865" spans="1:8" s="171" customFormat="1" ht="3" customHeight="1" outlineLevel="1">
      <c r="A865" s="115"/>
      <c r="B865" s="116"/>
      <c r="C865" s="115"/>
      <c r="D865" s="115"/>
      <c r="E865" s="143"/>
      <c r="F865" s="117"/>
      <c r="G865" s="118"/>
      <c r="H865" s="116"/>
    </row>
    <row r="866" spans="1:8" s="160" customFormat="1" ht="13.5" customHeight="1" outlineLevel="1">
      <c r="A866" s="42" t="s">
        <v>71</v>
      </c>
      <c r="B866" s="43" t="s">
        <v>291</v>
      </c>
      <c r="C866" s="188">
        <v>754</v>
      </c>
      <c r="D866" s="187">
        <v>75411</v>
      </c>
      <c r="E866" s="144">
        <f>SUM(E867:E871)</f>
        <v>150000</v>
      </c>
      <c r="F866" s="44">
        <f>SUM(F867:F871)</f>
        <v>149904</v>
      </c>
      <c r="G866" s="45">
        <f aca="true" t="shared" si="105" ref="G866:G871">IF(E866&gt;0,F866/E866*100,"-")</f>
        <v>99.936</v>
      </c>
      <c r="H866" s="182" t="s">
        <v>517</v>
      </c>
    </row>
    <row r="867" spans="1:8" s="114" customFormat="1" ht="12" customHeight="1" hidden="1" outlineLevel="2">
      <c r="A867" s="34" t="s">
        <v>1</v>
      </c>
      <c r="B867" s="35" t="s">
        <v>27</v>
      </c>
      <c r="C867" s="188"/>
      <c r="D867" s="187"/>
      <c r="E867" s="145">
        <v>0</v>
      </c>
      <c r="F867" s="36">
        <v>0</v>
      </c>
      <c r="G867" s="37" t="str">
        <f t="shared" si="105"/>
        <v>-</v>
      </c>
      <c r="H867" s="182"/>
    </row>
    <row r="868" spans="1:8" s="114" customFormat="1" ht="12" customHeight="1" outlineLevel="1" collapsed="1">
      <c r="A868" s="34" t="s">
        <v>2</v>
      </c>
      <c r="B868" s="35" t="s">
        <v>28</v>
      </c>
      <c r="C868" s="188"/>
      <c r="D868" s="187"/>
      <c r="E868" s="145">
        <v>150000</v>
      </c>
      <c r="F868" s="36">
        <v>149904</v>
      </c>
      <c r="G868" s="37">
        <f t="shared" si="105"/>
        <v>99.936</v>
      </c>
      <c r="H868" s="182"/>
    </row>
    <row r="869" spans="1:8" s="114" customFormat="1" ht="12" customHeight="1" hidden="1" outlineLevel="2">
      <c r="A869" s="34" t="s">
        <v>3</v>
      </c>
      <c r="B869" s="35" t="s">
        <v>29</v>
      </c>
      <c r="C869" s="188"/>
      <c r="D869" s="187"/>
      <c r="E869" s="145">
        <v>0</v>
      </c>
      <c r="F869" s="36">
        <v>0</v>
      </c>
      <c r="G869" s="37" t="str">
        <f t="shared" si="105"/>
        <v>-</v>
      </c>
      <c r="H869" s="182"/>
    </row>
    <row r="870" spans="1:8" s="114" customFormat="1" ht="12" customHeight="1" hidden="1" outlineLevel="2">
      <c r="A870" s="34" t="s">
        <v>25</v>
      </c>
      <c r="B870" s="35" t="s">
        <v>115</v>
      </c>
      <c r="C870" s="188"/>
      <c r="D870" s="187"/>
      <c r="E870" s="145">
        <v>0</v>
      </c>
      <c r="F870" s="36">
        <v>0</v>
      </c>
      <c r="G870" s="37" t="str">
        <f t="shared" si="105"/>
        <v>-</v>
      </c>
      <c r="H870" s="182"/>
    </row>
    <row r="871" spans="1:8" s="114" customFormat="1" ht="12" customHeight="1" hidden="1" outlineLevel="2">
      <c r="A871" s="34" t="s">
        <v>31</v>
      </c>
      <c r="B871" s="35" t="s">
        <v>30</v>
      </c>
      <c r="C871" s="188"/>
      <c r="D871" s="187"/>
      <c r="E871" s="145">
        <v>0</v>
      </c>
      <c r="F871" s="36">
        <v>0</v>
      </c>
      <c r="G871" s="37" t="str">
        <f t="shared" si="105"/>
        <v>-</v>
      </c>
      <c r="H871" s="182"/>
    </row>
    <row r="872" spans="1:8" s="114" customFormat="1" ht="3" customHeight="1" outlineLevel="1" collapsed="1">
      <c r="A872" s="38"/>
      <c r="B872" s="39"/>
      <c r="C872" s="110"/>
      <c r="D872" s="108"/>
      <c r="E872" s="146"/>
      <c r="F872" s="40"/>
      <c r="G872" s="41"/>
      <c r="H872" s="183"/>
    </row>
    <row r="873" spans="1:8" s="171" customFormat="1" ht="3" customHeight="1" outlineLevel="1">
      <c r="A873" s="115"/>
      <c r="B873" s="116"/>
      <c r="C873" s="115"/>
      <c r="D873" s="115"/>
      <c r="E873" s="143"/>
      <c r="F873" s="117"/>
      <c r="G873" s="118"/>
      <c r="H873" s="181" t="s">
        <v>518</v>
      </c>
    </row>
    <row r="874" spans="1:8" s="160" customFormat="1" ht="24" customHeight="1" outlineLevel="1">
      <c r="A874" s="42" t="s">
        <v>72</v>
      </c>
      <c r="B874" s="43" t="s">
        <v>292</v>
      </c>
      <c r="C874" s="188">
        <v>754</v>
      </c>
      <c r="D874" s="187">
        <v>75411</v>
      </c>
      <c r="E874" s="144">
        <f>SUM(E875:E879)</f>
        <v>16000</v>
      </c>
      <c r="F874" s="44">
        <f>SUM(F875:F879)</f>
        <v>15056.92</v>
      </c>
      <c r="G874" s="45">
        <f aca="true" t="shared" si="106" ref="G874:G879">IF(E874&gt;0,F874/E874*100,"-")</f>
        <v>94.10575</v>
      </c>
      <c r="H874" s="182"/>
    </row>
    <row r="875" spans="1:8" s="114" customFormat="1" ht="12" customHeight="1" hidden="1" outlineLevel="2">
      <c r="A875" s="34" t="s">
        <v>1</v>
      </c>
      <c r="B875" s="35" t="s">
        <v>27</v>
      </c>
      <c r="C875" s="188"/>
      <c r="D875" s="187"/>
      <c r="E875" s="145">
        <v>0</v>
      </c>
      <c r="F875" s="36">
        <v>0</v>
      </c>
      <c r="G875" s="37" t="str">
        <f t="shared" si="106"/>
        <v>-</v>
      </c>
      <c r="H875" s="182"/>
    </row>
    <row r="876" spans="1:8" s="114" customFormat="1" ht="12" customHeight="1" outlineLevel="1" collapsed="1">
      <c r="A876" s="34" t="s">
        <v>2</v>
      </c>
      <c r="B876" s="35" t="s">
        <v>28</v>
      </c>
      <c r="C876" s="188"/>
      <c r="D876" s="187"/>
      <c r="E876" s="145">
        <v>16000</v>
      </c>
      <c r="F876" s="36">
        <v>15056.92</v>
      </c>
      <c r="G876" s="37">
        <f t="shared" si="106"/>
        <v>94.10575</v>
      </c>
      <c r="H876" s="182"/>
    </row>
    <row r="877" spans="1:8" s="114" customFormat="1" ht="12" customHeight="1" hidden="1" outlineLevel="2">
      <c r="A877" s="34" t="s">
        <v>3</v>
      </c>
      <c r="B877" s="35" t="s">
        <v>29</v>
      </c>
      <c r="C877" s="188"/>
      <c r="D877" s="187"/>
      <c r="E877" s="145">
        <v>0</v>
      </c>
      <c r="F877" s="36">
        <v>0</v>
      </c>
      <c r="G877" s="37" t="str">
        <f t="shared" si="106"/>
        <v>-</v>
      </c>
      <c r="H877" s="182"/>
    </row>
    <row r="878" spans="1:8" s="114" customFormat="1" ht="12" customHeight="1" hidden="1" outlineLevel="2">
      <c r="A878" s="34" t="s">
        <v>25</v>
      </c>
      <c r="B878" s="35" t="s">
        <v>115</v>
      </c>
      <c r="C878" s="188"/>
      <c r="D878" s="187"/>
      <c r="E878" s="145">
        <v>0</v>
      </c>
      <c r="F878" s="36">
        <v>0</v>
      </c>
      <c r="G878" s="37" t="str">
        <f t="shared" si="106"/>
        <v>-</v>
      </c>
      <c r="H878" s="182"/>
    </row>
    <row r="879" spans="1:8" s="114" customFormat="1" ht="12" customHeight="1" hidden="1" outlineLevel="2">
      <c r="A879" s="34" t="s">
        <v>31</v>
      </c>
      <c r="B879" s="35" t="s">
        <v>30</v>
      </c>
      <c r="C879" s="188"/>
      <c r="D879" s="187"/>
      <c r="E879" s="145">
        <v>0</v>
      </c>
      <c r="F879" s="36">
        <v>0</v>
      </c>
      <c r="G879" s="37" t="str">
        <f t="shared" si="106"/>
        <v>-</v>
      </c>
      <c r="H879" s="182"/>
    </row>
    <row r="880" spans="1:8" s="114" customFormat="1" ht="3" customHeight="1" outlineLevel="1" collapsed="1">
      <c r="A880" s="38"/>
      <c r="B880" s="39"/>
      <c r="C880" s="110"/>
      <c r="D880" s="108"/>
      <c r="E880" s="146"/>
      <c r="F880" s="40"/>
      <c r="G880" s="41"/>
      <c r="H880" s="183"/>
    </row>
    <row r="881" spans="1:8" s="171" customFormat="1" ht="3" customHeight="1" outlineLevel="1">
      <c r="A881" s="115"/>
      <c r="B881" s="116"/>
      <c r="C881" s="115"/>
      <c r="D881" s="115"/>
      <c r="E881" s="143"/>
      <c r="F881" s="117"/>
      <c r="G881" s="118"/>
      <c r="H881" s="181" t="s">
        <v>519</v>
      </c>
    </row>
    <row r="882" spans="1:8" s="160" customFormat="1" ht="13.5" customHeight="1" outlineLevel="1">
      <c r="A882" s="42" t="s">
        <v>73</v>
      </c>
      <c r="B882" s="43" t="s">
        <v>293</v>
      </c>
      <c r="C882" s="188">
        <v>754</v>
      </c>
      <c r="D882" s="187">
        <v>75478</v>
      </c>
      <c r="E882" s="144">
        <f>SUM(E883:E887)</f>
        <v>10400</v>
      </c>
      <c r="F882" s="44">
        <f>SUM(F883:F887)</f>
        <v>10400</v>
      </c>
      <c r="G882" s="45">
        <f aca="true" t="shared" si="107" ref="G882:G887">IF(E882&gt;0,F882/E882*100,"-")</f>
        <v>100</v>
      </c>
      <c r="H882" s="182"/>
    </row>
    <row r="883" spans="1:8" s="114" customFormat="1" ht="12" customHeight="1" hidden="1" outlineLevel="2">
      <c r="A883" s="34" t="s">
        <v>1</v>
      </c>
      <c r="B883" s="35" t="s">
        <v>27</v>
      </c>
      <c r="C883" s="188"/>
      <c r="D883" s="187"/>
      <c r="E883" s="145">
        <v>0</v>
      </c>
      <c r="F883" s="36">
        <v>0</v>
      </c>
      <c r="G883" s="37" t="str">
        <f t="shared" si="107"/>
        <v>-</v>
      </c>
      <c r="H883" s="182"/>
    </row>
    <row r="884" spans="1:8" s="114" customFormat="1" ht="12" customHeight="1" outlineLevel="1" collapsed="1">
      <c r="A884" s="34" t="s">
        <v>2</v>
      </c>
      <c r="B884" s="35" t="s">
        <v>28</v>
      </c>
      <c r="C884" s="188"/>
      <c r="D884" s="187"/>
      <c r="E884" s="145">
        <v>10400</v>
      </c>
      <c r="F884" s="36">
        <v>10400</v>
      </c>
      <c r="G884" s="37">
        <f t="shared" si="107"/>
        <v>100</v>
      </c>
      <c r="H884" s="182"/>
    </row>
    <row r="885" spans="1:8" s="114" customFormat="1" ht="12" customHeight="1" hidden="1" outlineLevel="2">
      <c r="A885" s="34" t="s">
        <v>3</v>
      </c>
      <c r="B885" s="35" t="s">
        <v>29</v>
      </c>
      <c r="C885" s="188"/>
      <c r="D885" s="187"/>
      <c r="E885" s="145">
        <v>0</v>
      </c>
      <c r="F885" s="36">
        <v>0</v>
      </c>
      <c r="G885" s="37" t="str">
        <f t="shared" si="107"/>
        <v>-</v>
      </c>
      <c r="H885" s="182"/>
    </row>
    <row r="886" spans="1:8" s="114" customFormat="1" ht="12" customHeight="1" hidden="1" outlineLevel="2">
      <c r="A886" s="34" t="s">
        <v>25</v>
      </c>
      <c r="B886" s="35" t="s">
        <v>115</v>
      </c>
      <c r="C886" s="188"/>
      <c r="D886" s="187"/>
      <c r="E886" s="145">
        <v>0</v>
      </c>
      <c r="F886" s="36">
        <v>0</v>
      </c>
      <c r="G886" s="37" t="str">
        <f t="shared" si="107"/>
        <v>-</v>
      </c>
      <c r="H886" s="182"/>
    </row>
    <row r="887" spans="1:8" s="114" customFormat="1" ht="12" customHeight="1" hidden="1" outlineLevel="2">
      <c r="A887" s="34" t="s">
        <v>31</v>
      </c>
      <c r="B887" s="35" t="s">
        <v>30</v>
      </c>
      <c r="C887" s="188"/>
      <c r="D887" s="187"/>
      <c r="E887" s="145">
        <v>0</v>
      </c>
      <c r="F887" s="36">
        <v>0</v>
      </c>
      <c r="G887" s="37" t="str">
        <f t="shared" si="107"/>
        <v>-</v>
      </c>
      <c r="H887" s="182"/>
    </row>
    <row r="888" spans="1:8" s="114" customFormat="1" ht="3" customHeight="1" outlineLevel="1" collapsed="1">
      <c r="A888" s="38"/>
      <c r="B888" s="39"/>
      <c r="C888" s="110"/>
      <c r="D888" s="108"/>
      <c r="E888" s="146"/>
      <c r="F888" s="40"/>
      <c r="G888" s="41"/>
      <c r="H888" s="183"/>
    </row>
    <row r="889" spans="1:8" s="167" customFormat="1" ht="16.5" customHeight="1">
      <c r="A889" s="57" t="s">
        <v>40</v>
      </c>
      <c r="B889" s="177" t="s">
        <v>100</v>
      </c>
      <c r="C889" s="58"/>
      <c r="D889" s="58"/>
      <c r="E889" s="138">
        <f>SUM(E890:E894)</f>
        <v>1190500</v>
      </c>
      <c r="F889" s="59">
        <f>SUM(F890:F894)</f>
        <v>1085206.3</v>
      </c>
      <c r="G889" s="60">
        <f aca="true" t="shared" si="108" ref="G889:G894">IF(E889&gt;0,F889/E889*100,"-")</f>
        <v>91.1555060898782</v>
      </c>
      <c r="H889" s="61"/>
    </row>
    <row r="890" spans="1:8" s="168" customFormat="1" ht="13.5" customHeight="1">
      <c r="A890" s="96" t="s">
        <v>1</v>
      </c>
      <c r="B890" s="97" t="s">
        <v>27</v>
      </c>
      <c r="C890" s="98"/>
      <c r="D890" s="96"/>
      <c r="E890" s="139">
        <f>E900+E908+E916+E925+E933+E941+E949+E957+E965+E973+E983+E992</f>
        <v>1190500</v>
      </c>
      <c r="F890" s="99">
        <f>F900+F908+F916+F925+F933+F941+F949+F957+F965+F973+F983+F992</f>
        <v>1085206.3</v>
      </c>
      <c r="G890" s="100">
        <f t="shared" si="108"/>
        <v>91.1555060898782</v>
      </c>
      <c r="H890" s="101"/>
    </row>
    <row r="891" spans="1:8" s="168" customFormat="1" ht="13.5" customHeight="1" outlineLevel="1">
      <c r="A891" s="96" t="s">
        <v>2</v>
      </c>
      <c r="B891" s="97" t="s">
        <v>28</v>
      </c>
      <c r="C891" s="98"/>
      <c r="D891" s="96"/>
      <c r="E891" s="139">
        <f aca="true" t="shared" si="109" ref="E891:F894">E901+E909+E917+E926+E934+E942+E950+E958+E966+E974+E984+E993</f>
        <v>0</v>
      </c>
      <c r="F891" s="99">
        <f t="shared" si="109"/>
        <v>0</v>
      </c>
      <c r="G891" s="100" t="str">
        <f t="shared" si="108"/>
        <v>-</v>
      </c>
      <c r="H891" s="101"/>
    </row>
    <row r="892" spans="1:8" s="168" customFormat="1" ht="13.5" customHeight="1" outlineLevel="1">
      <c r="A892" s="96" t="s">
        <v>3</v>
      </c>
      <c r="B892" s="97" t="s">
        <v>29</v>
      </c>
      <c r="C892" s="98"/>
      <c r="D892" s="96"/>
      <c r="E892" s="139">
        <f t="shared" si="109"/>
        <v>0</v>
      </c>
      <c r="F892" s="99">
        <f t="shared" si="109"/>
        <v>0</v>
      </c>
      <c r="G892" s="100" t="str">
        <f t="shared" si="108"/>
        <v>-</v>
      </c>
      <c r="H892" s="101"/>
    </row>
    <row r="893" spans="1:8" s="168" customFormat="1" ht="13.5" customHeight="1" outlineLevel="1">
      <c r="A893" s="96" t="s">
        <v>25</v>
      </c>
      <c r="B893" s="97" t="s">
        <v>115</v>
      </c>
      <c r="C893" s="98"/>
      <c r="D893" s="96"/>
      <c r="E893" s="139">
        <f t="shared" si="109"/>
        <v>0</v>
      </c>
      <c r="F893" s="99">
        <f t="shared" si="109"/>
        <v>0</v>
      </c>
      <c r="G893" s="100" t="str">
        <f t="shared" si="108"/>
        <v>-</v>
      </c>
      <c r="H893" s="101"/>
    </row>
    <row r="894" spans="1:8" s="168" customFormat="1" ht="13.5" customHeight="1" outlineLevel="1">
      <c r="A894" s="96" t="s">
        <v>31</v>
      </c>
      <c r="B894" s="97" t="s">
        <v>30</v>
      </c>
      <c r="C894" s="98"/>
      <c r="D894" s="96"/>
      <c r="E894" s="139">
        <f t="shared" si="109"/>
        <v>0</v>
      </c>
      <c r="F894" s="99">
        <f t="shared" si="109"/>
        <v>0</v>
      </c>
      <c r="G894" s="100" t="str">
        <f t="shared" si="108"/>
        <v>-</v>
      </c>
      <c r="H894" s="101"/>
    </row>
    <row r="895" spans="1:8" s="169" customFormat="1" ht="3" customHeight="1">
      <c r="A895" s="28"/>
      <c r="B895" s="29"/>
      <c r="C895" s="30"/>
      <c r="D895" s="28"/>
      <c r="E895" s="140"/>
      <c r="F895" s="31"/>
      <c r="G895" s="32"/>
      <c r="H895" s="33"/>
    </row>
    <row r="896" spans="1:8" s="170" customFormat="1" ht="15.75" customHeight="1" outlineLevel="1">
      <c r="A896" s="62" t="s">
        <v>47</v>
      </c>
      <c r="B896" s="63" t="s">
        <v>46</v>
      </c>
      <c r="C896" s="62"/>
      <c r="D896" s="62"/>
      <c r="E896" s="141">
        <f>E897+E922</f>
        <v>1065500</v>
      </c>
      <c r="F896" s="64">
        <f>F897+F922</f>
        <v>960563.43</v>
      </c>
      <c r="G896" s="65">
        <f>IF(E896&gt;0,F896/E896*100,"-")</f>
        <v>90.1514246832473</v>
      </c>
      <c r="H896" s="63"/>
    </row>
    <row r="897" spans="1:8" s="171" customFormat="1" ht="15.75" customHeight="1" outlineLevel="1">
      <c r="A897" s="12" t="s">
        <v>9</v>
      </c>
      <c r="B897" s="13" t="s">
        <v>48</v>
      </c>
      <c r="C897" s="12"/>
      <c r="D897" s="12"/>
      <c r="E897" s="142">
        <f>E899+E907+E915</f>
        <v>707500</v>
      </c>
      <c r="F897" s="14">
        <f>F899+F907+F915</f>
        <v>607500</v>
      </c>
      <c r="G897" s="15">
        <f>IF(E897&gt;0,F897/E897*100,"-")</f>
        <v>85.86572438162544</v>
      </c>
      <c r="H897" s="13"/>
    </row>
    <row r="898" spans="1:8" s="171" customFormat="1" ht="3" customHeight="1" outlineLevel="1">
      <c r="A898" s="115"/>
      <c r="B898" s="116"/>
      <c r="C898" s="115"/>
      <c r="D898" s="115"/>
      <c r="E898" s="143"/>
      <c r="F898" s="117"/>
      <c r="G898" s="118"/>
      <c r="H898" s="181" t="s">
        <v>393</v>
      </c>
    </row>
    <row r="899" spans="1:8" s="160" customFormat="1" ht="24.75" customHeight="1" outlineLevel="1">
      <c r="A899" s="42" t="s">
        <v>26</v>
      </c>
      <c r="B899" s="43" t="s">
        <v>294</v>
      </c>
      <c r="C899" s="188">
        <v>750</v>
      </c>
      <c r="D899" s="187">
        <v>75023</v>
      </c>
      <c r="E899" s="144">
        <f>SUM(E900:E904)</f>
        <v>477500</v>
      </c>
      <c r="F899" s="44">
        <f>SUM(F900:F904)</f>
        <v>477500</v>
      </c>
      <c r="G899" s="45">
        <f aca="true" t="shared" si="110" ref="G899:G904">IF(E899&gt;0,F899/E899*100,"-")</f>
        <v>100</v>
      </c>
      <c r="H899" s="182"/>
    </row>
    <row r="900" spans="1:8" s="114" customFormat="1" ht="12" customHeight="1" outlineLevel="1">
      <c r="A900" s="34" t="s">
        <v>1</v>
      </c>
      <c r="B900" s="35" t="s">
        <v>27</v>
      </c>
      <c r="C900" s="188"/>
      <c r="D900" s="187"/>
      <c r="E900" s="145">
        <v>477500</v>
      </c>
      <c r="F900" s="36">
        <v>477500</v>
      </c>
      <c r="G900" s="37">
        <f t="shared" si="110"/>
        <v>100</v>
      </c>
      <c r="H900" s="182"/>
    </row>
    <row r="901" spans="1:8" s="114" customFormat="1" ht="12" customHeight="1" hidden="1" outlineLevel="2">
      <c r="A901" s="34" t="s">
        <v>2</v>
      </c>
      <c r="B901" s="35" t="s">
        <v>28</v>
      </c>
      <c r="C901" s="188"/>
      <c r="D901" s="187"/>
      <c r="E901" s="145">
        <v>0</v>
      </c>
      <c r="F901" s="36">
        <v>0</v>
      </c>
      <c r="G901" s="37" t="str">
        <f t="shared" si="110"/>
        <v>-</v>
      </c>
      <c r="H901" s="182"/>
    </row>
    <row r="902" spans="1:8" s="114" customFormat="1" ht="12" customHeight="1" hidden="1" outlineLevel="2">
      <c r="A902" s="34" t="s">
        <v>3</v>
      </c>
      <c r="B902" s="35" t="s">
        <v>29</v>
      </c>
      <c r="C902" s="188"/>
      <c r="D902" s="187"/>
      <c r="E902" s="145">
        <v>0</v>
      </c>
      <c r="F902" s="36">
        <v>0</v>
      </c>
      <c r="G902" s="37" t="str">
        <f t="shared" si="110"/>
        <v>-</v>
      </c>
      <c r="H902" s="182"/>
    </row>
    <row r="903" spans="1:8" s="114" customFormat="1" ht="12" customHeight="1" hidden="1" outlineLevel="2">
      <c r="A903" s="34" t="s">
        <v>25</v>
      </c>
      <c r="B903" s="35" t="s">
        <v>115</v>
      </c>
      <c r="C903" s="188"/>
      <c r="D903" s="187"/>
      <c r="E903" s="145">
        <v>0</v>
      </c>
      <c r="F903" s="36">
        <v>0</v>
      </c>
      <c r="G903" s="37" t="str">
        <f t="shared" si="110"/>
        <v>-</v>
      </c>
      <c r="H903" s="182"/>
    </row>
    <row r="904" spans="1:8" s="114" customFormat="1" ht="12" customHeight="1" hidden="1" outlineLevel="2">
      <c r="A904" s="34" t="s">
        <v>31</v>
      </c>
      <c r="B904" s="35" t="s">
        <v>30</v>
      </c>
      <c r="C904" s="188"/>
      <c r="D904" s="187"/>
      <c r="E904" s="145">
        <v>0</v>
      </c>
      <c r="F904" s="36">
        <v>0</v>
      </c>
      <c r="G904" s="37" t="str">
        <f t="shared" si="110"/>
        <v>-</v>
      </c>
      <c r="H904" s="182"/>
    </row>
    <row r="905" spans="1:8" s="114" customFormat="1" ht="39" customHeight="1" outlineLevel="1" collapsed="1">
      <c r="A905" s="38"/>
      <c r="B905" s="39"/>
      <c r="C905" s="110"/>
      <c r="D905" s="108"/>
      <c r="E905" s="146"/>
      <c r="F905" s="40"/>
      <c r="G905" s="41"/>
      <c r="H905" s="183"/>
    </row>
    <row r="906" spans="1:8" s="171" customFormat="1" ht="3" customHeight="1" outlineLevel="1">
      <c r="A906" s="115"/>
      <c r="B906" s="116"/>
      <c r="C906" s="115"/>
      <c r="D906" s="115"/>
      <c r="E906" s="143"/>
      <c r="F906" s="117"/>
      <c r="G906" s="118"/>
      <c r="H906" s="116"/>
    </row>
    <row r="907" spans="1:8" s="160" customFormat="1" ht="13.5" customHeight="1" outlineLevel="1">
      <c r="A907" s="42" t="s">
        <v>49</v>
      </c>
      <c r="B907" s="43" t="s">
        <v>243</v>
      </c>
      <c r="C907" s="188">
        <v>750</v>
      </c>
      <c r="D907" s="187">
        <v>75023</v>
      </c>
      <c r="E907" s="144">
        <f>SUM(E908:E912)</f>
        <v>130000</v>
      </c>
      <c r="F907" s="44">
        <f>SUM(F908:F912)</f>
        <v>130000</v>
      </c>
      <c r="G907" s="45">
        <f aca="true" t="shared" si="111" ref="G907:G912">IF(E907&gt;0,F907/E907*100,"-")</f>
        <v>100</v>
      </c>
      <c r="H907" s="182" t="s">
        <v>391</v>
      </c>
    </row>
    <row r="908" spans="1:8" s="114" customFormat="1" ht="12" customHeight="1" outlineLevel="1">
      <c r="A908" s="34" t="s">
        <v>1</v>
      </c>
      <c r="B908" s="35" t="s">
        <v>27</v>
      </c>
      <c r="C908" s="188"/>
      <c r="D908" s="187"/>
      <c r="E908" s="145">
        <v>130000</v>
      </c>
      <c r="F908" s="36">
        <v>130000</v>
      </c>
      <c r="G908" s="37">
        <f t="shared" si="111"/>
        <v>100</v>
      </c>
      <c r="H908" s="182"/>
    </row>
    <row r="909" spans="1:8" s="114" customFormat="1" ht="12" customHeight="1" hidden="1" outlineLevel="2">
      <c r="A909" s="34" t="s">
        <v>2</v>
      </c>
      <c r="B909" s="35" t="s">
        <v>28</v>
      </c>
      <c r="C909" s="188"/>
      <c r="D909" s="187"/>
      <c r="E909" s="145">
        <v>0</v>
      </c>
      <c r="F909" s="36">
        <v>0</v>
      </c>
      <c r="G909" s="37" t="str">
        <f t="shared" si="111"/>
        <v>-</v>
      </c>
      <c r="H909" s="182"/>
    </row>
    <row r="910" spans="1:8" s="114" customFormat="1" ht="12" customHeight="1" hidden="1" outlineLevel="2">
      <c r="A910" s="34" t="s">
        <v>3</v>
      </c>
      <c r="B910" s="35" t="s">
        <v>29</v>
      </c>
      <c r="C910" s="188"/>
      <c r="D910" s="187"/>
      <c r="E910" s="145">
        <v>0</v>
      </c>
      <c r="F910" s="36">
        <v>0</v>
      </c>
      <c r="G910" s="37" t="str">
        <f t="shared" si="111"/>
        <v>-</v>
      </c>
      <c r="H910" s="182"/>
    </row>
    <row r="911" spans="1:8" s="114" customFormat="1" ht="12" customHeight="1" hidden="1" outlineLevel="2">
      <c r="A911" s="34" t="s">
        <v>25</v>
      </c>
      <c r="B911" s="35" t="s">
        <v>115</v>
      </c>
      <c r="C911" s="188"/>
      <c r="D911" s="187"/>
      <c r="E911" s="145">
        <v>0</v>
      </c>
      <c r="F911" s="36">
        <v>0</v>
      </c>
      <c r="G911" s="37" t="str">
        <f t="shared" si="111"/>
        <v>-</v>
      </c>
      <c r="H911" s="182"/>
    </row>
    <row r="912" spans="1:8" s="114" customFormat="1" ht="12" customHeight="1" hidden="1" outlineLevel="2">
      <c r="A912" s="34" t="s">
        <v>31</v>
      </c>
      <c r="B912" s="35" t="s">
        <v>30</v>
      </c>
      <c r="C912" s="188"/>
      <c r="D912" s="187"/>
      <c r="E912" s="145">
        <v>0</v>
      </c>
      <c r="F912" s="36">
        <v>0</v>
      </c>
      <c r="G912" s="37" t="str">
        <f t="shared" si="111"/>
        <v>-</v>
      </c>
      <c r="H912" s="182"/>
    </row>
    <row r="913" spans="1:8" s="114" customFormat="1" ht="3.75" customHeight="1" outlineLevel="1" collapsed="1">
      <c r="A913" s="38"/>
      <c r="B913" s="39"/>
      <c r="C913" s="110"/>
      <c r="D913" s="108"/>
      <c r="E913" s="146"/>
      <c r="F913" s="40"/>
      <c r="G913" s="41"/>
      <c r="H913" s="183"/>
    </row>
    <row r="914" spans="1:8" s="171" customFormat="1" ht="3" customHeight="1" outlineLevel="1">
      <c r="A914" s="115"/>
      <c r="B914" s="116"/>
      <c r="C914" s="115"/>
      <c r="D914" s="115"/>
      <c r="E914" s="143"/>
      <c r="F914" s="117"/>
      <c r="G914" s="118"/>
      <c r="H914" s="116"/>
    </row>
    <row r="915" spans="1:8" s="160" customFormat="1" ht="13.5" customHeight="1" outlineLevel="1">
      <c r="A915" s="42" t="s">
        <v>50</v>
      </c>
      <c r="B915" s="43" t="s">
        <v>244</v>
      </c>
      <c r="C915" s="188">
        <v>900</v>
      </c>
      <c r="D915" s="187">
        <v>90019</v>
      </c>
      <c r="E915" s="144">
        <f>SUM(E916:E920)</f>
        <v>100000</v>
      </c>
      <c r="F915" s="44">
        <f>SUM(F916:F920)</f>
        <v>0</v>
      </c>
      <c r="G915" s="45">
        <f aca="true" t="shared" si="112" ref="G915:G920">IF(E915&gt;0,F915/E915*100,"-")</f>
        <v>0</v>
      </c>
      <c r="H915" s="182" t="s">
        <v>392</v>
      </c>
    </row>
    <row r="916" spans="1:8" s="114" customFormat="1" ht="12" customHeight="1" outlineLevel="1">
      <c r="A916" s="34" t="s">
        <v>1</v>
      </c>
      <c r="B916" s="35" t="s">
        <v>27</v>
      </c>
      <c r="C916" s="188"/>
      <c r="D916" s="187"/>
      <c r="E916" s="145">
        <v>100000</v>
      </c>
      <c r="F916" s="36">
        <v>0</v>
      </c>
      <c r="G916" s="37">
        <f t="shared" si="112"/>
        <v>0</v>
      </c>
      <c r="H916" s="182"/>
    </row>
    <row r="917" spans="1:8" s="114" customFormat="1" ht="12" customHeight="1" hidden="1" outlineLevel="2">
      <c r="A917" s="34" t="s">
        <v>2</v>
      </c>
      <c r="B917" s="35" t="s">
        <v>28</v>
      </c>
      <c r="C917" s="188"/>
      <c r="D917" s="187"/>
      <c r="E917" s="145">
        <v>0</v>
      </c>
      <c r="F917" s="36">
        <v>0</v>
      </c>
      <c r="G917" s="37" t="str">
        <f t="shared" si="112"/>
        <v>-</v>
      </c>
      <c r="H917" s="182"/>
    </row>
    <row r="918" spans="1:8" s="114" customFormat="1" ht="12" customHeight="1" hidden="1" outlineLevel="2">
      <c r="A918" s="34" t="s">
        <v>3</v>
      </c>
      <c r="B918" s="35" t="s">
        <v>29</v>
      </c>
      <c r="C918" s="188"/>
      <c r="D918" s="187"/>
      <c r="E918" s="145">
        <v>0</v>
      </c>
      <c r="F918" s="36">
        <v>0</v>
      </c>
      <c r="G918" s="37" t="str">
        <f t="shared" si="112"/>
        <v>-</v>
      </c>
      <c r="H918" s="182"/>
    </row>
    <row r="919" spans="1:8" s="114" customFormat="1" ht="12" customHeight="1" hidden="1" outlineLevel="2">
      <c r="A919" s="34" t="s">
        <v>25</v>
      </c>
      <c r="B919" s="35" t="s">
        <v>115</v>
      </c>
      <c r="C919" s="188"/>
      <c r="D919" s="187"/>
      <c r="E919" s="145">
        <v>0</v>
      </c>
      <c r="F919" s="36">
        <v>0</v>
      </c>
      <c r="G919" s="37" t="str">
        <f t="shared" si="112"/>
        <v>-</v>
      </c>
      <c r="H919" s="182"/>
    </row>
    <row r="920" spans="1:8" s="114" customFormat="1" ht="12" customHeight="1" hidden="1" outlineLevel="2">
      <c r="A920" s="34" t="s">
        <v>31</v>
      </c>
      <c r="B920" s="35" t="s">
        <v>30</v>
      </c>
      <c r="C920" s="188"/>
      <c r="D920" s="187"/>
      <c r="E920" s="145">
        <v>0</v>
      </c>
      <c r="F920" s="36">
        <v>0</v>
      </c>
      <c r="G920" s="37" t="str">
        <f t="shared" si="112"/>
        <v>-</v>
      </c>
      <c r="H920" s="182"/>
    </row>
    <row r="921" spans="1:8" s="114" customFormat="1" ht="3.75" customHeight="1" outlineLevel="1" collapsed="1">
      <c r="A921" s="38"/>
      <c r="B921" s="39"/>
      <c r="C921" s="110"/>
      <c r="D921" s="108"/>
      <c r="E921" s="146"/>
      <c r="F921" s="40"/>
      <c r="G921" s="41"/>
      <c r="H921" s="183"/>
    </row>
    <row r="922" spans="1:8" s="171" customFormat="1" ht="15.75" customHeight="1" outlineLevel="1">
      <c r="A922" s="12">
        <v>2</v>
      </c>
      <c r="B922" s="13" t="s">
        <v>92</v>
      </c>
      <c r="C922" s="12"/>
      <c r="D922" s="12"/>
      <c r="E922" s="142">
        <f>E924+E932+E972+E940+E948+E957+E965</f>
        <v>358000</v>
      </c>
      <c r="F922" s="14">
        <f>F924+F932+F972+F940+F948+F957+F965</f>
        <v>353063.43000000005</v>
      </c>
      <c r="G922" s="15">
        <f>IF(E922&gt;0,F922/E922*100,"-")</f>
        <v>98.62106983240226</v>
      </c>
      <c r="H922" s="13"/>
    </row>
    <row r="923" spans="1:8" s="114" customFormat="1" ht="3" customHeight="1" outlineLevel="1">
      <c r="A923" s="119"/>
      <c r="B923" s="120"/>
      <c r="C923" s="111"/>
      <c r="D923" s="112"/>
      <c r="E923" s="147"/>
      <c r="F923" s="121"/>
      <c r="G923" s="122"/>
      <c r="H923" s="113"/>
    </row>
    <row r="924" spans="1:8" s="160" customFormat="1" ht="13.5" customHeight="1" outlineLevel="1">
      <c r="A924" s="42" t="s">
        <v>69</v>
      </c>
      <c r="B924" s="43" t="s">
        <v>245</v>
      </c>
      <c r="C924" s="188">
        <v>750</v>
      </c>
      <c r="D924" s="187">
        <v>75023</v>
      </c>
      <c r="E924" s="144">
        <f>SUM(E925:E929)</f>
        <v>20000</v>
      </c>
      <c r="F924" s="44">
        <f>SUM(F925:F929)</f>
        <v>19680</v>
      </c>
      <c r="G924" s="45">
        <f aca="true" t="shared" si="113" ref="G924:G929">IF(E924&gt;0,F924/E924*100,"-")</f>
        <v>98.4</v>
      </c>
      <c r="H924" s="190" t="s">
        <v>394</v>
      </c>
    </row>
    <row r="925" spans="1:8" s="114" customFormat="1" ht="12" customHeight="1" outlineLevel="1">
      <c r="A925" s="34" t="s">
        <v>1</v>
      </c>
      <c r="B925" s="35" t="s">
        <v>27</v>
      </c>
      <c r="C925" s="188"/>
      <c r="D925" s="187"/>
      <c r="E925" s="145">
        <v>20000</v>
      </c>
      <c r="F925" s="36">
        <v>19680</v>
      </c>
      <c r="G925" s="37">
        <f t="shared" si="113"/>
        <v>98.4</v>
      </c>
      <c r="H925" s="190"/>
    </row>
    <row r="926" spans="1:8" s="114" customFormat="1" ht="12" customHeight="1" hidden="1" outlineLevel="2">
      <c r="A926" s="34" t="s">
        <v>2</v>
      </c>
      <c r="B926" s="35" t="s">
        <v>28</v>
      </c>
      <c r="C926" s="188"/>
      <c r="D926" s="187"/>
      <c r="E926" s="145">
        <v>0</v>
      </c>
      <c r="F926" s="36">
        <v>0</v>
      </c>
      <c r="G926" s="37" t="str">
        <f t="shared" si="113"/>
        <v>-</v>
      </c>
      <c r="H926" s="190"/>
    </row>
    <row r="927" spans="1:8" s="114" customFormat="1" ht="12" customHeight="1" hidden="1" outlineLevel="2">
      <c r="A927" s="34" t="s">
        <v>3</v>
      </c>
      <c r="B927" s="35" t="s">
        <v>29</v>
      </c>
      <c r="C927" s="188"/>
      <c r="D927" s="187"/>
      <c r="E927" s="145">
        <v>0</v>
      </c>
      <c r="F927" s="36">
        <v>0</v>
      </c>
      <c r="G927" s="37" t="str">
        <f t="shared" si="113"/>
        <v>-</v>
      </c>
      <c r="H927" s="190"/>
    </row>
    <row r="928" spans="1:8" s="114" customFormat="1" ht="12" customHeight="1" hidden="1" outlineLevel="2">
      <c r="A928" s="34" t="s">
        <v>25</v>
      </c>
      <c r="B928" s="35" t="s">
        <v>115</v>
      </c>
      <c r="C928" s="188"/>
      <c r="D928" s="187"/>
      <c r="E928" s="145">
        <v>0</v>
      </c>
      <c r="F928" s="36">
        <v>0</v>
      </c>
      <c r="G928" s="37" t="str">
        <f t="shared" si="113"/>
        <v>-</v>
      </c>
      <c r="H928" s="190"/>
    </row>
    <row r="929" spans="1:8" s="114" customFormat="1" ht="12" customHeight="1" hidden="1" outlineLevel="2">
      <c r="A929" s="34" t="s">
        <v>31</v>
      </c>
      <c r="B929" s="35" t="s">
        <v>30</v>
      </c>
      <c r="C929" s="188"/>
      <c r="D929" s="187"/>
      <c r="E929" s="145">
        <v>0</v>
      </c>
      <c r="F929" s="36">
        <v>0</v>
      </c>
      <c r="G929" s="37" t="str">
        <f t="shared" si="113"/>
        <v>-</v>
      </c>
      <c r="H929" s="190"/>
    </row>
    <row r="930" spans="1:8" s="114" customFormat="1" ht="3.75" customHeight="1" outlineLevel="1" collapsed="1">
      <c r="A930" s="38"/>
      <c r="B930" s="39"/>
      <c r="C930" s="110"/>
      <c r="D930" s="108"/>
      <c r="E930" s="146"/>
      <c r="F930" s="40"/>
      <c r="G930" s="41"/>
      <c r="H930" s="191"/>
    </row>
    <row r="931" spans="1:8" s="114" customFormat="1" ht="3" customHeight="1" outlineLevel="1">
      <c r="A931" s="119"/>
      <c r="B931" s="120"/>
      <c r="C931" s="111"/>
      <c r="D931" s="112"/>
      <c r="E931" s="147"/>
      <c r="F931" s="121"/>
      <c r="G931" s="122"/>
      <c r="H931" s="113"/>
    </row>
    <row r="932" spans="1:8" s="160" customFormat="1" ht="24" customHeight="1" outlineLevel="1">
      <c r="A932" s="42" t="s">
        <v>70</v>
      </c>
      <c r="B932" s="43" t="s">
        <v>246</v>
      </c>
      <c r="C932" s="188">
        <v>750</v>
      </c>
      <c r="D932" s="187">
        <v>75023</v>
      </c>
      <c r="E932" s="144">
        <f>SUM(E933:E937)</f>
        <v>16000</v>
      </c>
      <c r="F932" s="44">
        <f>SUM(F933:F937)</f>
        <v>15517.68</v>
      </c>
      <c r="G932" s="45">
        <f aca="true" t="shared" si="114" ref="G932:G937">IF(E932&gt;0,F932/E932*100,"-")</f>
        <v>96.9855</v>
      </c>
      <c r="H932" s="190" t="s">
        <v>395</v>
      </c>
    </row>
    <row r="933" spans="1:8" s="114" customFormat="1" ht="12" customHeight="1" outlineLevel="1">
      <c r="A933" s="34" t="s">
        <v>1</v>
      </c>
      <c r="B933" s="35" t="s">
        <v>27</v>
      </c>
      <c r="C933" s="188"/>
      <c r="D933" s="187"/>
      <c r="E933" s="145">
        <v>16000</v>
      </c>
      <c r="F933" s="36">
        <v>15517.68</v>
      </c>
      <c r="G933" s="37">
        <f t="shared" si="114"/>
        <v>96.9855</v>
      </c>
      <c r="H933" s="190"/>
    </row>
    <row r="934" spans="1:8" s="114" customFormat="1" ht="12" customHeight="1" hidden="1" outlineLevel="2">
      <c r="A934" s="34" t="s">
        <v>2</v>
      </c>
      <c r="B934" s="35" t="s">
        <v>28</v>
      </c>
      <c r="C934" s="188"/>
      <c r="D934" s="187"/>
      <c r="E934" s="145">
        <v>0</v>
      </c>
      <c r="F934" s="36">
        <v>0</v>
      </c>
      <c r="G934" s="37" t="str">
        <f t="shared" si="114"/>
        <v>-</v>
      </c>
      <c r="H934" s="190"/>
    </row>
    <row r="935" spans="1:8" s="114" customFormat="1" ht="12" customHeight="1" hidden="1" outlineLevel="2">
      <c r="A935" s="34" t="s">
        <v>3</v>
      </c>
      <c r="B935" s="35" t="s">
        <v>29</v>
      </c>
      <c r="C935" s="188"/>
      <c r="D935" s="187"/>
      <c r="E935" s="145">
        <v>0</v>
      </c>
      <c r="F935" s="36">
        <v>0</v>
      </c>
      <c r="G935" s="37" t="str">
        <f t="shared" si="114"/>
        <v>-</v>
      </c>
      <c r="H935" s="190"/>
    </row>
    <row r="936" spans="1:8" s="114" customFormat="1" ht="12" customHeight="1" hidden="1" outlineLevel="2">
      <c r="A936" s="34" t="s">
        <v>25</v>
      </c>
      <c r="B936" s="35" t="s">
        <v>115</v>
      </c>
      <c r="C936" s="188"/>
      <c r="D936" s="187"/>
      <c r="E936" s="145">
        <v>0</v>
      </c>
      <c r="F936" s="36">
        <v>0</v>
      </c>
      <c r="G936" s="37" t="str">
        <f t="shared" si="114"/>
        <v>-</v>
      </c>
      <c r="H936" s="190"/>
    </row>
    <row r="937" spans="1:8" s="114" customFormat="1" ht="12" customHeight="1" hidden="1" outlineLevel="2">
      <c r="A937" s="34" t="s">
        <v>31</v>
      </c>
      <c r="B937" s="35" t="s">
        <v>30</v>
      </c>
      <c r="C937" s="188"/>
      <c r="D937" s="187"/>
      <c r="E937" s="145">
        <v>0</v>
      </c>
      <c r="F937" s="36">
        <v>0</v>
      </c>
      <c r="G937" s="37" t="str">
        <f t="shared" si="114"/>
        <v>-</v>
      </c>
      <c r="H937" s="190"/>
    </row>
    <row r="938" spans="1:8" s="114" customFormat="1" ht="4.5" customHeight="1" outlineLevel="1" collapsed="1">
      <c r="A938" s="38"/>
      <c r="B938" s="39"/>
      <c r="C938" s="110"/>
      <c r="D938" s="108"/>
      <c r="E938" s="146"/>
      <c r="F938" s="40"/>
      <c r="G938" s="41"/>
      <c r="H938" s="191"/>
    </row>
    <row r="939" spans="1:8" s="114" customFormat="1" ht="3.75" customHeight="1" outlineLevel="1">
      <c r="A939" s="119"/>
      <c r="B939" s="120"/>
      <c r="C939" s="111"/>
      <c r="D939" s="112"/>
      <c r="E939" s="147"/>
      <c r="F939" s="121"/>
      <c r="G939" s="122"/>
      <c r="H939" s="181" t="s">
        <v>396</v>
      </c>
    </row>
    <row r="940" spans="1:8" s="160" customFormat="1" ht="25.5" customHeight="1" outlineLevel="1">
      <c r="A940" s="42" t="s">
        <v>71</v>
      </c>
      <c r="B940" s="43" t="s">
        <v>247</v>
      </c>
      <c r="C940" s="188">
        <v>750</v>
      </c>
      <c r="D940" s="187">
        <v>75023</v>
      </c>
      <c r="E940" s="144">
        <f>SUM(E941:E945)</f>
        <v>154000</v>
      </c>
      <c r="F940" s="44">
        <f>SUM(F941:F945)</f>
        <v>151931.2</v>
      </c>
      <c r="G940" s="45">
        <f aca="true" t="shared" si="115" ref="G940:G945">IF(E940&gt;0,F940/E940*100,"-")</f>
        <v>98.65662337662339</v>
      </c>
      <c r="H940" s="182"/>
    </row>
    <row r="941" spans="1:8" s="114" customFormat="1" ht="12" customHeight="1" outlineLevel="1">
      <c r="A941" s="34" t="s">
        <v>1</v>
      </c>
      <c r="B941" s="35" t="s">
        <v>27</v>
      </c>
      <c r="C941" s="188"/>
      <c r="D941" s="187"/>
      <c r="E941" s="145">
        <v>154000</v>
      </c>
      <c r="F941" s="36">
        <v>151931.2</v>
      </c>
      <c r="G941" s="37">
        <f t="shared" si="115"/>
        <v>98.65662337662339</v>
      </c>
      <c r="H941" s="182"/>
    </row>
    <row r="942" spans="1:8" s="114" customFormat="1" ht="12" customHeight="1" hidden="1" outlineLevel="2">
      <c r="A942" s="34" t="s">
        <v>2</v>
      </c>
      <c r="B942" s="35" t="s">
        <v>28</v>
      </c>
      <c r="C942" s="188"/>
      <c r="D942" s="187"/>
      <c r="E942" s="145">
        <v>0</v>
      </c>
      <c r="F942" s="36">
        <v>0</v>
      </c>
      <c r="G942" s="37" t="str">
        <f t="shared" si="115"/>
        <v>-</v>
      </c>
      <c r="H942" s="182"/>
    </row>
    <row r="943" spans="1:8" s="114" customFormat="1" ht="12" customHeight="1" hidden="1" outlineLevel="2">
      <c r="A943" s="34" t="s">
        <v>3</v>
      </c>
      <c r="B943" s="35" t="s">
        <v>29</v>
      </c>
      <c r="C943" s="188"/>
      <c r="D943" s="187"/>
      <c r="E943" s="145">
        <v>0</v>
      </c>
      <c r="F943" s="36">
        <v>0</v>
      </c>
      <c r="G943" s="37" t="str">
        <f t="shared" si="115"/>
        <v>-</v>
      </c>
      <c r="H943" s="182"/>
    </row>
    <row r="944" spans="1:8" s="114" customFormat="1" ht="12" customHeight="1" hidden="1" outlineLevel="2">
      <c r="A944" s="34" t="s">
        <v>25</v>
      </c>
      <c r="B944" s="35" t="s">
        <v>115</v>
      </c>
      <c r="C944" s="188"/>
      <c r="D944" s="187"/>
      <c r="E944" s="145">
        <v>0</v>
      </c>
      <c r="F944" s="36">
        <v>0</v>
      </c>
      <c r="G944" s="37" t="str">
        <f t="shared" si="115"/>
        <v>-</v>
      </c>
      <c r="H944" s="182"/>
    </row>
    <row r="945" spans="1:8" s="114" customFormat="1" ht="12" customHeight="1" hidden="1" outlineLevel="2">
      <c r="A945" s="34" t="s">
        <v>31</v>
      </c>
      <c r="B945" s="35" t="s">
        <v>30</v>
      </c>
      <c r="C945" s="188"/>
      <c r="D945" s="187"/>
      <c r="E945" s="145">
        <v>0</v>
      </c>
      <c r="F945" s="36">
        <v>0</v>
      </c>
      <c r="G945" s="37" t="str">
        <f t="shared" si="115"/>
        <v>-</v>
      </c>
      <c r="H945" s="182"/>
    </row>
    <row r="946" spans="1:8" s="114" customFormat="1" ht="30" customHeight="1" outlineLevel="1" collapsed="1">
      <c r="A946" s="38"/>
      <c r="B946" s="39"/>
      <c r="C946" s="110"/>
      <c r="D946" s="108"/>
      <c r="E946" s="146"/>
      <c r="F946" s="40"/>
      <c r="G946" s="41"/>
      <c r="H946" s="183"/>
    </row>
    <row r="947" spans="1:8" s="114" customFormat="1" ht="3.75" customHeight="1" outlineLevel="1">
      <c r="A947" s="119"/>
      <c r="B947" s="120"/>
      <c r="C947" s="111"/>
      <c r="D947" s="112"/>
      <c r="E947" s="147"/>
      <c r="F947" s="121"/>
      <c r="G947" s="122"/>
      <c r="H947" s="189" t="s">
        <v>397</v>
      </c>
    </row>
    <row r="948" spans="1:8" s="160" customFormat="1" ht="13.5" customHeight="1" outlineLevel="1">
      <c r="A948" s="42" t="s">
        <v>72</v>
      </c>
      <c r="B948" s="43" t="s">
        <v>248</v>
      </c>
      <c r="C948" s="188">
        <v>750</v>
      </c>
      <c r="D948" s="187">
        <v>75023</v>
      </c>
      <c r="E948" s="144">
        <f>SUM(E949:E953)</f>
        <v>20000</v>
      </c>
      <c r="F948" s="44">
        <f>SUM(F949:F953)</f>
        <v>19944.45</v>
      </c>
      <c r="G948" s="45">
        <f aca="true" t="shared" si="116" ref="G948:G953">IF(E948&gt;0,F948/E948*100,"-")</f>
        <v>99.72225</v>
      </c>
      <c r="H948" s="190"/>
    </row>
    <row r="949" spans="1:8" s="114" customFormat="1" ht="12" customHeight="1" outlineLevel="1">
      <c r="A949" s="34" t="s">
        <v>1</v>
      </c>
      <c r="B949" s="35" t="s">
        <v>27</v>
      </c>
      <c r="C949" s="188"/>
      <c r="D949" s="187"/>
      <c r="E949" s="145">
        <v>20000</v>
      </c>
      <c r="F949" s="36">
        <v>19944.45</v>
      </c>
      <c r="G949" s="37">
        <f t="shared" si="116"/>
        <v>99.72225</v>
      </c>
      <c r="H949" s="190"/>
    </row>
    <row r="950" spans="1:8" s="114" customFormat="1" ht="12" customHeight="1" hidden="1" outlineLevel="2">
      <c r="A950" s="34" t="s">
        <v>2</v>
      </c>
      <c r="B950" s="35" t="s">
        <v>28</v>
      </c>
      <c r="C950" s="188"/>
      <c r="D950" s="187"/>
      <c r="E950" s="145">
        <v>0</v>
      </c>
      <c r="F950" s="36">
        <v>0</v>
      </c>
      <c r="G950" s="37" t="str">
        <f t="shared" si="116"/>
        <v>-</v>
      </c>
      <c r="H950" s="190"/>
    </row>
    <row r="951" spans="1:8" s="114" customFormat="1" ht="12" customHeight="1" hidden="1" outlineLevel="2">
      <c r="A951" s="34" t="s">
        <v>3</v>
      </c>
      <c r="B951" s="35" t="s">
        <v>29</v>
      </c>
      <c r="C951" s="188"/>
      <c r="D951" s="187"/>
      <c r="E951" s="145">
        <v>0</v>
      </c>
      <c r="F951" s="36">
        <v>0</v>
      </c>
      <c r="G951" s="37" t="str">
        <f t="shared" si="116"/>
        <v>-</v>
      </c>
      <c r="H951" s="190"/>
    </row>
    <row r="952" spans="1:8" s="114" customFormat="1" ht="12" customHeight="1" hidden="1" outlineLevel="2">
      <c r="A952" s="34" t="s">
        <v>25</v>
      </c>
      <c r="B952" s="35" t="s">
        <v>115</v>
      </c>
      <c r="C952" s="188"/>
      <c r="D952" s="187"/>
      <c r="E952" s="145">
        <v>0</v>
      </c>
      <c r="F952" s="36">
        <v>0</v>
      </c>
      <c r="G952" s="37" t="str">
        <f t="shared" si="116"/>
        <v>-</v>
      </c>
      <c r="H952" s="190"/>
    </row>
    <row r="953" spans="1:8" s="114" customFormat="1" ht="12" customHeight="1" hidden="1" outlineLevel="2">
      <c r="A953" s="34" t="s">
        <v>31</v>
      </c>
      <c r="B953" s="35" t="s">
        <v>30</v>
      </c>
      <c r="C953" s="188"/>
      <c r="D953" s="187"/>
      <c r="E953" s="145">
        <v>0</v>
      </c>
      <c r="F953" s="36">
        <v>0</v>
      </c>
      <c r="G953" s="37" t="str">
        <f t="shared" si="116"/>
        <v>-</v>
      </c>
      <c r="H953" s="190"/>
    </row>
    <row r="954" spans="1:8" s="114" customFormat="1" ht="3.75" customHeight="1" outlineLevel="1" collapsed="1">
      <c r="A954" s="38"/>
      <c r="B954" s="39"/>
      <c r="C954" s="110"/>
      <c r="D954" s="108"/>
      <c r="E954" s="146"/>
      <c r="F954" s="40"/>
      <c r="G954" s="41"/>
      <c r="H954" s="191"/>
    </row>
    <row r="955" spans="1:8" s="114" customFormat="1" ht="3.75" customHeight="1" outlineLevel="1">
      <c r="A955" s="119"/>
      <c r="B955" s="120"/>
      <c r="C955" s="111"/>
      <c r="D955" s="112"/>
      <c r="E955" s="147"/>
      <c r="F955" s="121"/>
      <c r="G955" s="122"/>
      <c r="H955" s="189" t="s">
        <v>398</v>
      </c>
    </row>
    <row r="956" spans="1:8" s="160" customFormat="1" ht="13.5" customHeight="1" outlineLevel="1">
      <c r="A956" s="42" t="s">
        <v>73</v>
      </c>
      <c r="B956" s="43" t="s">
        <v>101</v>
      </c>
      <c r="C956" s="188">
        <v>750</v>
      </c>
      <c r="D956" s="187">
        <v>75023</v>
      </c>
      <c r="E956" s="144">
        <f>SUM(E957:E961)</f>
        <v>135000</v>
      </c>
      <c r="F956" s="44">
        <f>SUM(F957:F961)</f>
        <v>133000</v>
      </c>
      <c r="G956" s="45">
        <f aca="true" t="shared" si="117" ref="G956:G961">IF(E956&gt;0,F956/E956*100,"-")</f>
        <v>98.51851851851852</v>
      </c>
      <c r="H956" s="190"/>
    </row>
    <row r="957" spans="1:8" s="114" customFormat="1" ht="12" customHeight="1" outlineLevel="1">
      <c r="A957" s="34" t="s">
        <v>1</v>
      </c>
      <c r="B957" s="35" t="s">
        <v>27</v>
      </c>
      <c r="C957" s="188"/>
      <c r="D957" s="187"/>
      <c r="E957" s="145">
        <v>135000</v>
      </c>
      <c r="F957" s="36">
        <v>133000</v>
      </c>
      <c r="G957" s="37">
        <f t="shared" si="117"/>
        <v>98.51851851851852</v>
      </c>
      <c r="H957" s="190"/>
    </row>
    <row r="958" spans="1:8" s="114" customFormat="1" ht="12" customHeight="1" hidden="1" outlineLevel="2">
      <c r="A958" s="34" t="s">
        <v>2</v>
      </c>
      <c r="B958" s="35" t="s">
        <v>28</v>
      </c>
      <c r="C958" s="188"/>
      <c r="D958" s="187"/>
      <c r="E958" s="145">
        <v>0</v>
      </c>
      <c r="F958" s="36">
        <v>0</v>
      </c>
      <c r="G958" s="37" t="str">
        <f t="shared" si="117"/>
        <v>-</v>
      </c>
      <c r="H958" s="190"/>
    </row>
    <row r="959" spans="1:8" s="114" customFormat="1" ht="12" customHeight="1" hidden="1" outlineLevel="2">
      <c r="A959" s="34" t="s">
        <v>3</v>
      </c>
      <c r="B959" s="35" t="s">
        <v>29</v>
      </c>
      <c r="C959" s="188"/>
      <c r="D959" s="187"/>
      <c r="E959" s="145">
        <v>0</v>
      </c>
      <c r="F959" s="36">
        <v>0</v>
      </c>
      <c r="G959" s="37" t="str">
        <f t="shared" si="117"/>
        <v>-</v>
      </c>
      <c r="H959" s="190"/>
    </row>
    <row r="960" spans="1:8" s="114" customFormat="1" ht="12" customHeight="1" hidden="1" outlineLevel="2">
      <c r="A960" s="34" t="s">
        <v>25</v>
      </c>
      <c r="B960" s="35" t="s">
        <v>115</v>
      </c>
      <c r="C960" s="188"/>
      <c r="D960" s="187"/>
      <c r="E960" s="145">
        <v>0</v>
      </c>
      <c r="F960" s="36">
        <v>0</v>
      </c>
      <c r="G960" s="37" t="str">
        <f t="shared" si="117"/>
        <v>-</v>
      </c>
      <c r="H960" s="190"/>
    </row>
    <row r="961" spans="1:8" s="114" customFormat="1" ht="12" customHeight="1" hidden="1" outlineLevel="2">
      <c r="A961" s="34" t="s">
        <v>31</v>
      </c>
      <c r="B961" s="35" t="s">
        <v>30</v>
      </c>
      <c r="C961" s="188"/>
      <c r="D961" s="187"/>
      <c r="E961" s="145">
        <v>0</v>
      </c>
      <c r="F961" s="36">
        <v>0</v>
      </c>
      <c r="G961" s="37" t="str">
        <f t="shared" si="117"/>
        <v>-</v>
      </c>
      <c r="H961" s="190"/>
    </row>
    <row r="962" spans="1:8" s="114" customFormat="1" ht="3.75" customHeight="1" outlineLevel="1" collapsed="1">
      <c r="A962" s="38"/>
      <c r="B962" s="39"/>
      <c r="C962" s="110"/>
      <c r="D962" s="108"/>
      <c r="E962" s="146"/>
      <c r="F962" s="40"/>
      <c r="G962" s="41"/>
      <c r="H962" s="191"/>
    </row>
    <row r="963" spans="1:8" s="114" customFormat="1" ht="3.75" customHeight="1" outlineLevel="1">
      <c r="A963" s="119"/>
      <c r="B963" s="120"/>
      <c r="C963" s="111"/>
      <c r="D963" s="112"/>
      <c r="E963" s="147"/>
      <c r="F963" s="121"/>
      <c r="G963" s="122"/>
      <c r="H963" s="189" t="s">
        <v>553</v>
      </c>
    </row>
    <row r="964" spans="1:8" s="160" customFormat="1" ht="13.5" customHeight="1" outlineLevel="1">
      <c r="A964" s="42" t="s">
        <v>297</v>
      </c>
      <c r="B964" s="43" t="s">
        <v>295</v>
      </c>
      <c r="C964" s="188">
        <v>750</v>
      </c>
      <c r="D964" s="187">
        <v>75023</v>
      </c>
      <c r="E964" s="144">
        <f>SUM(E965:E969)</f>
        <v>7000</v>
      </c>
      <c r="F964" s="44">
        <f>SUM(F965:F969)</f>
        <v>7000</v>
      </c>
      <c r="G964" s="45">
        <f aca="true" t="shared" si="118" ref="G964:G969">IF(E964&gt;0,F964/E964*100,"-")</f>
        <v>100</v>
      </c>
      <c r="H964" s="190"/>
    </row>
    <row r="965" spans="1:8" s="114" customFormat="1" ht="12" customHeight="1" outlineLevel="1">
      <c r="A965" s="34" t="s">
        <v>1</v>
      </c>
      <c r="B965" s="35" t="s">
        <v>27</v>
      </c>
      <c r="C965" s="188"/>
      <c r="D965" s="187"/>
      <c r="E965" s="145">
        <v>7000</v>
      </c>
      <c r="F965" s="36">
        <v>7000</v>
      </c>
      <c r="G965" s="37">
        <f t="shared" si="118"/>
        <v>100</v>
      </c>
      <c r="H965" s="190"/>
    </row>
    <row r="966" spans="1:8" s="114" customFormat="1" ht="12" customHeight="1" hidden="1" outlineLevel="2">
      <c r="A966" s="34" t="s">
        <v>2</v>
      </c>
      <c r="B966" s="35" t="s">
        <v>28</v>
      </c>
      <c r="C966" s="188"/>
      <c r="D966" s="187"/>
      <c r="E966" s="145">
        <v>0</v>
      </c>
      <c r="F966" s="36">
        <v>0</v>
      </c>
      <c r="G966" s="37" t="str">
        <f t="shared" si="118"/>
        <v>-</v>
      </c>
      <c r="H966" s="190"/>
    </row>
    <row r="967" spans="1:8" s="114" customFormat="1" ht="12" customHeight="1" hidden="1" outlineLevel="2">
      <c r="A967" s="34" t="s">
        <v>3</v>
      </c>
      <c r="B967" s="35" t="s">
        <v>29</v>
      </c>
      <c r="C967" s="188"/>
      <c r="D967" s="187"/>
      <c r="E967" s="145">
        <v>0</v>
      </c>
      <c r="F967" s="36">
        <v>0</v>
      </c>
      <c r="G967" s="37" t="str">
        <f t="shared" si="118"/>
        <v>-</v>
      </c>
      <c r="H967" s="190"/>
    </row>
    <row r="968" spans="1:8" s="114" customFormat="1" ht="12" customHeight="1" hidden="1" outlineLevel="2">
      <c r="A968" s="34" t="s">
        <v>25</v>
      </c>
      <c r="B968" s="35" t="s">
        <v>115</v>
      </c>
      <c r="C968" s="188"/>
      <c r="D968" s="187"/>
      <c r="E968" s="145">
        <v>0</v>
      </c>
      <c r="F968" s="36">
        <v>0</v>
      </c>
      <c r="G968" s="37" t="str">
        <f t="shared" si="118"/>
        <v>-</v>
      </c>
      <c r="H968" s="190"/>
    </row>
    <row r="969" spans="1:8" s="114" customFormat="1" ht="12" customHeight="1" hidden="1" outlineLevel="2">
      <c r="A969" s="34" t="s">
        <v>31</v>
      </c>
      <c r="B969" s="35" t="s">
        <v>30</v>
      </c>
      <c r="C969" s="188"/>
      <c r="D969" s="187"/>
      <c r="E969" s="145">
        <v>0</v>
      </c>
      <c r="F969" s="36">
        <v>0</v>
      </c>
      <c r="G969" s="37" t="str">
        <f t="shared" si="118"/>
        <v>-</v>
      </c>
      <c r="H969" s="190"/>
    </row>
    <row r="970" spans="1:8" s="114" customFormat="1" ht="3.75" customHeight="1" outlineLevel="1" collapsed="1">
      <c r="A970" s="38"/>
      <c r="B970" s="39"/>
      <c r="C970" s="110"/>
      <c r="D970" s="108"/>
      <c r="E970" s="146"/>
      <c r="F970" s="40"/>
      <c r="G970" s="41"/>
      <c r="H970" s="191"/>
    </row>
    <row r="971" spans="1:8" s="114" customFormat="1" ht="3.75" customHeight="1" outlineLevel="1">
      <c r="A971" s="119"/>
      <c r="B971" s="120"/>
      <c r="C971" s="111"/>
      <c r="D971" s="112"/>
      <c r="E971" s="147"/>
      <c r="F971" s="121"/>
      <c r="G971" s="122"/>
      <c r="H971" s="189" t="s">
        <v>399</v>
      </c>
    </row>
    <row r="972" spans="1:8" s="160" customFormat="1" ht="13.5" customHeight="1" outlineLevel="1">
      <c r="A972" s="42" t="s">
        <v>298</v>
      </c>
      <c r="B972" s="43" t="s">
        <v>296</v>
      </c>
      <c r="C972" s="188">
        <v>900</v>
      </c>
      <c r="D972" s="187">
        <v>90002</v>
      </c>
      <c r="E972" s="144">
        <f>SUM(E973:E977)</f>
        <v>6000</v>
      </c>
      <c r="F972" s="44">
        <f>SUM(F973:F977)</f>
        <v>5990.1</v>
      </c>
      <c r="G972" s="45">
        <f aca="true" t="shared" si="119" ref="G972:G977">IF(E972&gt;0,F972/E972*100,"-")</f>
        <v>99.83500000000001</v>
      </c>
      <c r="H972" s="190"/>
    </row>
    <row r="973" spans="1:8" s="114" customFormat="1" ht="12" customHeight="1" outlineLevel="1">
      <c r="A973" s="34" t="s">
        <v>1</v>
      </c>
      <c r="B973" s="35" t="s">
        <v>27</v>
      </c>
      <c r="C973" s="188"/>
      <c r="D973" s="187"/>
      <c r="E973" s="145">
        <v>6000</v>
      </c>
      <c r="F973" s="36">
        <v>5990.1</v>
      </c>
      <c r="G973" s="37">
        <f t="shared" si="119"/>
        <v>99.83500000000001</v>
      </c>
      <c r="H973" s="190"/>
    </row>
    <row r="974" spans="1:8" s="114" customFormat="1" ht="12" customHeight="1" hidden="1" outlineLevel="2">
      <c r="A974" s="34" t="s">
        <v>2</v>
      </c>
      <c r="B974" s="35" t="s">
        <v>28</v>
      </c>
      <c r="C974" s="188"/>
      <c r="D974" s="187"/>
      <c r="E974" s="145">
        <v>0</v>
      </c>
      <c r="F974" s="36">
        <v>0</v>
      </c>
      <c r="G974" s="37" t="str">
        <f t="shared" si="119"/>
        <v>-</v>
      </c>
      <c r="H974" s="190"/>
    </row>
    <row r="975" spans="1:8" s="114" customFormat="1" ht="12" customHeight="1" hidden="1" outlineLevel="2">
      <c r="A975" s="34" t="s">
        <v>3</v>
      </c>
      <c r="B975" s="35" t="s">
        <v>29</v>
      </c>
      <c r="C975" s="188"/>
      <c r="D975" s="187"/>
      <c r="E975" s="145">
        <v>0</v>
      </c>
      <c r="F975" s="36">
        <v>0</v>
      </c>
      <c r="G975" s="37" t="str">
        <f t="shared" si="119"/>
        <v>-</v>
      </c>
      <c r="H975" s="190"/>
    </row>
    <row r="976" spans="1:8" s="114" customFormat="1" ht="12" customHeight="1" hidden="1" outlineLevel="2">
      <c r="A976" s="34" t="s">
        <v>25</v>
      </c>
      <c r="B976" s="35" t="s">
        <v>115</v>
      </c>
      <c r="C976" s="188"/>
      <c r="D976" s="187"/>
      <c r="E976" s="145">
        <v>0</v>
      </c>
      <c r="F976" s="36">
        <v>0</v>
      </c>
      <c r="G976" s="37" t="str">
        <f t="shared" si="119"/>
        <v>-</v>
      </c>
      <c r="H976" s="190"/>
    </row>
    <row r="977" spans="1:8" s="114" customFormat="1" ht="12" customHeight="1" hidden="1" outlineLevel="2">
      <c r="A977" s="34" t="s">
        <v>31</v>
      </c>
      <c r="B977" s="35" t="s">
        <v>30</v>
      </c>
      <c r="C977" s="188"/>
      <c r="D977" s="187"/>
      <c r="E977" s="145">
        <v>0</v>
      </c>
      <c r="F977" s="36">
        <v>0</v>
      </c>
      <c r="G977" s="37" t="str">
        <f t="shared" si="119"/>
        <v>-</v>
      </c>
      <c r="H977" s="190"/>
    </row>
    <row r="978" spans="1:8" s="114" customFormat="1" ht="3.75" customHeight="1" outlineLevel="1" collapsed="1">
      <c r="A978" s="38"/>
      <c r="B978" s="39"/>
      <c r="C978" s="110"/>
      <c r="D978" s="108"/>
      <c r="E978" s="146"/>
      <c r="F978" s="40"/>
      <c r="G978" s="41"/>
      <c r="H978" s="191"/>
    </row>
    <row r="979" spans="1:8" s="170" customFormat="1" ht="15.75" customHeight="1" outlineLevel="1">
      <c r="A979" s="62" t="s">
        <v>89</v>
      </c>
      <c r="B979" s="63" t="s">
        <v>98</v>
      </c>
      <c r="C979" s="62"/>
      <c r="D979" s="62"/>
      <c r="E979" s="141">
        <f>E989+E980</f>
        <v>125000</v>
      </c>
      <c r="F979" s="64">
        <f>F989+F980</f>
        <v>124642.87</v>
      </c>
      <c r="G979" s="65">
        <f>IF(E979&gt;0,F979/E979*100,"-")</f>
        <v>99.71429599999999</v>
      </c>
      <c r="H979" s="63"/>
    </row>
    <row r="980" spans="1:8" s="171" customFormat="1" ht="15.75" customHeight="1" outlineLevel="1">
      <c r="A980" s="12" t="s">
        <v>9</v>
      </c>
      <c r="B980" s="13" t="s">
        <v>249</v>
      </c>
      <c r="C980" s="12"/>
      <c r="D980" s="12"/>
      <c r="E980" s="142">
        <f>E982</f>
        <v>105000</v>
      </c>
      <c r="F980" s="14">
        <f>F982</f>
        <v>104642.87</v>
      </c>
      <c r="G980" s="15">
        <f>IF(E980&gt;0,F980/E980*100,"-")</f>
        <v>99.65987619047618</v>
      </c>
      <c r="H980" s="13"/>
    </row>
    <row r="981" spans="1:8" s="114" customFormat="1" ht="3" customHeight="1" outlineLevel="1">
      <c r="A981" s="119"/>
      <c r="B981" s="120"/>
      <c r="C981" s="111"/>
      <c r="D981" s="112"/>
      <c r="E981" s="147"/>
      <c r="F981" s="121"/>
      <c r="G981" s="122"/>
      <c r="H981" s="113"/>
    </row>
    <row r="982" spans="1:8" s="160" customFormat="1" ht="13.5" customHeight="1" outlineLevel="1">
      <c r="A982" s="42" t="s">
        <v>26</v>
      </c>
      <c r="B982" s="43" t="s">
        <v>250</v>
      </c>
      <c r="C982" s="188">
        <v>710</v>
      </c>
      <c r="D982" s="187">
        <v>71012</v>
      </c>
      <c r="E982" s="144">
        <f>SUM(E983:E987)</f>
        <v>105000</v>
      </c>
      <c r="F982" s="44">
        <f>SUM(F983:F987)</f>
        <v>104642.87</v>
      </c>
      <c r="G982" s="45">
        <f aca="true" t="shared" si="120" ref="G982:G987">IF(E982&gt;0,F982/E982*100,"-")</f>
        <v>99.65987619047618</v>
      </c>
      <c r="H982" s="190" t="s">
        <v>400</v>
      </c>
    </row>
    <row r="983" spans="1:8" s="114" customFormat="1" ht="12" customHeight="1" outlineLevel="1">
      <c r="A983" s="34" t="s">
        <v>1</v>
      </c>
      <c r="B983" s="35" t="s">
        <v>27</v>
      </c>
      <c r="C983" s="188"/>
      <c r="D983" s="187"/>
      <c r="E983" s="145">
        <v>105000</v>
      </c>
      <c r="F983" s="36">
        <v>104642.87</v>
      </c>
      <c r="G983" s="37">
        <f t="shared" si="120"/>
        <v>99.65987619047618</v>
      </c>
      <c r="H983" s="190"/>
    </row>
    <row r="984" spans="1:8" s="114" customFormat="1" ht="12" customHeight="1" hidden="1" outlineLevel="2">
      <c r="A984" s="34" t="s">
        <v>2</v>
      </c>
      <c r="B984" s="35" t="s">
        <v>28</v>
      </c>
      <c r="C984" s="188"/>
      <c r="D984" s="187"/>
      <c r="E984" s="145">
        <v>0</v>
      </c>
      <c r="F984" s="36">
        <v>0</v>
      </c>
      <c r="G984" s="37" t="str">
        <f t="shared" si="120"/>
        <v>-</v>
      </c>
      <c r="H984" s="190"/>
    </row>
    <row r="985" spans="1:8" s="114" customFormat="1" ht="12" customHeight="1" hidden="1" outlineLevel="2">
      <c r="A985" s="34" t="s">
        <v>3</v>
      </c>
      <c r="B985" s="35" t="s">
        <v>29</v>
      </c>
      <c r="C985" s="188"/>
      <c r="D985" s="187"/>
      <c r="E985" s="145">
        <v>0</v>
      </c>
      <c r="F985" s="36">
        <v>0</v>
      </c>
      <c r="G985" s="37" t="str">
        <f t="shared" si="120"/>
        <v>-</v>
      </c>
      <c r="H985" s="190"/>
    </row>
    <row r="986" spans="1:8" s="114" customFormat="1" ht="12" customHeight="1" hidden="1" outlineLevel="2">
      <c r="A986" s="34" t="s">
        <v>25</v>
      </c>
      <c r="B986" s="35" t="s">
        <v>115</v>
      </c>
      <c r="C986" s="188"/>
      <c r="D986" s="187"/>
      <c r="E986" s="145">
        <v>0</v>
      </c>
      <c r="F986" s="36">
        <v>0</v>
      </c>
      <c r="G986" s="37" t="str">
        <f t="shared" si="120"/>
        <v>-</v>
      </c>
      <c r="H986" s="190"/>
    </row>
    <row r="987" spans="1:8" s="114" customFormat="1" ht="12" customHeight="1" hidden="1" outlineLevel="2">
      <c r="A987" s="34" t="s">
        <v>31</v>
      </c>
      <c r="B987" s="35" t="s">
        <v>30</v>
      </c>
      <c r="C987" s="188"/>
      <c r="D987" s="187"/>
      <c r="E987" s="145">
        <v>0</v>
      </c>
      <c r="F987" s="36">
        <v>0</v>
      </c>
      <c r="G987" s="37" t="str">
        <f t="shared" si="120"/>
        <v>-</v>
      </c>
      <c r="H987" s="190"/>
    </row>
    <row r="988" spans="1:8" s="114" customFormat="1" ht="3.75" customHeight="1" outlineLevel="1" collapsed="1">
      <c r="A988" s="38"/>
      <c r="B988" s="39"/>
      <c r="C988" s="110"/>
      <c r="D988" s="108"/>
      <c r="E988" s="146"/>
      <c r="F988" s="40"/>
      <c r="G988" s="41"/>
      <c r="H988" s="191"/>
    </row>
    <row r="989" spans="1:8" s="171" customFormat="1" ht="15.75" customHeight="1" outlineLevel="1">
      <c r="A989" s="12" t="s">
        <v>108</v>
      </c>
      <c r="B989" s="13" t="s">
        <v>92</v>
      </c>
      <c r="C989" s="12"/>
      <c r="D989" s="12"/>
      <c r="E989" s="142">
        <f>E991</f>
        <v>20000</v>
      </c>
      <c r="F989" s="14">
        <f>F991</f>
        <v>20000</v>
      </c>
      <c r="G989" s="15">
        <f>IF(E989&gt;0,F989/E989*100,"-")</f>
        <v>100</v>
      </c>
      <c r="H989" s="13"/>
    </row>
    <row r="990" spans="1:8" s="114" customFormat="1" ht="3" customHeight="1" outlineLevel="1">
      <c r="A990" s="119"/>
      <c r="B990" s="120"/>
      <c r="C990" s="111"/>
      <c r="D990" s="112"/>
      <c r="E990" s="147"/>
      <c r="F990" s="121"/>
      <c r="G990" s="122"/>
      <c r="H990" s="113"/>
    </row>
    <row r="991" spans="1:8" s="160" customFormat="1" ht="24.75" customHeight="1" outlineLevel="1">
      <c r="A991" s="42" t="s">
        <v>69</v>
      </c>
      <c r="B991" s="43" t="s">
        <v>251</v>
      </c>
      <c r="C991" s="188">
        <v>710</v>
      </c>
      <c r="D991" s="187">
        <v>71012</v>
      </c>
      <c r="E991" s="144">
        <f>SUM(E992:E996)</f>
        <v>20000</v>
      </c>
      <c r="F991" s="44">
        <f>SUM(F992:F996)</f>
        <v>20000</v>
      </c>
      <c r="G991" s="45">
        <f aca="true" t="shared" si="121" ref="G991:G996">IF(E991&gt;0,F991/E991*100,"-")</f>
        <v>100</v>
      </c>
      <c r="H991" s="190" t="s">
        <v>401</v>
      </c>
    </row>
    <row r="992" spans="1:8" s="114" customFormat="1" ht="12" customHeight="1" outlineLevel="1">
      <c r="A992" s="34" t="s">
        <v>1</v>
      </c>
      <c r="B992" s="35" t="s">
        <v>27</v>
      </c>
      <c r="C992" s="188"/>
      <c r="D992" s="187"/>
      <c r="E992" s="145">
        <v>20000</v>
      </c>
      <c r="F992" s="36">
        <v>20000</v>
      </c>
      <c r="G992" s="37">
        <f t="shared" si="121"/>
        <v>100</v>
      </c>
      <c r="H992" s="190"/>
    </row>
    <row r="993" spans="1:8" s="114" customFormat="1" ht="12" customHeight="1" hidden="1" outlineLevel="2">
      <c r="A993" s="34" t="s">
        <v>2</v>
      </c>
      <c r="B993" s="35" t="s">
        <v>28</v>
      </c>
      <c r="C993" s="188"/>
      <c r="D993" s="187"/>
      <c r="E993" s="145">
        <v>0</v>
      </c>
      <c r="F993" s="36">
        <v>0</v>
      </c>
      <c r="G993" s="37" t="str">
        <f t="shared" si="121"/>
        <v>-</v>
      </c>
      <c r="H993" s="190"/>
    </row>
    <row r="994" spans="1:8" s="114" customFormat="1" ht="12" customHeight="1" hidden="1" outlineLevel="2">
      <c r="A994" s="34" t="s">
        <v>3</v>
      </c>
      <c r="B994" s="35" t="s">
        <v>29</v>
      </c>
      <c r="C994" s="188"/>
      <c r="D994" s="187"/>
      <c r="E994" s="145">
        <v>0</v>
      </c>
      <c r="F994" s="36">
        <v>0</v>
      </c>
      <c r="G994" s="37" t="str">
        <f t="shared" si="121"/>
        <v>-</v>
      </c>
      <c r="H994" s="190"/>
    </row>
    <row r="995" spans="1:8" s="114" customFormat="1" ht="12" customHeight="1" hidden="1" outlineLevel="2">
      <c r="A995" s="34" t="s">
        <v>25</v>
      </c>
      <c r="B995" s="35" t="s">
        <v>115</v>
      </c>
      <c r="C995" s="188"/>
      <c r="D995" s="187"/>
      <c r="E995" s="145">
        <v>0</v>
      </c>
      <c r="F995" s="36">
        <v>0</v>
      </c>
      <c r="G995" s="37" t="str">
        <f t="shared" si="121"/>
        <v>-</v>
      </c>
      <c r="H995" s="190"/>
    </row>
    <row r="996" spans="1:8" s="114" customFormat="1" ht="12" customHeight="1" hidden="1" outlineLevel="2">
      <c r="A996" s="34" t="s">
        <v>31</v>
      </c>
      <c r="B996" s="35" t="s">
        <v>30</v>
      </c>
      <c r="C996" s="188"/>
      <c r="D996" s="187"/>
      <c r="E996" s="145">
        <v>0</v>
      </c>
      <c r="F996" s="36">
        <v>0</v>
      </c>
      <c r="G996" s="37" t="str">
        <f t="shared" si="121"/>
        <v>-</v>
      </c>
      <c r="H996" s="190"/>
    </row>
    <row r="997" spans="1:8" s="114" customFormat="1" ht="3.75" customHeight="1" outlineLevel="1" collapsed="1">
      <c r="A997" s="38"/>
      <c r="B997" s="39"/>
      <c r="C997" s="110"/>
      <c r="D997" s="108"/>
      <c r="E997" s="146"/>
      <c r="F997" s="40"/>
      <c r="G997" s="41"/>
      <c r="H997" s="191"/>
    </row>
    <row r="998" spans="1:8" s="167" customFormat="1" ht="16.5" customHeight="1">
      <c r="A998" s="57" t="s">
        <v>41</v>
      </c>
      <c r="B998" s="177" t="s">
        <v>102</v>
      </c>
      <c r="C998" s="58"/>
      <c r="D998" s="58"/>
      <c r="E998" s="138">
        <f>SUM(E999:E1003)</f>
        <v>75701</v>
      </c>
      <c r="F998" s="59">
        <f>SUM(F999:F1003)</f>
        <v>70501</v>
      </c>
      <c r="G998" s="60">
        <f aca="true" t="shared" si="122" ref="G998:G1003">IF(E998&gt;0,F998/E998*100,"-")</f>
        <v>93.13087013381593</v>
      </c>
      <c r="H998" s="61"/>
    </row>
    <row r="999" spans="1:8" s="168" customFormat="1" ht="13.5" customHeight="1">
      <c r="A999" s="96" t="s">
        <v>1</v>
      </c>
      <c r="B999" s="97" t="s">
        <v>27</v>
      </c>
      <c r="C999" s="98"/>
      <c r="D999" s="96"/>
      <c r="E999" s="139">
        <f aca="true" t="shared" si="123" ref="E999:F1003">E1009+E1018</f>
        <v>75701</v>
      </c>
      <c r="F999" s="99">
        <f t="shared" si="123"/>
        <v>70501</v>
      </c>
      <c r="G999" s="100">
        <f t="shared" si="122"/>
        <v>93.13087013381593</v>
      </c>
      <c r="H999" s="101"/>
    </row>
    <row r="1000" spans="1:8" s="168" customFormat="1" ht="13.5" customHeight="1" outlineLevel="1">
      <c r="A1000" s="96" t="s">
        <v>2</v>
      </c>
      <c r="B1000" s="97" t="s">
        <v>28</v>
      </c>
      <c r="C1000" s="98"/>
      <c r="D1000" s="96"/>
      <c r="E1000" s="139">
        <f t="shared" si="123"/>
        <v>0</v>
      </c>
      <c r="F1000" s="99">
        <f t="shared" si="123"/>
        <v>0</v>
      </c>
      <c r="G1000" s="100" t="str">
        <f t="shared" si="122"/>
        <v>-</v>
      </c>
      <c r="H1000" s="101"/>
    </row>
    <row r="1001" spans="1:8" s="168" customFormat="1" ht="13.5" customHeight="1" outlineLevel="1">
      <c r="A1001" s="96" t="s">
        <v>3</v>
      </c>
      <c r="B1001" s="97" t="s">
        <v>29</v>
      </c>
      <c r="C1001" s="98"/>
      <c r="D1001" s="96"/>
      <c r="E1001" s="139">
        <f t="shared" si="123"/>
        <v>0</v>
      </c>
      <c r="F1001" s="99">
        <f t="shared" si="123"/>
        <v>0</v>
      </c>
      <c r="G1001" s="100" t="str">
        <f t="shared" si="122"/>
        <v>-</v>
      </c>
      <c r="H1001" s="101"/>
    </row>
    <row r="1002" spans="1:8" s="168" customFormat="1" ht="13.5" customHeight="1" outlineLevel="1">
      <c r="A1002" s="96" t="s">
        <v>25</v>
      </c>
      <c r="B1002" s="97" t="s">
        <v>115</v>
      </c>
      <c r="C1002" s="98"/>
      <c r="D1002" s="96"/>
      <c r="E1002" s="139">
        <f t="shared" si="123"/>
        <v>0</v>
      </c>
      <c r="F1002" s="99">
        <f t="shared" si="123"/>
        <v>0</v>
      </c>
      <c r="G1002" s="100" t="str">
        <f t="shared" si="122"/>
        <v>-</v>
      </c>
      <c r="H1002" s="101"/>
    </row>
    <row r="1003" spans="1:8" s="168" customFormat="1" ht="13.5" customHeight="1" outlineLevel="1">
      <c r="A1003" s="96" t="s">
        <v>31</v>
      </c>
      <c r="B1003" s="97" t="s">
        <v>30</v>
      </c>
      <c r="C1003" s="98"/>
      <c r="D1003" s="96"/>
      <c r="E1003" s="139">
        <f t="shared" si="123"/>
        <v>0</v>
      </c>
      <c r="F1003" s="99">
        <f t="shared" si="123"/>
        <v>0</v>
      </c>
      <c r="G1003" s="100" t="str">
        <f t="shared" si="122"/>
        <v>-</v>
      </c>
      <c r="H1003" s="101"/>
    </row>
    <row r="1004" spans="1:8" s="169" customFormat="1" ht="3" customHeight="1">
      <c r="A1004" s="28"/>
      <c r="B1004" s="29"/>
      <c r="C1004" s="30"/>
      <c r="D1004" s="28"/>
      <c r="E1004" s="140"/>
      <c r="F1004" s="31"/>
      <c r="G1004" s="32"/>
      <c r="H1004" s="33"/>
    </row>
    <row r="1005" spans="1:8" s="170" customFormat="1" ht="15.75" customHeight="1" outlineLevel="1">
      <c r="A1005" s="62" t="s">
        <v>47</v>
      </c>
      <c r="B1005" s="63" t="s">
        <v>46</v>
      </c>
      <c r="C1005" s="62"/>
      <c r="D1005" s="62"/>
      <c r="E1005" s="141">
        <f>E1006+E1015</f>
        <v>75701</v>
      </c>
      <c r="F1005" s="64">
        <f>F1006+F1015</f>
        <v>70501</v>
      </c>
      <c r="G1005" s="65">
        <f aca="true" t="shared" si="124" ref="G1005:G1013">IF(E1005&gt;0,F1005/E1005*100,"-")</f>
        <v>93.13087013381593</v>
      </c>
      <c r="H1005" s="63"/>
    </row>
    <row r="1006" spans="1:8" s="171" customFormat="1" ht="15.75" customHeight="1" outlineLevel="1">
      <c r="A1006" s="12" t="s">
        <v>9</v>
      </c>
      <c r="B1006" s="13" t="s">
        <v>79</v>
      </c>
      <c r="C1006" s="12"/>
      <c r="D1006" s="12"/>
      <c r="E1006" s="142">
        <f>E1008</f>
        <v>10701</v>
      </c>
      <c r="F1006" s="14">
        <f>F1008</f>
        <v>10701</v>
      </c>
      <c r="G1006" s="15">
        <f t="shared" si="124"/>
        <v>100</v>
      </c>
      <c r="H1006" s="13"/>
    </row>
    <row r="1007" spans="1:8" s="171" customFormat="1" ht="3" customHeight="1" outlineLevel="1">
      <c r="A1007" s="115"/>
      <c r="B1007" s="116"/>
      <c r="C1007" s="115"/>
      <c r="D1007" s="115"/>
      <c r="E1007" s="143"/>
      <c r="F1007" s="117"/>
      <c r="G1007" s="118"/>
      <c r="H1007" s="116"/>
    </row>
    <row r="1008" spans="1:8" s="160" customFormat="1" ht="38.25" customHeight="1" outlineLevel="1">
      <c r="A1008" s="42" t="s">
        <v>26</v>
      </c>
      <c r="B1008" s="43" t="s">
        <v>179</v>
      </c>
      <c r="C1008" s="188">
        <v>600</v>
      </c>
      <c r="D1008" s="211">
        <v>60015</v>
      </c>
      <c r="E1008" s="144">
        <f>SUM(E1009:E1013)</f>
        <v>10701</v>
      </c>
      <c r="F1008" s="44">
        <f>SUM(F1009:F1013)</f>
        <v>10701</v>
      </c>
      <c r="G1008" s="45">
        <f t="shared" si="124"/>
        <v>100</v>
      </c>
      <c r="H1008" s="182" t="s">
        <v>547</v>
      </c>
    </row>
    <row r="1009" spans="1:8" s="114" customFormat="1" ht="12" customHeight="1" outlineLevel="1">
      <c r="A1009" s="34" t="s">
        <v>1</v>
      </c>
      <c r="B1009" s="35" t="s">
        <v>27</v>
      </c>
      <c r="C1009" s="188"/>
      <c r="D1009" s="211"/>
      <c r="E1009" s="145">
        <v>10701</v>
      </c>
      <c r="F1009" s="36">
        <v>10701</v>
      </c>
      <c r="G1009" s="37">
        <f t="shared" si="124"/>
        <v>100</v>
      </c>
      <c r="H1009" s="182"/>
    </row>
    <row r="1010" spans="1:8" s="114" customFormat="1" ht="12" customHeight="1" hidden="1" outlineLevel="2">
      <c r="A1010" s="34" t="s">
        <v>2</v>
      </c>
      <c r="B1010" s="35" t="s">
        <v>28</v>
      </c>
      <c r="C1010" s="188"/>
      <c r="D1010" s="211"/>
      <c r="E1010" s="145">
        <v>0</v>
      </c>
      <c r="F1010" s="36">
        <v>0</v>
      </c>
      <c r="G1010" s="37" t="str">
        <f t="shared" si="124"/>
        <v>-</v>
      </c>
      <c r="H1010" s="182"/>
    </row>
    <row r="1011" spans="1:8" s="114" customFormat="1" ht="12" customHeight="1" hidden="1" outlineLevel="2">
      <c r="A1011" s="34" t="s">
        <v>3</v>
      </c>
      <c r="B1011" s="35" t="s">
        <v>29</v>
      </c>
      <c r="C1011" s="188"/>
      <c r="D1011" s="211"/>
      <c r="E1011" s="145">
        <v>0</v>
      </c>
      <c r="F1011" s="36">
        <v>0</v>
      </c>
      <c r="G1011" s="37" t="str">
        <f t="shared" si="124"/>
        <v>-</v>
      </c>
      <c r="H1011" s="182"/>
    </row>
    <row r="1012" spans="1:8" s="114" customFormat="1" ht="12" customHeight="1" hidden="1" outlineLevel="2">
      <c r="A1012" s="34" t="s">
        <v>25</v>
      </c>
      <c r="B1012" s="35" t="s">
        <v>115</v>
      </c>
      <c r="C1012" s="188"/>
      <c r="D1012" s="211"/>
      <c r="E1012" s="145">
        <v>0</v>
      </c>
      <c r="F1012" s="36">
        <v>0</v>
      </c>
      <c r="G1012" s="37" t="str">
        <f t="shared" si="124"/>
        <v>-</v>
      </c>
      <c r="H1012" s="182"/>
    </row>
    <row r="1013" spans="1:8" s="114" customFormat="1" ht="12" customHeight="1" hidden="1" outlineLevel="2">
      <c r="A1013" s="34" t="s">
        <v>31</v>
      </c>
      <c r="B1013" s="35" t="s">
        <v>30</v>
      </c>
      <c r="C1013" s="188"/>
      <c r="D1013" s="211"/>
      <c r="E1013" s="145">
        <v>0</v>
      </c>
      <c r="F1013" s="36">
        <v>0</v>
      </c>
      <c r="G1013" s="37" t="str">
        <f t="shared" si="124"/>
        <v>-</v>
      </c>
      <c r="H1013" s="182"/>
    </row>
    <row r="1014" spans="1:8" s="114" customFormat="1" ht="3" customHeight="1" outlineLevel="1" collapsed="1">
      <c r="A1014" s="38"/>
      <c r="B1014" s="39"/>
      <c r="C1014" s="110"/>
      <c r="D1014" s="108"/>
      <c r="E1014" s="146"/>
      <c r="F1014" s="40"/>
      <c r="G1014" s="41"/>
      <c r="H1014" s="109"/>
    </row>
    <row r="1015" spans="1:8" s="171" customFormat="1" ht="15.75" customHeight="1" outlineLevel="1">
      <c r="A1015" s="12" t="s">
        <v>108</v>
      </c>
      <c r="B1015" s="13" t="s">
        <v>55</v>
      </c>
      <c r="C1015" s="12"/>
      <c r="D1015" s="12"/>
      <c r="E1015" s="142">
        <f>E1017+E1027</f>
        <v>65000</v>
      </c>
      <c r="F1015" s="14">
        <f>F1017+F1027</f>
        <v>59800</v>
      </c>
      <c r="G1015" s="15">
        <f>IF(E1015&gt;0,F1015/E1015*100,"-")</f>
        <v>92</v>
      </c>
      <c r="H1015" s="13"/>
    </row>
    <row r="1016" spans="1:8" s="171" customFormat="1" ht="3" customHeight="1" outlineLevel="1">
      <c r="A1016" s="115"/>
      <c r="B1016" s="116"/>
      <c r="C1016" s="115"/>
      <c r="D1016" s="115"/>
      <c r="E1016" s="143"/>
      <c r="F1016" s="117"/>
      <c r="G1016" s="118"/>
      <c r="H1016" s="116"/>
    </row>
    <row r="1017" spans="1:8" s="160" customFormat="1" ht="13.5" customHeight="1" outlineLevel="1">
      <c r="A1017" s="42" t="s">
        <v>69</v>
      </c>
      <c r="B1017" s="43" t="s">
        <v>180</v>
      </c>
      <c r="C1017" s="188">
        <v>600</v>
      </c>
      <c r="D1017" s="187">
        <v>60004</v>
      </c>
      <c r="E1017" s="144">
        <f>SUM(E1018:E1022)</f>
        <v>65000</v>
      </c>
      <c r="F1017" s="44">
        <f>SUM(F1018:F1022)</f>
        <v>59800</v>
      </c>
      <c r="G1017" s="45">
        <f aca="true" t="shared" si="125" ref="G1017:G1022">IF(E1017&gt;0,F1017/E1017*100,"-")</f>
        <v>92</v>
      </c>
      <c r="H1017" s="182" t="s">
        <v>547</v>
      </c>
    </row>
    <row r="1018" spans="1:8" s="114" customFormat="1" ht="12" customHeight="1" outlineLevel="1">
      <c r="A1018" s="34" t="s">
        <v>1</v>
      </c>
      <c r="B1018" s="35" t="s">
        <v>27</v>
      </c>
      <c r="C1018" s="188"/>
      <c r="D1018" s="187"/>
      <c r="E1018" s="145">
        <v>65000</v>
      </c>
      <c r="F1018" s="36">
        <v>59800</v>
      </c>
      <c r="G1018" s="37">
        <f t="shared" si="125"/>
        <v>92</v>
      </c>
      <c r="H1018" s="182"/>
    </row>
    <row r="1019" spans="1:8" s="114" customFormat="1" ht="12" customHeight="1" hidden="1" outlineLevel="2">
      <c r="A1019" s="34" t="s">
        <v>2</v>
      </c>
      <c r="B1019" s="35" t="s">
        <v>28</v>
      </c>
      <c r="C1019" s="188"/>
      <c r="D1019" s="187"/>
      <c r="E1019" s="145">
        <v>0</v>
      </c>
      <c r="F1019" s="36">
        <v>0</v>
      </c>
      <c r="G1019" s="37" t="str">
        <f t="shared" si="125"/>
        <v>-</v>
      </c>
      <c r="H1019" s="182"/>
    </row>
    <row r="1020" spans="1:8" s="114" customFormat="1" ht="12" customHeight="1" hidden="1" outlineLevel="2">
      <c r="A1020" s="34" t="s">
        <v>3</v>
      </c>
      <c r="B1020" s="35" t="s">
        <v>29</v>
      </c>
      <c r="C1020" s="188"/>
      <c r="D1020" s="187"/>
      <c r="E1020" s="145">
        <v>0</v>
      </c>
      <c r="F1020" s="36">
        <v>0</v>
      </c>
      <c r="G1020" s="37" t="str">
        <f t="shared" si="125"/>
        <v>-</v>
      </c>
      <c r="H1020" s="182"/>
    </row>
    <row r="1021" spans="1:8" s="114" customFormat="1" ht="12" customHeight="1" hidden="1" outlineLevel="2">
      <c r="A1021" s="34" t="s">
        <v>25</v>
      </c>
      <c r="B1021" s="35" t="s">
        <v>115</v>
      </c>
      <c r="C1021" s="188"/>
      <c r="D1021" s="187"/>
      <c r="E1021" s="145">
        <v>0</v>
      </c>
      <c r="F1021" s="36">
        <v>0</v>
      </c>
      <c r="G1021" s="37" t="str">
        <f t="shared" si="125"/>
        <v>-</v>
      </c>
      <c r="H1021" s="182"/>
    </row>
    <row r="1022" spans="1:8" s="114" customFormat="1" ht="12" customHeight="1" hidden="1" outlineLevel="2">
      <c r="A1022" s="34" t="s">
        <v>31</v>
      </c>
      <c r="B1022" s="35" t="s">
        <v>30</v>
      </c>
      <c r="C1022" s="188"/>
      <c r="D1022" s="187"/>
      <c r="E1022" s="145">
        <v>0</v>
      </c>
      <c r="F1022" s="36">
        <v>0</v>
      </c>
      <c r="G1022" s="37" t="str">
        <f t="shared" si="125"/>
        <v>-</v>
      </c>
      <c r="H1022" s="182"/>
    </row>
    <row r="1023" spans="1:8" s="114" customFormat="1" ht="3" customHeight="1" outlineLevel="1" collapsed="1">
      <c r="A1023" s="38"/>
      <c r="B1023" s="39"/>
      <c r="C1023" s="110"/>
      <c r="D1023" s="108"/>
      <c r="E1023" s="146"/>
      <c r="F1023" s="40"/>
      <c r="G1023" s="41"/>
      <c r="H1023" s="109"/>
    </row>
    <row r="1024" spans="1:8" s="167" customFormat="1" ht="16.5" customHeight="1">
      <c r="A1024" s="57" t="s">
        <v>42</v>
      </c>
      <c r="B1024" s="177" t="s">
        <v>130</v>
      </c>
      <c r="C1024" s="58"/>
      <c r="D1024" s="58"/>
      <c r="E1024" s="138">
        <f>SUM(E1025:E1029)</f>
        <v>3562210</v>
      </c>
      <c r="F1024" s="59">
        <f>SUM(F1025:F1029)</f>
        <v>3366058.7199999997</v>
      </c>
      <c r="G1024" s="60">
        <f aca="true" t="shared" si="126" ref="G1024:G1029">IF(E1024&gt;0,F1024/E1024*100,"-")</f>
        <v>94.49355091361824</v>
      </c>
      <c r="H1024" s="61"/>
    </row>
    <row r="1025" spans="1:8" s="168" customFormat="1" ht="13.5" customHeight="1">
      <c r="A1025" s="96" t="s">
        <v>1</v>
      </c>
      <c r="B1025" s="97" t="s">
        <v>27</v>
      </c>
      <c r="C1025" s="98"/>
      <c r="D1025" s="96"/>
      <c r="E1025" s="139">
        <f>E1035+E1043+E1051+E1059+E1068+E1076+E1084</f>
        <v>2291246</v>
      </c>
      <c r="F1025" s="99">
        <f>F1035+F1043+F1051+F1059+F1068+F1076+F1084</f>
        <v>2235951.52</v>
      </c>
      <c r="G1025" s="100">
        <f t="shared" si="126"/>
        <v>97.58670697079232</v>
      </c>
      <c r="H1025" s="101"/>
    </row>
    <row r="1026" spans="1:8" s="168" customFormat="1" ht="13.5" customHeight="1">
      <c r="A1026" s="96" t="s">
        <v>2</v>
      </c>
      <c r="B1026" s="97" t="s">
        <v>28</v>
      </c>
      <c r="C1026" s="98"/>
      <c r="D1026" s="96"/>
      <c r="E1026" s="139">
        <f aca="true" t="shared" si="127" ref="E1026:F1029">E1036+E1044+E1052+E1060+E1069+E1077+E1085</f>
        <v>20365</v>
      </c>
      <c r="F1026" s="99">
        <f t="shared" si="127"/>
        <v>4792.02</v>
      </c>
      <c r="G1026" s="100">
        <f t="shared" si="126"/>
        <v>23.530665357230546</v>
      </c>
      <c r="H1026" s="101"/>
    </row>
    <row r="1027" spans="1:8" s="168" customFormat="1" ht="13.5" customHeight="1" outlineLevel="1">
      <c r="A1027" s="96" t="s">
        <v>3</v>
      </c>
      <c r="B1027" s="97" t="s">
        <v>29</v>
      </c>
      <c r="C1027" s="98"/>
      <c r="D1027" s="96"/>
      <c r="E1027" s="139">
        <f t="shared" si="127"/>
        <v>0</v>
      </c>
      <c r="F1027" s="99">
        <f t="shared" si="127"/>
        <v>0</v>
      </c>
      <c r="G1027" s="100" t="str">
        <f t="shared" si="126"/>
        <v>-</v>
      </c>
      <c r="H1027" s="101"/>
    </row>
    <row r="1028" spans="1:8" s="168" customFormat="1" ht="13.5" customHeight="1" outlineLevel="1">
      <c r="A1028" s="96" t="s">
        <v>25</v>
      </c>
      <c r="B1028" s="97" t="s">
        <v>115</v>
      </c>
      <c r="C1028" s="98"/>
      <c r="D1028" s="96"/>
      <c r="E1028" s="139">
        <f t="shared" si="127"/>
        <v>0</v>
      </c>
      <c r="F1028" s="99">
        <f t="shared" si="127"/>
        <v>0</v>
      </c>
      <c r="G1028" s="100" t="str">
        <f t="shared" si="126"/>
        <v>-</v>
      </c>
      <c r="H1028" s="101"/>
    </row>
    <row r="1029" spans="1:8" s="168" customFormat="1" ht="13.5" customHeight="1">
      <c r="A1029" s="96" t="s">
        <v>31</v>
      </c>
      <c r="B1029" s="97" t="s">
        <v>30</v>
      </c>
      <c r="C1029" s="98"/>
      <c r="D1029" s="96"/>
      <c r="E1029" s="139">
        <f t="shared" si="127"/>
        <v>1250599</v>
      </c>
      <c r="F1029" s="99">
        <f t="shared" si="127"/>
        <v>1125315.18</v>
      </c>
      <c r="G1029" s="100">
        <f t="shared" si="126"/>
        <v>89.98209498008553</v>
      </c>
      <c r="H1029" s="101"/>
    </row>
    <row r="1030" spans="1:8" s="169" customFormat="1" ht="3" customHeight="1">
      <c r="A1030" s="28"/>
      <c r="B1030" s="29"/>
      <c r="C1030" s="30"/>
      <c r="D1030" s="28"/>
      <c r="E1030" s="140"/>
      <c r="F1030" s="31"/>
      <c r="G1030" s="32"/>
      <c r="H1030" s="33"/>
    </row>
    <row r="1031" spans="1:8" s="170" customFormat="1" ht="15.75" customHeight="1" outlineLevel="1">
      <c r="A1031" s="62" t="s">
        <v>54</v>
      </c>
      <c r="B1031" s="63" t="s">
        <v>131</v>
      </c>
      <c r="C1031" s="62"/>
      <c r="D1031" s="62"/>
      <c r="E1031" s="141">
        <f>E1065+E1032</f>
        <v>3562210</v>
      </c>
      <c r="F1031" s="64">
        <f>F1065+F1032</f>
        <v>3366058.7199999997</v>
      </c>
      <c r="G1031" s="65">
        <f>IF(E1031&gt;0,F1031/E1031*100,"-")</f>
        <v>94.49355091361824</v>
      </c>
      <c r="H1031" s="63"/>
    </row>
    <row r="1032" spans="1:8" s="171" customFormat="1" ht="15.75" customHeight="1" outlineLevel="1">
      <c r="A1032" s="12" t="s">
        <v>9</v>
      </c>
      <c r="B1032" s="13" t="s">
        <v>48</v>
      </c>
      <c r="C1032" s="12"/>
      <c r="D1032" s="12"/>
      <c r="E1032" s="142">
        <f>E1034+E1042+E1050+E1058</f>
        <v>3360446</v>
      </c>
      <c r="F1032" s="14">
        <f>F1034+F1042+F1050+F1058</f>
        <v>3268111.9299999997</v>
      </c>
      <c r="G1032" s="15">
        <f>IF(E1032&gt;0,F1032/E1032*100,"-")</f>
        <v>97.25232692327148</v>
      </c>
      <c r="H1032" s="13"/>
    </row>
    <row r="1033" spans="1:8" s="171" customFormat="1" ht="3" customHeight="1" outlineLevel="1">
      <c r="A1033" s="115"/>
      <c r="B1033" s="116"/>
      <c r="C1033" s="115"/>
      <c r="D1033" s="115"/>
      <c r="E1033" s="143"/>
      <c r="F1033" s="117"/>
      <c r="G1033" s="118"/>
      <c r="H1033" s="116"/>
    </row>
    <row r="1034" spans="1:8" s="160" customFormat="1" ht="13.5" customHeight="1" outlineLevel="1">
      <c r="A1034" s="42" t="s">
        <v>26</v>
      </c>
      <c r="B1034" s="43" t="s">
        <v>253</v>
      </c>
      <c r="C1034" s="188">
        <v>710</v>
      </c>
      <c r="D1034" s="187">
        <v>71095</v>
      </c>
      <c r="E1034" s="144">
        <f>SUM(E1035:E1039)</f>
        <v>2454746</v>
      </c>
      <c r="F1034" s="44">
        <f>SUM(F1035:F1039)</f>
        <v>2378984.01</v>
      </c>
      <c r="G1034" s="45">
        <f aca="true" t="shared" si="128" ref="G1034:G1039">IF(E1034&gt;0,F1034/E1034*100,"-")</f>
        <v>96.91365257342306</v>
      </c>
      <c r="H1034" s="182" t="s">
        <v>405</v>
      </c>
    </row>
    <row r="1035" spans="1:8" s="114" customFormat="1" ht="12" customHeight="1" outlineLevel="1">
      <c r="A1035" s="34" t="s">
        <v>1</v>
      </c>
      <c r="B1035" s="35" t="s">
        <v>27</v>
      </c>
      <c r="C1035" s="188"/>
      <c r="D1035" s="187"/>
      <c r="E1035" s="145">
        <v>1319546</v>
      </c>
      <c r="F1035" s="36">
        <v>1280823.6</v>
      </c>
      <c r="G1035" s="37">
        <f t="shared" si="128"/>
        <v>97.065475549924</v>
      </c>
      <c r="H1035" s="182"/>
    </row>
    <row r="1036" spans="1:8" s="114" customFormat="1" ht="12" customHeight="1" hidden="1" outlineLevel="2">
      <c r="A1036" s="34" t="s">
        <v>2</v>
      </c>
      <c r="B1036" s="35" t="s">
        <v>28</v>
      </c>
      <c r="C1036" s="188"/>
      <c r="D1036" s="187"/>
      <c r="E1036" s="145">
        <v>0</v>
      </c>
      <c r="F1036" s="36">
        <v>0</v>
      </c>
      <c r="G1036" s="37" t="str">
        <f t="shared" si="128"/>
        <v>-</v>
      </c>
      <c r="H1036" s="182"/>
    </row>
    <row r="1037" spans="1:8" s="114" customFormat="1" ht="12" customHeight="1" hidden="1" outlineLevel="2">
      <c r="A1037" s="34" t="s">
        <v>3</v>
      </c>
      <c r="B1037" s="35" t="s">
        <v>29</v>
      </c>
      <c r="C1037" s="188"/>
      <c r="D1037" s="187"/>
      <c r="E1037" s="145">
        <v>0</v>
      </c>
      <c r="F1037" s="36">
        <v>0</v>
      </c>
      <c r="G1037" s="37" t="str">
        <f t="shared" si="128"/>
        <v>-</v>
      </c>
      <c r="H1037" s="182"/>
    </row>
    <row r="1038" spans="1:8" s="114" customFormat="1" ht="12" customHeight="1" hidden="1" outlineLevel="2">
      <c r="A1038" s="34" t="s">
        <v>25</v>
      </c>
      <c r="B1038" s="35" t="s">
        <v>115</v>
      </c>
      <c r="C1038" s="188"/>
      <c r="D1038" s="187"/>
      <c r="E1038" s="145">
        <v>0</v>
      </c>
      <c r="F1038" s="36">
        <v>0</v>
      </c>
      <c r="G1038" s="37" t="str">
        <f t="shared" si="128"/>
        <v>-</v>
      </c>
      <c r="H1038" s="182"/>
    </row>
    <row r="1039" spans="1:8" s="114" customFormat="1" ht="12" customHeight="1" outlineLevel="1" collapsed="1">
      <c r="A1039" s="34" t="s">
        <v>31</v>
      </c>
      <c r="B1039" s="35" t="s">
        <v>30</v>
      </c>
      <c r="C1039" s="188"/>
      <c r="D1039" s="187"/>
      <c r="E1039" s="145">
        <v>1135200</v>
      </c>
      <c r="F1039" s="36">
        <v>1098160.41</v>
      </c>
      <c r="G1039" s="37">
        <f t="shared" si="128"/>
        <v>96.73717494714586</v>
      </c>
      <c r="H1039" s="182"/>
    </row>
    <row r="1040" spans="1:8" s="114" customFormat="1" ht="33" customHeight="1" outlineLevel="1">
      <c r="A1040" s="38"/>
      <c r="B1040" s="39"/>
      <c r="C1040" s="110"/>
      <c r="D1040" s="108"/>
      <c r="E1040" s="146"/>
      <c r="F1040" s="40"/>
      <c r="G1040" s="41"/>
      <c r="H1040" s="183"/>
    </row>
    <row r="1041" spans="1:8" s="114" customFormat="1" ht="3" customHeight="1" outlineLevel="1">
      <c r="A1041" s="119"/>
      <c r="B1041" s="120"/>
      <c r="C1041" s="111"/>
      <c r="D1041" s="112"/>
      <c r="E1041" s="147"/>
      <c r="F1041" s="121"/>
      <c r="G1041" s="122"/>
      <c r="H1041" s="181" t="s">
        <v>406</v>
      </c>
    </row>
    <row r="1042" spans="1:8" s="160" customFormat="1" ht="13.5" customHeight="1" outlineLevel="1">
      <c r="A1042" s="42" t="s">
        <v>49</v>
      </c>
      <c r="B1042" s="43" t="s">
        <v>340</v>
      </c>
      <c r="C1042" s="188">
        <v>710</v>
      </c>
      <c r="D1042" s="211">
        <v>71095</v>
      </c>
      <c r="E1042" s="144">
        <f>SUM(E1043:E1047)</f>
        <v>18700</v>
      </c>
      <c r="F1042" s="44">
        <f>SUM(F1043:F1047)</f>
        <v>18700</v>
      </c>
      <c r="G1042" s="155">
        <f aca="true" t="shared" si="129" ref="G1042:G1047">IF(E1042&gt;0,F1042/E1042*100,"-")</f>
        <v>100</v>
      </c>
      <c r="H1042" s="182"/>
    </row>
    <row r="1043" spans="1:8" s="114" customFormat="1" ht="12" customHeight="1" outlineLevel="1">
      <c r="A1043" s="34" t="s">
        <v>1</v>
      </c>
      <c r="B1043" s="35" t="s">
        <v>27</v>
      </c>
      <c r="C1043" s="188"/>
      <c r="D1043" s="211"/>
      <c r="E1043" s="145">
        <v>18700</v>
      </c>
      <c r="F1043" s="36">
        <v>18700</v>
      </c>
      <c r="G1043" s="156">
        <f t="shared" si="129"/>
        <v>100</v>
      </c>
      <c r="H1043" s="182"/>
    </row>
    <row r="1044" spans="1:8" s="114" customFormat="1" ht="12" customHeight="1" hidden="1" outlineLevel="2">
      <c r="A1044" s="34" t="s">
        <v>2</v>
      </c>
      <c r="B1044" s="35" t="s">
        <v>28</v>
      </c>
      <c r="C1044" s="188"/>
      <c r="D1044" s="211"/>
      <c r="E1044" s="145">
        <v>0</v>
      </c>
      <c r="F1044" s="36">
        <v>0</v>
      </c>
      <c r="G1044" s="156" t="str">
        <f t="shared" si="129"/>
        <v>-</v>
      </c>
      <c r="H1044" s="182"/>
    </row>
    <row r="1045" spans="1:8" s="114" customFormat="1" ht="12" customHeight="1" hidden="1" outlineLevel="2">
      <c r="A1045" s="34" t="s">
        <v>3</v>
      </c>
      <c r="B1045" s="35" t="s">
        <v>29</v>
      </c>
      <c r="C1045" s="188"/>
      <c r="D1045" s="211"/>
      <c r="E1045" s="145">
        <v>0</v>
      </c>
      <c r="F1045" s="36">
        <v>0</v>
      </c>
      <c r="G1045" s="156" t="str">
        <f t="shared" si="129"/>
        <v>-</v>
      </c>
      <c r="H1045" s="182"/>
    </row>
    <row r="1046" spans="1:8" s="114" customFormat="1" ht="12" customHeight="1" hidden="1" outlineLevel="2">
      <c r="A1046" s="34" t="s">
        <v>25</v>
      </c>
      <c r="B1046" s="35" t="s">
        <v>115</v>
      </c>
      <c r="C1046" s="188"/>
      <c r="D1046" s="211"/>
      <c r="E1046" s="145">
        <v>0</v>
      </c>
      <c r="F1046" s="36">
        <v>0</v>
      </c>
      <c r="G1046" s="156" t="str">
        <f t="shared" si="129"/>
        <v>-</v>
      </c>
      <c r="H1046" s="182"/>
    </row>
    <row r="1047" spans="1:8" s="114" customFormat="1" ht="12" customHeight="1" hidden="1" outlineLevel="2">
      <c r="A1047" s="34" t="s">
        <v>31</v>
      </c>
      <c r="B1047" s="35" t="s">
        <v>30</v>
      </c>
      <c r="C1047" s="188"/>
      <c r="D1047" s="211"/>
      <c r="E1047" s="145">
        <v>0</v>
      </c>
      <c r="F1047" s="36">
        <v>0</v>
      </c>
      <c r="G1047" s="156" t="str">
        <f t="shared" si="129"/>
        <v>-</v>
      </c>
      <c r="H1047" s="182"/>
    </row>
    <row r="1048" spans="1:8" s="114" customFormat="1" ht="12" customHeight="1" outlineLevel="1" collapsed="1">
      <c r="A1048" s="38"/>
      <c r="B1048" s="39"/>
      <c r="C1048" s="110"/>
      <c r="D1048" s="108"/>
      <c r="E1048" s="146"/>
      <c r="F1048" s="40"/>
      <c r="G1048" s="41"/>
      <c r="H1048" s="183"/>
    </row>
    <row r="1049" spans="1:8" s="114" customFormat="1" ht="3" customHeight="1" outlineLevel="1">
      <c r="A1049" s="119"/>
      <c r="B1049" s="120"/>
      <c r="C1049" s="111"/>
      <c r="D1049" s="112"/>
      <c r="E1049" s="147"/>
      <c r="F1049" s="121"/>
      <c r="G1049" s="122"/>
      <c r="H1049" s="181" t="s">
        <v>407</v>
      </c>
    </row>
    <row r="1050" spans="1:8" s="160" customFormat="1" ht="13.5" customHeight="1" outlineLevel="1">
      <c r="A1050" s="42" t="s">
        <v>50</v>
      </c>
      <c r="B1050" s="43" t="s">
        <v>341</v>
      </c>
      <c r="C1050" s="188">
        <v>710</v>
      </c>
      <c r="D1050" s="211">
        <v>71095</v>
      </c>
      <c r="E1050" s="144">
        <f>SUM(E1051:E1055)</f>
        <v>807000</v>
      </c>
      <c r="F1050" s="44">
        <f>SUM(F1051:F1055)</f>
        <v>795427.92</v>
      </c>
      <c r="G1050" s="155">
        <f aca="true" t="shared" si="130" ref="G1050:G1055">IF(E1050&gt;0,F1050/E1050*100,"-")</f>
        <v>98.5660371747212</v>
      </c>
      <c r="H1050" s="182"/>
    </row>
    <row r="1051" spans="1:8" s="114" customFormat="1" ht="12" customHeight="1" outlineLevel="1">
      <c r="A1051" s="34" t="s">
        <v>1</v>
      </c>
      <c r="B1051" s="35" t="s">
        <v>27</v>
      </c>
      <c r="C1051" s="188"/>
      <c r="D1051" s="211"/>
      <c r="E1051" s="145">
        <v>807000</v>
      </c>
      <c r="F1051" s="36">
        <v>795427.92</v>
      </c>
      <c r="G1051" s="156">
        <f t="shared" si="130"/>
        <v>98.5660371747212</v>
      </c>
      <c r="H1051" s="182"/>
    </row>
    <row r="1052" spans="1:8" s="114" customFormat="1" ht="12" customHeight="1" hidden="1" outlineLevel="2">
      <c r="A1052" s="34" t="s">
        <v>2</v>
      </c>
      <c r="B1052" s="35" t="s">
        <v>28</v>
      </c>
      <c r="C1052" s="188"/>
      <c r="D1052" s="211"/>
      <c r="E1052" s="145">
        <v>0</v>
      </c>
      <c r="F1052" s="36">
        <v>0</v>
      </c>
      <c r="G1052" s="156" t="str">
        <f t="shared" si="130"/>
        <v>-</v>
      </c>
      <c r="H1052" s="182"/>
    </row>
    <row r="1053" spans="1:8" s="114" customFormat="1" ht="12" customHeight="1" hidden="1" outlineLevel="2">
      <c r="A1053" s="34" t="s">
        <v>3</v>
      </c>
      <c r="B1053" s="35" t="s">
        <v>29</v>
      </c>
      <c r="C1053" s="188"/>
      <c r="D1053" s="211"/>
      <c r="E1053" s="145">
        <v>0</v>
      </c>
      <c r="F1053" s="36">
        <v>0</v>
      </c>
      <c r="G1053" s="156" t="str">
        <f t="shared" si="130"/>
        <v>-</v>
      </c>
      <c r="H1053" s="182"/>
    </row>
    <row r="1054" spans="1:8" s="114" customFormat="1" ht="12" customHeight="1" hidden="1" outlineLevel="2">
      <c r="A1054" s="34" t="s">
        <v>25</v>
      </c>
      <c r="B1054" s="35" t="s">
        <v>115</v>
      </c>
      <c r="C1054" s="188"/>
      <c r="D1054" s="211"/>
      <c r="E1054" s="145">
        <v>0</v>
      </c>
      <c r="F1054" s="36">
        <v>0</v>
      </c>
      <c r="G1054" s="156" t="str">
        <f t="shared" si="130"/>
        <v>-</v>
      </c>
      <c r="H1054" s="182"/>
    </row>
    <row r="1055" spans="1:8" s="114" customFormat="1" ht="12" customHeight="1" hidden="1" outlineLevel="2">
      <c r="A1055" s="34" t="s">
        <v>31</v>
      </c>
      <c r="B1055" s="35" t="s">
        <v>30</v>
      </c>
      <c r="C1055" s="188"/>
      <c r="D1055" s="211"/>
      <c r="E1055" s="145">
        <v>0</v>
      </c>
      <c r="F1055" s="36">
        <v>0</v>
      </c>
      <c r="G1055" s="156" t="str">
        <f t="shared" si="130"/>
        <v>-</v>
      </c>
      <c r="H1055" s="182"/>
    </row>
    <row r="1056" spans="1:8" s="114" customFormat="1" ht="42" customHeight="1" outlineLevel="1" collapsed="1">
      <c r="A1056" s="38"/>
      <c r="B1056" s="39"/>
      <c r="C1056" s="110"/>
      <c r="D1056" s="108"/>
      <c r="E1056" s="146"/>
      <c r="F1056" s="40"/>
      <c r="G1056" s="41"/>
      <c r="H1056" s="183"/>
    </row>
    <row r="1057" spans="1:8" s="114" customFormat="1" ht="3" customHeight="1" outlineLevel="1">
      <c r="A1057" s="119"/>
      <c r="B1057" s="120"/>
      <c r="C1057" s="111"/>
      <c r="D1057" s="112"/>
      <c r="E1057" s="147"/>
      <c r="F1057" s="121"/>
      <c r="G1057" s="122"/>
      <c r="H1057" s="113"/>
    </row>
    <row r="1058" spans="1:8" s="160" customFormat="1" ht="13.5" customHeight="1" outlineLevel="1">
      <c r="A1058" s="42" t="s">
        <v>51</v>
      </c>
      <c r="B1058" s="43" t="s">
        <v>342</v>
      </c>
      <c r="C1058" s="188">
        <v>710</v>
      </c>
      <c r="D1058" s="211">
        <v>71095</v>
      </c>
      <c r="E1058" s="144">
        <f>SUM(E1059:E1063)</f>
        <v>80000</v>
      </c>
      <c r="F1058" s="44">
        <f>SUM(F1059:F1063)</f>
        <v>75000</v>
      </c>
      <c r="G1058" s="155">
        <f aca="true" t="shared" si="131" ref="G1058:G1063">IF(E1058&gt;0,F1058/E1058*100,"-")</f>
        <v>93.75</v>
      </c>
      <c r="H1058" s="182" t="s">
        <v>408</v>
      </c>
    </row>
    <row r="1059" spans="1:8" s="114" customFormat="1" ht="12" customHeight="1" outlineLevel="1">
      <c r="A1059" s="34" t="s">
        <v>1</v>
      </c>
      <c r="B1059" s="35" t="s">
        <v>27</v>
      </c>
      <c r="C1059" s="188"/>
      <c r="D1059" s="211"/>
      <c r="E1059" s="145">
        <v>80000</v>
      </c>
      <c r="F1059" s="36">
        <v>75000</v>
      </c>
      <c r="G1059" s="156">
        <f t="shared" si="131"/>
        <v>93.75</v>
      </c>
      <c r="H1059" s="182"/>
    </row>
    <row r="1060" spans="1:8" s="114" customFormat="1" ht="12" customHeight="1" hidden="1" outlineLevel="2">
      <c r="A1060" s="34" t="s">
        <v>2</v>
      </c>
      <c r="B1060" s="35" t="s">
        <v>28</v>
      </c>
      <c r="C1060" s="188"/>
      <c r="D1060" s="211"/>
      <c r="E1060" s="145">
        <v>0</v>
      </c>
      <c r="F1060" s="36">
        <v>0</v>
      </c>
      <c r="G1060" s="156" t="str">
        <f t="shared" si="131"/>
        <v>-</v>
      </c>
      <c r="H1060" s="182"/>
    </row>
    <row r="1061" spans="1:8" s="114" customFormat="1" ht="12" customHeight="1" hidden="1" outlineLevel="2">
      <c r="A1061" s="34" t="s">
        <v>3</v>
      </c>
      <c r="B1061" s="35" t="s">
        <v>29</v>
      </c>
      <c r="C1061" s="188"/>
      <c r="D1061" s="211"/>
      <c r="E1061" s="145">
        <v>0</v>
      </c>
      <c r="F1061" s="36">
        <v>0</v>
      </c>
      <c r="G1061" s="156" t="str">
        <f t="shared" si="131"/>
        <v>-</v>
      </c>
      <c r="H1061" s="182"/>
    </row>
    <row r="1062" spans="1:8" s="114" customFormat="1" ht="12" customHeight="1" hidden="1" outlineLevel="2">
      <c r="A1062" s="34" t="s">
        <v>25</v>
      </c>
      <c r="B1062" s="35" t="s">
        <v>115</v>
      </c>
      <c r="C1062" s="188"/>
      <c r="D1062" s="211"/>
      <c r="E1062" s="145">
        <v>0</v>
      </c>
      <c r="F1062" s="36">
        <v>0</v>
      </c>
      <c r="G1062" s="156" t="str">
        <f t="shared" si="131"/>
        <v>-</v>
      </c>
      <c r="H1062" s="182"/>
    </row>
    <row r="1063" spans="1:8" s="114" customFormat="1" ht="12" customHeight="1" hidden="1" outlineLevel="2">
      <c r="A1063" s="34" t="s">
        <v>31</v>
      </c>
      <c r="B1063" s="35" t="s">
        <v>30</v>
      </c>
      <c r="C1063" s="188"/>
      <c r="D1063" s="211"/>
      <c r="E1063" s="145">
        <v>0</v>
      </c>
      <c r="F1063" s="36">
        <v>0</v>
      </c>
      <c r="G1063" s="156" t="str">
        <f t="shared" si="131"/>
        <v>-</v>
      </c>
      <c r="H1063" s="182"/>
    </row>
    <row r="1064" spans="1:8" s="114" customFormat="1" ht="3.75" customHeight="1" outlineLevel="1" collapsed="1">
      <c r="A1064" s="38"/>
      <c r="B1064" s="39"/>
      <c r="C1064" s="110"/>
      <c r="D1064" s="108"/>
      <c r="E1064" s="146"/>
      <c r="F1064" s="40"/>
      <c r="G1064" s="41"/>
      <c r="H1064" s="183"/>
    </row>
    <row r="1065" spans="1:8" s="171" customFormat="1" ht="15.75" customHeight="1" outlineLevel="1">
      <c r="A1065" s="12" t="s">
        <v>108</v>
      </c>
      <c r="B1065" s="13" t="s">
        <v>55</v>
      </c>
      <c r="C1065" s="12"/>
      <c r="D1065" s="12"/>
      <c r="E1065" s="142">
        <f>E1067+E1075+E1083</f>
        <v>201764</v>
      </c>
      <c r="F1065" s="14">
        <f>F1067+F1075+F1083</f>
        <v>97946.79000000001</v>
      </c>
      <c r="G1065" s="15">
        <f>IF(E1065&gt;0,F1065/E1065*100,"-")</f>
        <v>48.54522610574731</v>
      </c>
      <c r="H1065" s="13"/>
    </row>
    <row r="1066" spans="1:8" s="171" customFormat="1" ht="3" customHeight="1" outlineLevel="1">
      <c r="A1066" s="115"/>
      <c r="B1066" s="116"/>
      <c r="C1066" s="115"/>
      <c r="D1066" s="115"/>
      <c r="E1066" s="143"/>
      <c r="F1066" s="117"/>
      <c r="G1066" s="118"/>
      <c r="H1066" s="116"/>
    </row>
    <row r="1067" spans="1:8" s="160" customFormat="1" ht="13.5" customHeight="1" outlineLevel="1">
      <c r="A1067" s="42" t="s">
        <v>69</v>
      </c>
      <c r="B1067" s="43" t="s">
        <v>254</v>
      </c>
      <c r="C1067" s="188">
        <v>150</v>
      </c>
      <c r="D1067" s="187">
        <v>15013</v>
      </c>
      <c r="E1067" s="144">
        <f>SUM(E1068:E1072)</f>
        <v>110000</v>
      </c>
      <c r="F1067" s="44">
        <f>SUM(F1068:F1072)</f>
        <v>9969.150000000001</v>
      </c>
      <c r="G1067" s="45">
        <f aca="true" t="shared" si="132" ref="G1067:G1072">IF(E1067&gt;0,F1067/E1067*100,"-")</f>
        <v>9.062863636363637</v>
      </c>
      <c r="H1067" s="182" t="s">
        <v>410</v>
      </c>
    </row>
    <row r="1068" spans="1:8" s="114" customFormat="1" ht="12" customHeight="1" hidden="1" outlineLevel="2">
      <c r="A1068" s="34" t="s">
        <v>1</v>
      </c>
      <c r="B1068" s="35" t="s">
        <v>27</v>
      </c>
      <c r="C1068" s="188"/>
      <c r="D1068" s="187"/>
      <c r="E1068" s="145">
        <v>0</v>
      </c>
      <c r="F1068" s="36">
        <v>0</v>
      </c>
      <c r="G1068" s="37" t="str">
        <f t="shared" si="132"/>
        <v>-</v>
      </c>
      <c r="H1068" s="182"/>
    </row>
    <row r="1069" spans="1:8" s="114" customFormat="1" ht="12" customHeight="1" outlineLevel="1" collapsed="1">
      <c r="A1069" s="34" t="s">
        <v>2</v>
      </c>
      <c r="B1069" s="35" t="s">
        <v>28</v>
      </c>
      <c r="C1069" s="188"/>
      <c r="D1069" s="187"/>
      <c r="E1069" s="145">
        <v>16500</v>
      </c>
      <c r="F1069" s="36">
        <v>1495.37</v>
      </c>
      <c r="G1069" s="37">
        <f t="shared" si="132"/>
        <v>9.062848484848484</v>
      </c>
      <c r="H1069" s="182"/>
    </row>
    <row r="1070" spans="1:8" s="114" customFormat="1" ht="12" customHeight="1" hidden="1" outlineLevel="2">
      <c r="A1070" s="34" t="s">
        <v>3</v>
      </c>
      <c r="B1070" s="35" t="s">
        <v>29</v>
      </c>
      <c r="C1070" s="188"/>
      <c r="D1070" s="187"/>
      <c r="E1070" s="145">
        <v>0</v>
      </c>
      <c r="F1070" s="36">
        <v>0</v>
      </c>
      <c r="G1070" s="37" t="str">
        <f t="shared" si="132"/>
        <v>-</v>
      </c>
      <c r="H1070" s="182"/>
    </row>
    <row r="1071" spans="1:8" s="114" customFormat="1" ht="12" customHeight="1" hidden="1" outlineLevel="2">
      <c r="A1071" s="34" t="s">
        <v>25</v>
      </c>
      <c r="B1071" s="35" t="s">
        <v>115</v>
      </c>
      <c r="C1071" s="188"/>
      <c r="D1071" s="187"/>
      <c r="E1071" s="145">
        <v>0</v>
      </c>
      <c r="F1071" s="36">
        <v>0</v>
      </c>
      <c r="G1071" s="37" t="str">
        <f t="shared" si="132"/>
        <v>-</v>
      </c>
      <c r="H1071" s="182"/>
    </row>
    <row r="1072" spans="1:8" s="114" customFormat="1" ht="12" customHeight="1" outlineLevel="1" collapsed="1">
      <c r="A1072" s="34" t="s">
        <v>31</v>
      </c>
      <c r="B1072" s="35" t="s">
        <v>30</v>
      </c>
      <c r="C1072" s="188"/>
      <c r="D1072" s="187"/>
      <c r="E1072" s="145">
        <v>93500</v>
      </c>
      <c r="F1072" s="36">
        <v>8473.78</v>
      </c>
      <c r="G1072" s="37">
        <f t="shared" si="132"/>
        <v>9.062866310160429</v>
      </c>
      <c r="H1072" s="182"/>
    </row>
    <row r="1073" spans="1:8" s="114" customFormat="1" ht="3" customHeight="1" outlineLevel="1">
      <c r="A1073" s="38"/>
      <c r="B1073" s="39"/>
      <c r="C1073" s="110"/>
      <c r="D1073" s="108"/>
      <c r="E1073" s="146"/>
      <c r="F1073" s="40"/>
      <c r="G1073" s="41"/>
      <c r="H1073" s="183"/>
    </row>
    <row r="1074" spans="1:8" s="114" customFormat="1" ht="3" customHeight="1" outlineLevel="1">
      <c r="A1074" s="119"/>
      <c r="B1074" s="120"/>
      <c r="C1074" s="111"/>
      <c r="D1074" s="112"/>
      <c r="E1074" s="147"/>
      <c r="F1074" s="121"/>
      <c r="G1074" s="122"/>
      <c r="H1074" s="113"/>
    </row>
    <row r="1075" spans="1:8" s="160" customFormat="1" ht="13.5" customHeight="1" outlineLevel="1">
      <c r="A1075" s="42" t="s">
        <v>70</v>
      </c>
      <c r="B1075" s="43" t="s">
        <v>255</v>
      </c>
      <c r="C1075" s="188">
        <v>150</v>
      </c>
      <c r="D1075" s="187">
        <v>15013</v>
      </c>
      <c r="E1075" s="144">
        <f>SUM(E1076:E1080)</f>
        <v>25764</v>
      </c>
      <c r="F1075" s="44">
        <f>SUM(F1076:F1080)</f>
        <v>21977.640000000003</v>
      </c>
      <c r="G1075" s="45">
        <f aca="true" t="shared" si="133" ref="G1075:G1088">IF(E1075&gt;0,F1075/E1075*100,"-")</f>
        <v>85.30367955286448</v>
      </c>
      <c r="H1075" s="182" t="s">
        <v>409</v>
      </c>
    </row>
    <row r="1076" spans="1:8" s="114" customFormat="1" ht="12" customHeight="1" hidden="1" outlineLevel="2">
      <c r="A1076" s="34" t="s">
        <v>1</v>
      </c>
      <c r="B1076" s="35" t="s">
        <v>27</v>
      </c>
      <c r="C1076" s="188"/>
      <c r="D1076" s="187"/>
      <c r="E1076" s="145">
        <v>0</v>
      </c>
      <c r="F1076" s="36">
        <v>0</v>
      </c>
      <c r="G1076" s="37" t="str">
        <f t="shared" si="133"/>
        <v>-</v>
      </c>
      <c r="H1076" s="182"/>
    </row>
    <row r="1077" spans="1:8" s="114" customFormat="1" ht="12" customHeight="1" outlineLevel="1" collapsed="1">
      <c r="A1077" s="34" t="s">
        <v>2</v>
      </c>
      <c r="B1077" s="35" t="s">
        <v>28</v>
      </c>
      <c r="C1077" s="188"/>
      <c r="D1077" s="187"/>
      <c r="E1077" s="145">
        <v>3865</v>
      </c>
      <c r="F1077" s="36">
        <v>3296.65</v>
      </c>
      <c r="G1077" s="37">
        <f t="shared" si="133"/>
        <v>85.29495472186287</v>
      </c>
      <c r="H1077" s="182"/>
    </row>
    <row r="1078" spans="1:8" s="114" customFormat="1" ht="12" customHeight="1" hidden="1" outlineLevel="2">
      <c r="A1078" s="34" t="s">
        <v>3</v>
      </c>
      <c r="B1078" s="35" t="s">
        <v>29</v>
      </c>
      <c r="C1078" s="188"/>
      <c r="D1078" s="187"/>
      <c r="E1078" s="145">
        <v>0</v>
      </c>
      <c r="F1078" s="36">
        <v>0</v>
      </c>
      <c r="G1078" s="37" t="str">
        <f t="shared" si="133"/>
        <v>-</v>
      </c>
      <c r="H1078" s="182"/>
    </row>
    <row r="1079" spans="1:8" s="114" customFormat="1" ht="12" customHeight="1" hidden="1" outlineLevel="2">
      <c r="A1079" s="34" t="s">
        <v>25</v>
      </c>
      <c r="B1079" s="35" t="s">
        <v>115</v>
      </c>
      <c r="C1079" s="188"/>
      <c r="D1079" s="187"/>
      <c r="E1079" s="145">
        <v>0</v>
      </c>
      <c r="F1079" s="36">
        <v>0</v>
      </c>
      <c r="G1079" s="37" t="str">
        <f t="shared" si="133"/>
        <v>-</v>
      </c>
      <c r="H1079" s="182"/>
    </row>
    <row r="1080" spans="1:8" s="114" customFormat="1" ht="12" customHeight="1" outlineLevel="1" collapsed="1">
      <c r="A1080" s="34" t="s">
        <v>31</v>
      </c>
      <c r="B1080" s="35" t="s">
        <v>30</v>
      </c>
      <c r="C1080" s="188"/>
      <c r="D1080" s="187"/>
      <c r="E1080" s="145">
        <v>21899</v>
      </c>
      <c r="F1080" s="36">
        <v>18680.99</v>
      </c>
      <c r="G1080" s="37">
        <f t="shared" si="133"/>
        <v>85.30521941641172</v>
      </c>
      <c r="H1080" s="182"/>
    </row>
    <row r="1081" spans="1:8" s="114" customFormat="1" ht="3" customHeight="1" outlineLevel="1">
      <c r="A1081" s="38"/>
      <c r="B1081" s="39"/>
      <c r="C1081" s="110"/>
      <c r="D1081" s="108"/>
      <c r="E1081" s="146"/>
      <c r="F1081" s="40"/>
      <c r="G1081" s="41"/>
      <c r="H1081" s="109"/>
    </row>
    <row r="1082" spans="1:8" s="114" customFormat="1" ht="3" customHeight="1" outlineLevel="1">
      <c r="A1082" s="119"/>
      <c r="B1082" s="120"/>
      <c r="C1082" s="111"/>
      <c r="D1082" s="112"/>
      <c r="E1082" s="147"/>
      <c r="F1082" s="121"/>
      <c r="G1082" s="122"/>
      <c r="H1082" s="113"/>
    </row>
    <row r="1083" spans="1:8" s="160" customFormat="1" ht="13.5" customHeight="1" outlineLevel="1">
      <c r="A1083" s="42" t="s">
        <v>71</v>
      </c>
      <c r="B1083" s="43" t="s">
        <v>256</v>
      </c>
      <c r="C1083" s="188">
        <v>710</v>
      </c>
      <c r="D1083" s="187">
        <v>71095</v>
      </c>
      <c r="E1083" s="144">
        <f>SUM(E1084:E1088)</f>
        <v>66000</v>
      </c>
      <c r="F1083" s="44">
        <f>SUM(F1084:F1088)</f>
        <v>66000</v>
      </c>
      <c r="G1083" s="45">
        <f t="shared" si="133"/>
        <v>100</v>
      </c>
      <c r="H1083" s="182" t="s">
        <v>411</v>
      </c>
    </row>
    <row r="1084" spans="1:8" s="114" customFormat="1" ht="12" customHeight="1" outlineLevel="1">
      <c r="A1084" s="34" t="s">
        <v>1</v>
      </c>
      <c r="B1084" s="35" t="s">
        <v>27</v>
      </c>
      <c r="C1084" s="188"/>
      <c r="D1084" s="187"/>
      <c r="E1084" s="145">
        <v>66000</v>
      </c>
      <c r="F1084" s="36">
        <v>66000</v>
      </c>
      <c r="G1084" s="37">
        <f t="shared" si="133"/>
        <v>100</v>
      </c>
      <c r="H1084" s="182"/>
    </row>
    <row r="1085" spans="1:8" s="114" customFormat="1" ht="12" customHeight="1" hidden="1" outlineLevel="2">
      <c r="A1085" s="34" t="s">
        <v>2</v>
      </c>
      <c r="B1085" s="35" t="s">
        <v>28</v>
      </c>
      <c r="C1085" s="188"/>
      <c r="D1085" s="187"/>
      <c r="E1085" s="145">
        <v>0</v>
      </c>
      <c r="F1085" s="36">
        <v>0</v>
      </c>
      <c r="G1085" s="37" t="str">
        <f t="shared" si="133"/>
        <v>-</v>
      </c>
      <c r="H1085" s="182"/>
    </row>
    <row r="1086" spans="1:8" s="114" customFormat="1" ht="12" customHeight="1" hidden="1" outlineLevel="2">
      <c r="A1086" s="34" t="s">
        <v>3</v>
      </c>
      <c r="B1086" s="35" t="s">
        <v>29</v>
      </c>
      <c r="C1086" s="188"/>
      <c r="D1086" s="187"/>
      <c r="E1086" s="145">
        <v>0</v>
      </c>
      <c r="F1086" s="36">
        <v>0</v>
      </c>
      <c r="G1086" s="37" t="str">
        <f t="shared" si="133"/>
        <v>-</v>
      </c>
      <c r="H1086" s="182"/>
    </row>
    <row r="1087" spans="1:8" s="114" customFormat="1" ht="12" customHeight="1" hidden="1" outlineLevel="2">
      <c r="A1087" s="34" t="s">
        <v>25</v>
      </c>
      <c r="B1087" s="35" t="s">
        <v>115</v>
      </c>
      <c r="C1087" s="188"/>
      <c r="D1087" s="187"/>
      <c r="E1087" s="145">
        <v>0</v>
      </c>
      <c r="F1087" s="36">
        <v>0</v>
      </c>
      <c r="G1087" s="37" t="str">
        <f t="shared" si="133"/>
        <v>-</v>
      </c>
      <c r="H1087" s="182"/>
    </row>
    <row r="1088" spans="1:8" s="114" customFormat="1" ht="12" customHeight="1" hidden="1" outlineLevel="2">
      <c r="A1088" s="34" t="s">
        <v>31</v>
      </c>
      <c r="B1088" s="35" t="s">
        <v>30</v>
      </c>
      <c r="C1088" s="188"/>
      <c r="D1088" s="187"/>
      <c r="E1088" s="145">
        <v>0</v>
      </c>
      <c r="F1088" s="36">
        <v>0</v>
      </c>
      <c r="G1088" s="37" t="str">
        <f t="shared" si="133"/>
        <v>-</v>
      </c>
      <c r="H1088" s="182"/>
    </row>
    <row r="1089" spans="1:8" s="114" customFormat="1" ht="3" customHeight="1" outlineLevel="1" collapsed="1">
      <c r="A1089" s="38"/>
      <c r="B1089" s="39"/>
      <c r="C1089" s="110"/>
      <c r="D1089" s="108"/>
      <c r="E1089" s="146"/>
      <c r="F1089" s="40"/>
      <c r="G1089" s="41"/>
      <c r="H1089" s="183"/>
    </row>
    <row r="1090" spans="1:8" s="167" customFormat="1" ht="16.5" customHeight="1">
      <c r="A1090" s="57" t="s">
        <v>43</v>
      </c>
      <c r="B1090" s="177" t="s">
        <v>103</v>
      </c>
      <c r="C1090" s="58"/>
      <c r="D1090" s="58"/>
      <c r="E1090" s="138">
        <f>SUM(E1091:E1095)</f>
        <v>1430000</v>
      </c>
      <c r="F1090" s="59">
        <f>SUM(F1091:F1095)</f>
        <v>1409108.09</v>
      </c>
      <c r="G1090" s="60">
        <f aca="true" t="shared" si="134" ref="G1090:G1095">IF(E1090&gt;0,F1090/E1090*100,"-")</f>
        <v>98.53902727272728</v>
      </c>
      <c r="H1090" s="61"/>
    </row>
    <row r="1091" spans="1:8" s="168" customFormat="1" ht="13.5" customHeight="1">
      <c r="A1091" s="96" t="s">
        <v>1</v>
      </c>
      <c r="B1091" s="97" t="s">
        <v>27</v>
      </c>
      <c r="C1091" s="98"/>
      <c r="D1091" s="96"/>
      <c r="E1091" s="139">
        <f>E1101+E1109+E1117+E1125+E1133+E1141+E1149+E1157+E1165+E1173+E1181+E1189+E1197+E1205+E1213+E1221+E1229+E1237+E1245+E1253+E1261+E1269+E1279+E1287</f>
        <v>1430000</v>
      </c>
      <c r="F1091" s="99">
        <f>F1101+F1109+F1117+F1125+F1133+F1141+F1149+F1157+F1165+F1173+F1181+F1189+F1197+F1205+F1213+F1221+F1229+F1237+F1245+F1253+F1261+F1269+F1279+F1287</f>
        <v>1409108.09</v>
      </c>
      <c r="G1091" s="100">
        <f t="shared" si="134"/>
        <v>98.53902727272728</v>
      </c>
      <c r="H1091" s="101"/>
    </row>
    <row r="1092" spans="1:8" s="168" customFormat="1" ht="13.5" customHeight="1" outlineLevel="1">
      <c r="A1092" s="96" t="s">
        <v>2</v>
      </c>
      <c r="B1092" s="97" t="s">
        <v>28</v>
      </c>
      <c r="C1092" s="98"/>
      <c r="D1092" s="96"/>
      <c r="E1092" s="139">
        <f aca="true" t="shared" si="135" ref="E1092:F1095">E1102+E1110+E1118+E1126+E1134+E1142+E1150+E1158+E1166+E1174+E1182+E1190+E1198+E1206+E1214+E1222+E1230+E1238+E1246+E1254+E1262+E1270+E1280+E1288</f>
        <v>0</v>
      </c>
      <c r="F1092" s="99">
        <f t="shared" si="135"/>
        <v>0</v>
      </c>
      <c r="G1092" s="100" t="str">
        <f t="shared" si="134"/>
        <v>-</v>
      </c>
      <c r="H1092" s="101"/>
    </row>
    <row r="1093" spans="1:8" s="168" customFormat="1" ht="13.5" customHeight="1" outlineLevel="1">
      <c r="A1093" s="96" t="s">
        <v>3</v>
      </c>
      <c r="B1093" s="97" t="s">
        <v>29</v>
      </c>
      <c r="C1093" s="98"/>
      <c r="D1093" s="96"/>
      <c r="E1093" s="139">
        <f t="shared" si="135"/>
        <v>0</v>
      </c>
      <c r="F1093" s="99">
        <f t="shared" si="135"/>
        <v>0</v>
      </c>
      <c r="G1093" s="100" t="str">
        <f t="shared" si="134"/>
        <v>-</v>
      </c>
      <c r="H1093" s="101"/>
    </row>
    <row r="1094" spans="1:8" s="168" customFormat="1" ht="13.5" customHeight="1" outlineLevel="1">
      <c r="A1094" s="96" t="s">
        <v>25</v>
      </c>
      <c r="B1094" s="97" t="s">
        <v>115</v>
      </c>
      <c r="C1094" s="98"/>
      <c r="D1094" s="96"/>
      <c r="E1094" s="139">
        <f t="shared" si="135"/>
        <v>0</v>
      </c>
      <c r="F1094" s="99">
        <f t="shared" si="135"/>
        <v>0</v>
      </c>
      <c r="G1094" s="100" t="str">
        <f t="shared" si="134"/>
        <v>-</v>
      </c>
      <c r="H1094" s="101"/>
    </row>
    <row r="1095" spans="1:8" s="168" customFormat="1" ht="13.5" customHeight="1" outlineLevel="1">
      <c r="A1095" s="96" t="s">
        <v>31</v>
      </c>
      <c r="B1095" s="97" t="s">
        <v>30</v>
      </c>
      <c r="C1095" s="98"/>
      <c r="D1095" s="96"/>
      <c r="E1095" s="139">
        <f t="shared" si="135"/>
        <v>0</v>
      </c>
      <c r="F1095" s="99">
        <f t="shared" si="135"/>
        <v>0</v>
      </c>
      <c r="G1095" s="100" t="str">
        <f t="shared" si="134"/>
        <v>-</v>
      </c>
      <c r="H1095" s="101"/>
    </row>
    <row r="1096" spans="1:8" s="169" customFormat="1" ht="3" customHeight="1">
      <c r="A1096" s="28"/>
      <c r="B1096" s="29"/>
      <c r="C1096" s="30"/>
      <c r="D1096" s="28"/>
      <c r="E1096" s="140"/>
      <c r="F1096" s="31"/>
      <c r="G1096" s="32"/>
      <c r="H1096" s="33"/>
    </row>
    <row r="1097" spans="1:8" s="170" customFormat="1" ht="15.75" customHeight="1" outlineLevel="1">
      <c r="A1097" s="62" t="s">
        <v>47</v>
      </c>
      <c r="B1097" s="63" t="s">
        <v>46</v>
      </c>
      <c r="C1097" s="62"/>
      <c r="D1097" s="62"/>
      <c r="E1097" s="141">
        <f>E1098</f>
        <v>1356000</v>
      </c>
      <c r="F1097" s="64">
        <f>F1098</f>
        <v>1336604.09</v>
      </c>
      <c r="G1097" s="65">
        <f aca="true" t="shared" si="136" ref="G1097:G1105">IF(E1097&gt;0,F1097/E1097*100,"-")</f>
        <v>98.56962315634219</v>
      </c>
      <c r="H1097" s="63"/>
    </row>
    <row r="1098" spans="1:8" s="171" customFormat="1" ht="15.75" customHeight="1" outlineLevel="1">
      <c r="A1098" s="12" t="s">
        <v>9</v>
      </c>
      <c r="B1098" s="13" t="s">
        <v>48</v>
      </c>
      <c r="C1098" s="12"/>
      <c r="D1098" s="12"/>
      <c r="E1098" s="142">
        <f>E1100+E1108+E1116+E1124+E1132+E1140+E1148+E1156+E1164+E1172+E1180+E1188+E1196+E1204+E1212+E1220+E1228+E1237+E1245+E1253+E1261+E1268</f>
        <v>1356000</v>
      </c>
      <c r="F1098" s="14">
        <f>F1100+F1108+F1116+F1124+F1132+F1140+F1148+F1156+F1164+F1172+F1180+F1188+F1196+F1204+F1212+F1220+F1228+F1237+F1245+F1253+F1261+F1268</f>
        <v>1336604.09</v>
      </c>
      <c r="G1098" s="15">
        <f t="shared" si="136"/>
        <v>98.56962315634219</v>
      </c>
      <c r="H1098" s="13"/>
    </row>
    <row r="1099" spans="1:8" s="171" customFormat="1" ht="3" customHeight="1" outlineLevel="1">
      <c r="A1099" s="115"/>
      <c r="B1099" s="116"/>
      <c r="C1099" s="115"/>
      <c r="D1099" s="115"/>
      <c r="E1099" s="143"/>
      <c r="F1099" s="117"/>
      <c r="G1099" s="118"/>
      <c r="H1099" s="181" t="s">
        <v>539</v>
      </c>
    </row>
    <row r="1100" spans="1:8" s="160" customFormat="1" ht="13.5" customHeight="1" outlineLevel="1">
      <c r="A1100" s="42" t="s">
        <v>26</v>
      </c>
      <c r="B1100" s="43" t="s">
        <v>181</v>
      </c>
      <c r="C1100" s="188">
        <v>700</v>
      </c>
      <c r="D1100" s="187">
        <v>70004</v>
      </c>
      <c r="E1100" s="144">
        <f>SUM(E1101:E1105)</f>
        <v>50000</v>
      </c>
      <c r="F1100" s="44">
        <f>SUM(F1101:F1105)</f>
        <v>49902.53</v>
      </c>
      <c r="G1100" s="45">
        <f t="shared" si="136"/>
        <v>99.80506</v>
      </c>
      <c r="H1100" s="182"/>
    </row>
    <row r="1101" spans="1:8" s="114" customFormat="1" ht="12" customHeight="1" outlineLevel="1">
      <c r="A1101" s="34" t="s">
        <v>1</v>
      </c>
      <c r="B1101" s="35" t="s">
        <v>27</v>
      </c>
      <c r="C1101" s="188"/>
      <c r="D1101" s="187"/>
      <c r="E1101" s="145">
        <v>50000</v>
      </c>
      <c r="F1101" s="36">
        <v>49902.53</v>
      </c>
      <c r="G1101" s="37">
        <f t="shared" si="136"/>
        <v>99.80506</v>
      </c>
      <c r="H1101" s="182"/>
    </row>
    <row r="1102" spans="1:8" s="114" customFormat="1" ht="12" customHeight="1" hidden="1" outlineLevel="2">
      <c r="A1102" s="34" t="s">
        <v>2</v>
      </c>
      <c r="B1102" s="35" t="s">
        <v>28</v>
      </c>
      <c r="C1102" s="188"/>
      <c r="D1102" s="187"/>
      <c r="E1102" s="145">
        <v>0</v>
      </c>
      <c r="F1102" s="36">
        <v>0</v>
      </c>
      <c r="G1102" s="37" t="str">
        <f t="shared" si="136"/>
        <v>-</v>
      </c>
      <c r="H1102" s="182"/>
    </row>
    <row r="1103" spans="1:8" s="114" customFormat="1" ht="12" customHeight="1" hidden="1" outlineLevel="2">
      <c r="A1103" s="34" t="s">
        <v>3</v>
      </c>
      <c r="B1103" s="35" t="s">
        <v>29</v>
      </c>
      <c r="C1103" s="188"/>
      <c r="D1103" s="187"/>
      <c r="E1103" s="145">
        <v>0</v>
      </c>
      <c r="F1103" s="36">
        <v>0</v>
      </c>
      <c r="G1103" s="37" t="str">
        <f t="shared" si="136"/>
        <v>-</v>
      </c>
      <c r="H1103" s="182"/>
    </row>
    <row r="1104" spans="1:8" s="114" customFormat="1" ht="12" customHeight="1" hidden="1" outlineLevel="2">
      <c r="A1104" s="34" t="s">
        <v>25</v>
      </c>
      <c r="B1104" s="35" t="s">
        <v>115</v>
      </c>
      <c r="C1104" s="188"/>
      <c r="D1104" s="187"/>
      <c r="E1104" s="145">
        <v>0</v>
      </c>
      <c r="F1104" s="36">
        <v>0</v>
      </c>
      <c r="G1104" s="37" t="str">
        <f t="shared" si="136"/>
        <v>-</v>
      </c>
      <c r="H1104" s="182"/>
    </row>
    <row r="1105" spans="1:8" s="114" customFormat="1" ht="12" customHeight="1" hidden="1" outlineLevel="2">
      <c r="A1105" s="34" t="s">
        <v>31</v>
      </c>
      <c r="B1105" s="35" t="s">
        <v>30</v>
      </c>
      <c r="C1105" s="188"/>
      <c r="D1105" s="187"/>
      <c r="E1105" s="145">
        <v>0</v>
      </c>
      <c r="F1105" s="36">
        <v>0</v>
      </c>
      <c r="G1105" s="37" t="str">
        <f t="shared" si="136"/>
        <v>-</v>
      </c>
      <c r="H1105" s="182"/>
    </row>
    <row r="1106" spans="1:8" s="114" customFormat="1" ht="12" customHeight="1" outlineLevel="1" collapsed="1">
      <c r="A1106" s="38"/>
      <c r="B1106" s="39"/>
      <c r="C1106" s="110"/>
      <c r="D1106" s="108"/>
      <c r="E1106" s="146"/>
      <c r="F1106" s="40"/>
      <c r="G1106" s="41"/>
      <c r="H1106" s="183"/>
    </row>
    <row r="1107" spans="1:8" s="114" customFormat="1" ht="3" customHeight="1" outlineLevel="1">
      <c r="A1107" s="119"/>
      <c r="B1107" s="120"/>
      <c r="C1107" s="111"/>
      <c r="D1107" s="112"/>
      <c r="E1107" s="147"/>
      <c r="F1107" s="121"/>
      <c r="G1107" s="122"/>
      <c r="H1107" s="113"/>
    </row>
    <row r="1108" spans="1:8" s="160" customFormat="1" ht="13.5" customHeight="1" outlineLevel="1">
      <c r="A1108" s="42" t="s">
        <v>49</v>
      </c>
      <c r="B1108" s="43" t="s">
        <v>182</v>
      </c>
      <c r="C1108" s="188">
        <v>700</v>
      </c>
      <c r="D1108" s="187">
        <v>70004</v>
      </c>
      <c r="E1108" s="144">
        <f>SUM(E1109:E1113)</f>
        <v>70000</v>
      </c>
      <c r="F1108" s="44">
        <f>SUM(F1109:F1113)</f>
        <v>69103</v>
      </c>
      <c r="G1108" s="45">
        <f aca="true" t="shared" si="137" ref="G1108:G1191">IF(E1108&gt;0,F1108/E1108*100,"-")</f>
        <v>98.71857142857144</v>
      </c>
      <c r="H1108" s="190" t="s">
        <v>525</v>
      </c>
    </row>
    <row r="1109" spans="1:8" s="114" customFormat="1" ht="12" customHeight="1" outlineLevel="1">
      <c r="A1109" s="34" t="s">
        <v>1</v>
      </c>
      <c r="B1109" s="35" t="s">
        <v>27</v>
      </c>
      <c r="C1109" s="188"/>
      <c r="D1109" s="187"/>
      <c r="E1109" s="145">
        <v>70000</v>
      </c>
      <c r="F1109" s="36">
        <v>69103</v>
      </c>
      <c r="G1109" s="37">
        <f t="shared" si="137"/>
        <v>98.71857142857144</v>
      </c>
      <c r="H1109" s="190"/>
    </row>
    <row r="1110" spans="1:8" s="114" customFormat="1" ht="12" customHeight="1" hidden="1" outlineLevel="2">
      <c r="A1110" s="34" t="s">
        <v>2</v>
      </c>
      <c r="B1110" s="35" t="s">
        <v>28</v>
      </c>
      <c r="C1110" s="188"/>
      <c r="D1110" s="187"/>
      <c r="E1110" s="145">
        <v>0</v>
      </c>
      <c r="F1110" s="36">
        <v>0</v>
      </c>
      <c r="G1110" s="37" t="str">
        <f t="shared" si="137"/>
        <v>-</v>
      </c>
      <c r="H1110" s="190"/>
    </row>
    <row r="1111" spans="1:8" s="114" customFormat="1" ht="12" customHeight="1" hidden="1" outlineLevel="2">
      <c r="A1111" s="34" t="s">
        <v>3</v>
      </c>
      <c r="B1111" s="35" t="s">
        <v>29</v>
      </c>
      <c r="C1111" s="188"/>
      <c r="D1111" s="187"/>
      <c r="E1111" s="145">
        <v>0</v>
      </c>
      <c r="F1111" s="36">
        <v>0</v>
      </c>
      <c r="G1111" s="37" t="str">
        <f t="shared" si="137"/>
        <v>-</v>
      </c>
      <c r="H1111" s="190"/>
    </row>
    <row r="1112" spans="1:8" s="114" customFormat="1" ht="12" customHeight="1" hidden="1" outlineLevel="2">
      <c r="A1112" s="34" t="s">
        <v>25</v>
      </c>
      <c r="B1112" s="35" t="s">
        <v>115</v>
      </c>
      <c r="C1112" s="188"/>
      <c r="D1112" s="187"/>
      <c r="E1112" s="145">
        <v>0</v>
      </c>
      <c r="F1112" s="36">
        <v>0</v>
      </c>
      <c r="G1112" s="37" t="str">
        <f t="shared" si="137"/>
        <v>-</v>
      </c>
      <c r="H1112" s="190"/>
    </row>
    <row r="1113" spans="1:8" s="114" customFormat="1" ht="12" customHeight="1" hidden="1" outlineLevel="2">
      <c r="A1113" s="34" t="s">
        <v>31</v>
      </c>
      <c r="B1113" s="35" t="s">
        <v>30</v>
      </c>
      <c r="C1113" s="188"/>
      <c r="D1113" s="187"/>
      <c r="E1113" s="145">
        <v>0</v>
      </c>
      <c r="F1113" s="36">
        <v>0</v>
      </c>
      <c r="G1113" s="37" t="str">
        <f t="shared" si="137"/>
        <v>-</v>
      </c>
      <c r="H1113" s="190"/>
    </row>
    <row r="1114" spans="1:8" s="114" customFormat="1" ht="4.5" customHeight="1" outlineLevel="1" collapsed="1">
      <c r="A1114" s="38"/>
      <c r="B1114" s="39"/>
      <c r="C1114" s="110"/>
      <c r="D1114" s="108"/>
      <c r="E1114" s="146"/>
      <c r="F1114" s="40"/>
      <c r="G1114" s="41"/>
      <c r="H1114" s="191"/>
    </row>
    <row r="1115" spans="1:8" s="114" customFormat="1" ht="3" customHeight="1" outlineLevel="1">
      <c r="A1115" s="119"/>
      <c r="B1115" s="120"/>
      <c r="C1115" s="111"/>
      <c r="D1115" s="112"/>
      <c r="E1115" s="147"/>
      <c r="F1115" s="121"/>
      <c r="G1115" s="122"/>
      <c r="H1115" s="184" t="s">
        <v>540</v>
      </c>
    </row>
    <row r="1116" spans="1:8" s="160" customFormat="1" ht="13.5" customHeight="1" outlineLevel="1">
      <c r="A1116" s="42" t="s">
        <v>50</v>
      </c>
      <c r="B1116" s="43" t="s">
        <v>104</v>
      </c>
      <c r="C1116" s="188">
        <v>700</v>
      </c>
      <c r="D1116" s="187">
        <v>70004</v>
      </c>
      <c r="E1116" s="144">
        <f>SUM(E1117:E1121)</f>
        <v>144596</v>
      </c>
      <c r="F1116" s="44">
        <f>SUM(F1117:F1121)</f>
        <v>144558.75</v>
      </c>
      <c r="G1116" s="45">
        <f t="shared" si="137"/>
        <v>99.9742385681485</v>
      </c>
      <c r="H1116" s="185"/>
    </row>
    <row r="1117" spans="1:8" s="114" customFormat="1" ht="12" customHeight="1" outlineLevel="1">
      <c r="A1117" s="34" t="s">
        <v>1</v>
      </c>
      <c r="B1117" s="35" t="s">
        <v>27</v>
      </c>
      <c r="C1117" s="188"/>
      <c r="D1117" s="187"/>
      <c r="E1117" s="145">
        <v>144596</v>
      </c>
      <c r="F1117" s="36">
        <v>144558.75</v>
      </c>
      <c r="G1117" s="37">
        <f t="shared" si="137"/>
        <v>99.9742385681485</v>
      </c>
      <c r="H1117" s="185"/>
    </row>
    <row r="1118" spans="1:8" s="114" customFormat="1" ht="12" customHeight="1" hidden="1" outlineLevel="2">
      <c r="A1118" s="34" t="s">
        <v>2</v>
      </c>
      <c r="B1118" s="35" t="s">
        <v>28</v>
      </c>
      <c r="C1118" s="188"/>
      <c r="D1118" s="187"/>
      <c r="E1118" s="145">
        <v>0</v>
      </c>
      <c r="F1118" s="36">
        <v>0</v>
      </c>
      <c r="G1118" s="37" t="str">
        <f t="shared" si="137"/>
        <v>-</v>
      </c>
      <c r="H1118" s="185"/>
    </row>
    <row r="1119" spans="1:8" s="114" customFormat="1" ht="12" customHeight="1" hidden="1" outlineLevel="2">
      <c r="A1119" s="34" t="s">
        <v>3</v>
      </c>
      <c r="B1119" s="35" t="s">
        <v>29</v>
      </c>
      <c r="C1119" s="188"/>
      <c r="D1119" s="187"/>
      <c r="E1119" s="145">
        <v>0</v>
      </c>
      <c r="F1119" s="36">
        <v>0</v>
      </c>
      <c r="G1119" s="37" t="str">
        <f t="shared" si="137"/>
        <v>-</v>
      </c>
      <c r="H1119" s="185"/>
    </row>
    <row r="1120" spans="1:8" s="114" customFormat="1" ht="12" customHeight="1" hidden="1" outlineLevel="2">
      <c r="A1120" s="34" t="s">
        <v>25</v>
      </c>
      <c r="B1120" s="35" t="s">
        <v>115</v>
      </c>
      <c r="C1120" s="188"/>
      <c r="D1120" s="187"/>
      <c r="E1120" s="145">
        <v>0</v>
      </c>
      <c r="F1120" s="36">
        <v>0</v>
      </c>
      <c r="G1120" s="37" t="str">
        <f t="shared" si="137"/>
        <v>-</v>
      </c>
      <c r="H1120" s="185"/>
    </row>
    <row r="1121" spans="1:8" s="114" customFormat="1" ht="12" customHeight="1" hidden="1" outlineLevel="2">
      <c r="A1121" s="34" t="s">
        <v>31</v>
      </c>
      <c r="B1121" s="35" t="s">
        <v>30</v>
      </c>
      <c r="C1121" s="188"/>
      <c r="D1121" s="187"/>
      <c r="E1121" s="145">
        <v>0</v>
      </c>
      <c r="F1121" s="36">
        <v>0</v>
      </c>
      <c r="G1121" s="37" t="str">
        <f t="shared" si="137"/>
        <v>-</v>
      </c>
      <c r="H1121" s="185"/>
    </row>
    <row r="1122" spans="1:8" s="114" customFormat="1" ht="12" customHeight="1" outlineLevel="1" collapsed="1">
      <c r="A1122" s="38"/>
      <c r="B1122" s="39"/>
      <c r="C1122" s="110"/>
      <c r="D1122" s="108"/>
      <c r="E1122" s="146"/>
      <c r="F1122" s="40"/>
      <c r="G1122" s="41"/>
      <c r="H1122" s="186"/>
    </row>
    <row r="1123" spans="1:8" s="114" customFormat="1" ht="3" customHeight="1" outlineLevel="1">
      <c r="A1123" s="119"/>
      <c r="B1123" s="120"/>
      <c r="C1123" s="111"/>
      <c r="D1123" s="112"/>
      <c r="E1123" s="147"/>
      <c r="F1123" s="121"/>
      <c r="G1123" s="122"/>
      <c r="H1123" s="113"/>
    </row>
    <row r="1124" spans="1:8" s="160" customFormat="1" ht="13.5" customHeight="1" outlineLevel="1">
      <c r="A1124" s="42" t="s">
        <v>51</v>
      </c>
      <c r="B1124" s="43" t="s">
        <v>183</v>
      </c>
      <c r="C1124" s="188">
        <v>700</v>
      </c>
      <c r="D1124" s="187">
        <v>70004</v>
      </c>
      <c r="E1124" s="144">
        <f>SUM(E1125:E1129)</f>
        <v>70000</v>
      </c>
      <c r="F1124" s="44">
        <f>SUM(F1125:F1129)</f>
        <v>67273.67</v>
      </c>
      <c r="G1124" s="45">
        <f t="shared" si="137"/>
        <v>96.10524285714285</v>
      </c>
      <c r="H1124" s="182" t="s">
        <v>515</v>
      </c>
    </row>
    <row r="1125" spans="1:8" s="114" customFormat="1" ht="12" customHeight="1" outlineLevel="1">
      <c r="A1125" s="34" t="s">
        <v>1</v>
      </c>
      <c r="B1125" s="35" t="s">
        <v>27</v>
      </c>
      <c r="C1125" s="188"/>
      <c r="D1125" s="187"/>
      <c r="E1125" s="145">
        <v>70000</v>
      </c>
      <c r="F1125" s="36">
        <v>67273.67</v>
      </c>
      <c r="G1125" s="37">
        <f t="shared" si="137"/>
        <v>96.10524285714285</v>
      </c>
      <c r="H1125" s="182"/>
    </row>
    <row r="1126" spans="1:8" s="114" customFormat="1" ht="12" customHeight="1" hidden="1" outlineLevel="2">
      <c r="A1126" s="34" t="s">
        <v>2</v>
      </c>
      <c r="B1126" s="35" t="s">
        <v>28</v>
      </c>
      <c r="C1126" s="188"/>
      <c r="D1126" s="187"/>
      <c r="E1126" s="145">
        <v>0</v>
      </c>
      <c r="F1126" s="36">
        <v>0</v>
      </c>
      <c r="G1126" s="37" t="str">
        <f t="shared" si="137"/>
        <v>-</v>
      </c>
      <c r="H1126" s="182"/>
    </row>
    <row r="1127" spans="1:8" s="114" customFormat="1" ht="12" customHeight="1" hidden="1" outlineLevel="2">
      <c r="A1127" s="34" t="s">
        <v>3</v>
      </c>
      <c r="B1127" s="35" t="s">
        <v>29</v>
      </c>
      <c r="C1127" s="188"/>
      <c r="D1127" s="187"/>
      <c r="E1127" s="145">
        <v>0</v>
      </c>
      <c r="F1127" s="36">
        <v>0</v>
      </c>
      <c r="G1127" s="37" t="str">
        <f t="shared" si="137"/>
        <v>-</v>
      </c>
      <c r="H1127" s="182"/>
    </row>
    <row r="1128" spans="1:8" s="114" customFormat="1" ht="12" customHeight="1" hidden="1" outlineLevel="2">
      <c r="A1128" s="34" t="s">
        <v>25</v>
      </c>
      <c r="B1128" s="35" t="s">
        <v>115</v>
      </c>
      <c r="C1128" s="188"/>
      <c r="D1128" s="187"/>
      <c r="E1128" s="145">
        <v>0</v>
      </c>
      <c r="F1128" s="36">
        <v>0</v>
      </c>
      <c r="G1128" s="37" t="str">
        <f t="shared" si="137"/>
        <v>-</v>
      </c>
      <c r="H1128" s="182"/>
    </row>
    <row r="1129" spans="1:8" s="114" customFormat="1" ht="12" customHeight="1" hidden="1" outlineLevel="2">
      <c r="A1129" s="34" t="s">
        <v>31</v>
      </c>
      <c r="B1129" s="35" t="s">
        <v>30</v>
      </c>
      <c r="C1129" s="188"/>
      <c r="D1129" s="187"/>
      <c r="E1129" s="145">
        <v>0</v>
      </c>
      <c r="F1129" s="36">
        <v>0</v>
      </c>
      <c r="G1129" s="37" t="str">
        <f t="shared" si="137"/>
        <v>-</v>
      </c>
      <c r="H1129" s="182"/>
    </row>
    <row r="1130" spans="1:8" s="114" customFormat="1" ht="3.75" customHeight="1" outlineLevel="1" collapsed="1">
      <c r="A1130" s="38"/>
      <c r="B1130" s="39"/>
      <c r="C1130" s="110"/>
      <c r="D1130" s="108"/>
      <c r="E1130" s="146"/>
      <c r="F1130" s="40"/>
      <c r="G1130" s="41"/>
      <c r="H1130" s="183"/>
    </row>
    <row r="1131" spans="1:8" s="114" customFormat="1" ht="3" customHeight="1" outlineLevel="1">
      <c r="A1131" s="119"/>
      <c r="B1131" s="120"/>
      <c r="C1131" s="111"/>
      <c r="D1131" s="112"/>
      <c r="E1131" s="147"/>
      <c r="F1131" s="121"/>
      <c r="G1131" s="122"/>
      <c r="H1131" s="113"/>
    </row>
    <row r="1132" spans="1:8" s="160" customFormat="1" ht="13.5" customHeight="1" outlineLevel="1">
      <c r="A1132" s="42" t="s">
        <v>52</v>
      </c>
      <c r="B1132" s="43" t="s">
        <v>184</v>
      </c>
      <c r="C1132" s="188">
        <v>700</v>
      </c>
      <c r="D1132" s="187">
        <v>70004</v>
      </c>
      <c r="E1132" s="144">
        <f>SUM(E1133:E1137)</f>
        <v>70000</v>
      </c>
      <c r="F1132" s="44">
        <f>SUM(F1133:F1137)</f>
        <v>68503.51</v>
      </c>
      <c r="G1132" s="45">
        <f t="shared" si="137"/>
        <v>97.86215714285713</v>
      </c>
      <c r="H1132" s="182" t="s">
        <v>515</v>
      </c>
    </row>
    <row r="1133" spans="1:8" s="114" customFormat="1" ht="12" customHeight="1" outlineLevel="1">
      <c r="A1133" s="34" t="s">
        <v>1</v>
      </c>
      <c r="B1133" s="35" t="s">
        <v>27</v>
      </c>
      <c r="C1133" s="188"/>
      <c r="D1133" s="187"/>
      <c r="E1133" s="145">
        <v>70000</v>
      </c>
      <c r="F1133" s="36">
        <v>68503.51</v>
      </c>
      <c r="G1133" s="37">
        <f t="shared" si="137"/>
        <v>97.86215714285713</v>
      </c>
      <c r="H1133" s="182"/>
    </row>
    <row r="1134" spans="1:8" s="114" customFormat="1" ht="12" customHeight="1" hidden="1" outlineLevel="2">
      <c r="A1134" s="34" t="s">
        <v>2</v>
      </c>
      <c r="B1134" s="35" t="s">
        <v>28</v>
      </c>
      <c r="C1134" s="188"/>
      <c r="D1134" s="187"/>
      <c r="E1134" s="145">
        <v>0</v>
      </c>
      <c r="F1134" s="36">
        <v>0</v>
      </c>
      <c r="G1134" s="37" t="str">
        <f t="shared" si="137"/>
        <v>-</v>
      </c>
      <c r="H1134" s="182"/>
    </row>
    <row r="1135" spans="1:8" s="114" customFormat="1" ht="12" customHeight="1" hidden="1" outlineLevel="2">
      <c r="A1135" s="34" t="s">
        <v>3</v>
      </c>
      <c r="B1135" s="35" t="s">
        <v>29</v>
      </c>
      <c r="C1135" s="188"/>
      <c r="D1135" s="187"/>
      <c r="E1135" s="145">
        <v>0</v>
      </c>
      <c r="F1135" s="36">
        <v>0</v>
      </c>
      <c r="G1135" s="37" t="str">
        <f t="shared" si="137"/>
        <v>-</v>
      </c>
      <c r="H1135" s="182"/>
    </row>
    <row r="1136" spans="1:8" s="114" customFormat="1" ht="12" customHeight="1" hidden="1" outlineLevel="2">
      <c r="A1136" s="34" t="s">
        <v>25</v>
      </c>
      <c r="B1136" s="35" t="s">
        <v>115</v>
      </c>
      <c r="C1136" s="188"/>
      <c r="D1136" s="187"/>
      <c r="E1136" s="145">
        <v>0</v>
      </c>
      <c r="F1136" s="36">
        <v>0</v>
      </c>
      <c r="G1136" s="37" t="str">
        <f t="shared" si="137"/>
        <v>-</v>
      </c>
      <c r="H1136" s="182"/>
    </row>
    <row r="1137" spans="1:8" s="114" customFormat="1" ht="12" customHeight="1" hidden="1" outlineLevel="2">
      <c r="A1137" s="34" t="s">
        <v>31</v>
      </c>
      <c r="B1137" s="35" t="s">
        <v>30</v>
      </c>
      <c r="C1137" s="188"/>
      <c r="D1137" s="187"/>
      <c r="E1137" s="145">
        <v>0</v>
      </c>
      <c r="F1137" s="36">
        <v>0</v>
      </c>
      <c r="G1137" s="37" t="str">
        <f t="shared" si="137"/>
        <v>-</v>
      </c>
      <c r="H1137" s="182"/>
    </row>
    <row r="1138" spans="1:8" s="114" customFormat="1" ht="3" customHeight="1" outlineLevel="1" collapsed="1">
      <c r="A1138" s="38"/>
      <c r="B1138" s="39"/>
      <c r="C1138" s="110"/>
      <c r="D1138" s="108"/>
      <c r="E1138" s="146"/>
      <c r="F1138" s="40"/>
      <c r="G1138" s="41"/>
      <c r="H1138" s="109"/>
    </row>
    <row r="1139" spans="1:8" s="114" customFormat="1" ht="3" customHeight="1" outlineLevel="1">
      <c r="A1139" s="119"/>
      <c r="B1139" s="120"/>
      <c r="C1139" s="111"/>
      <c r="D1139" s="112"/>
      <c r="E1139" s="147"/>
      <c r="F1139" s="121"/>
      <c r="G1139" s="122"/>
      <c r="H1139" s="113"/>
    </row>
    <row r="1140" spans="1:8" s="160" customFormat="1" ht="13.5" customHeight="1" outlineLevel="1">
      <c r="A1140" s="42" t="s">
        <v>53</v>
      </c>
      <c r="B1140" s="43" t="s">
        <v>185</v>
      </c>
      <c r="C1140" s="188">
        <v>700</v>
      </c>
      <c r="D1140" s="187">
        <v>70004</v>
      </c>
      <c r="E1140" s="144">
        <f>SUM(E1141:E1145)</f>
        <v>60000</v>
      </c>
      <c r="F1140" s="44">
        <f>SUM(F1141:F1145)</f>
        <v>59184</v>
      </c>
      <c r="G1140" s="45">
        <f t="shared" si="137"/>
        <v>98.64</v>
      </c>
      <c r="H1140" s="182" t="s">
        <v>515</v>
      </c>
    </row>
    <row r="1141" spans="1:8" s="114" customFormat="1" ht="12" customHeight="1" outlineLevel="1">
      <c r="A1141" s="34" t="s">
        <v>1</v>
      </c>
      <c r="B1141" s="35" t="s">
        <v>27</v>
      </c>
      <c r="C1141" s="188"/>
      <c r="D1141" s="187"/>
      <c r="E1141" s="145">
        <v>60000</v>
      </c>
      <c r="F1141" s="36">
        <v>59184</v>
      </c>
      <c r="G1141" s="37">
        <f t="shared" si="137"/>
        <v>98.64</v>
      </c>
      <c r="H1141" s="182"/>
    </row>
    <row r="1142" spans="1:8" s="114" customFormat="1" ht="12" customHeight="1" hidden="1" outlineLevel="2">
      <c r="A1142" s="34" t="s">
        <v>2</v>
      </c>
      <c r="B1142" s="35" t="s">
        <v>28</v>
      </c>
      <c r="C1142" s="188"/>
      <c r="D1142" s="187"/>
      <c r="E1142" s="145">
        <v>0</v>
      </c>
      <c r="F1142" s="36">
        <v>0</v>
      </c>
      <c r="G1142" s="37" t="str">
        <f t="shared" si="137"/>
        <v>-</v>
      </c>
      <c r="H1142" s="182"/>
    </row>
    <row r="1143" spans="1:8" s="114" customFormat="1" ht="12" customHeight="1" hidden="1" outlineLevel="2">
      <c r="A1143" s="34" t="s">
        <v>3</v>
      </c>
      <c r="B1143" s="35" t="s">
        <v>29</v>
      </c>
      <c r="C1143" s="188"/>
      <c r="D1143" s="187"/>
      <c r="E1143" s="145">
        <v>0</v>
      </c>
      <c r="F1143" s="36">
        <v>0</v>
      </c>
      <c r="G1143" s="37" t="str">
        <f t="shared" si="137"/>
        <v>-</v>
      </c>
      <c r="H1143" s="182"/>
    </row>
    <row r="1144" spans="1:8" s="114" customFormat="1" ht="12" customHeight="1" hidden="1" outlineLevel="2">
      <c r="A1144" s="34" t="s">
        <v>25</v>
      </c>
      <c r="B1144" s="35" t="s">
        <v>115</v>
      </c>
      <c r="C1144" s="188"/>
      <c r="D1144" s="187"/>
      <c r="E1144" s="145">
        <v>0</v>
      </c>
      <c r="F1144" s="36">
        <v>0</v>
      </c>
      <c r="G1144" s="37" t="str">
        <f t="shared" si="137"/>
        <v>-</v>
      </c>
      <c r="H1144" s="182"/>
    </row>
    <row r="1145" spans="1:8" s="114" customFormat="1" ht="12" customHeight="1" hidden="1" outlineLevel="2">
      <c r="A1145" s="34" t="s">
        <v>31</v>
      </c>
      <c r="B1145" s="35" t="s">
        <v>30</v>
      </c>
      <c r="C1145" s="188"/>
      <c r="D1145" s="187"/>
      <c r="E1145" s="145">
        <v>0</v>
      </c>
      <c r="F1145" s="36">
        <v>0</v>
      </c>
      <c r="G1145" s="37" t="str">
        <f t="shared" si="137"/>
        <v>-</v>
      </c>
      <c r="H1145" s="182"/>
    </row>
    <row r="1146" spans="1:8" s="114" customFormat="1" ht="4.5" customHeight="1" outlineLevel="1" collapsed="1">
      <c r="A1146" s="38"/>
      <c r="B1146" s="39"/>
      <c r="C1146" s="110"/>
      <c r="D1146" s="108"/>
      <c r="E1146" s="146"/>
      <c r="F1146" s="40"/>
      <c r="G1146" s="41"/>
      <c r="H1146" s="183"/>
    </row>
    <row r="1147" spans="1:8" s="114" customFormat="1" ht="3" customHeight="1" outlineLevel="1">
      <c r="A1147" s="119"/>
      <c r="B1147" s="120"/>
      <c r="C1147" s="111"/>
      <c r="D1147" s="112"/>
      <c r="E1147" s="147"/>
      <c r="F1147" s="121"/>
      <c r="G1147" s="122"/>
      <c r="H1147" s="113"/>
    </row>
    <row r="1148" spans="1:8" s="160" customFormat="1" ht="13.5" customHeight="1" outlineLevel="1">
      <c r="A1148" s="42" t="s">
        <v>57</v>
      </c>
      <c r="B1148" s="43" t="s">
        <v>186</v>
      </c>
      <c r="C1148" s="188">
        <v>700</v>
      </c>
      <c r="D1148" s="187">
        <v>70004</v>
      </c>
      <c r="E1148" s="144">
        <f>SUM(E1149:E1153)</f>
        <v>60000</v>
      </c>
      <c r="F1148" s="44">
        <f>SUM(F1149:F1153)</f>
        <v>59999.35</v>
      </c>
      <c r="G1148" s="45">
        <f t="shared" si="137"/>
        <v>99.99891666666666</v>
      </c>
      <c r="H1148" s="182" t="s">
        <v>515</v>
      </c>
    </row>
    <row r="1149" spans="1:8" s="114" customFormat="1" ht="12" customHeight="1" outlineLevel="1">
      <c r="A1149" s="34" t="s">
        <v>1</v>
      </c>
      <c r="B1149" s="35" t="s">
        <v>27</v>
      </c>
      <c r="C1149" s="188"/>
      <c r="D1149" s="187"/>
      <c r="E1149" s="145">
        <v>60000</v>
      </c>
      <c r="F1149" s="36">
        <v>59999.35</v>
      </c>
      <c r="G1149" s="37">
        <f t="shared" si="137"/>
        <v>99.99891666666666</v>
      </c>
      <c r="H1149" s="182"/>
    </row>
    <row r="1150" spans="1:8" s="114" customFormat="1" ht="12" customHeight="1" hidden="1" outlineLevel="2">
      <c r="A1150" s="34" t="s">
        <v>2</v>
      </c>
      <c r="B1150" s="35" t="s">
        <v>28</v>
      </c>
      <c r="C1150" s="188"/>
      <c r="D1150" s="187"/>
      <c r="E1150" s="145">
        <v>0</v>
      </c>
      <c r="F1150" s="36">
        <v>0</v>
      </c>
      <c r="G1150" s="37" t="str">
        <f t="shared" si="137"/>
        <v>-</v>
      </c>
      <c r="H1150" s="182"/>
    </row>
    <row r="1151" spans="1:8" s="114" customFormat="1" ht="12" customHeight="1" hidden="1" outlineLevel="2">
      <c r="A1151" s="34" t="s">
        <v>3</v>
      </c>
      <c r="B1151" s="35" t="s">
        <v>29</v>
      </c>
      <c r="C1151" s="188"/>
      <c r="D1151" s="187"/>
      <c r="E1151" s="145">
        <v>0</v>
      </c>
      <c r="F1151" s="36">
        <v>0</v>
      </c>
      <c r="G1151" s="37" t="str">
        <f t="shared" si="137"/>
        <v>-</v>
      </c>
      <c r="H1151" s="182"/>
    </row>
    <row r="1152" spans="1:8" s="114" customFormat="1" ht="12" customHeight="1" hidden="1" outlineLevel="2">
      <c r="A1152" s="34" t="s">
        <v>25</v>
      </c>
      <c r="B1152" s="35" t="s">
        <v>115</v>
      </c>
      <c r="C1152" s="188"/>
      <c r="D1152" s="187"/>
      <c r="E1152" s="145">
        <v>0</v>
      </c>
      <c r="F1152" s="36">
        <v>0</v>
      </c>
      <c r="G1152" s="37" t="str">
        <f t="shared" si="137"/>
        <v>-</v>
      </c>
      <c r="H1152" s="182"/>
    </row>
    <row r="1153" spans="1:8" s="114" customFormat="1" ht="12" customHeight="1" hidden="1" outlineLevel="2">
      <c r="A1153" s="34" t="s">
        <v>31</v>
      </c>
      <c r="B1153" s="35" t="s">
        <v>30</v>
      </c>
      <c r="C1153" s="188"/>
      <c r="D1153" s="187"/>
      <c r="E1153" s="145">
        <v>0</v>
      </c>
      <c r="F1153" s="36">
        <v>0</v>
      </c>
      <c r="G1153" s="37" t="str">
        <f t="shared" si="137"/>
        <v>-</v>
      </c>
      <c r="H1153" s="182"/>
    </row>
    <row r="1154" spans="1:8" s="114" customFormat="1" ht="3.75" customHeight="1" outlineLevel="1" collapsed="1">
      <c r="A1154" s="38"/>
      <c r="B1154" s="39"/>
      <c r="C1154" s="110"/>
      <c r="D1154" s="108"/>
      <c r="E1154" s="146"/>
      <c r="F1154" s="40"/>
      <c r="G1154" s="41"/>
      <c r="H1154" s="183"/>
    </row>
    <row r="1155" spans="1:8" s="114" customFormat="1" ht="3" customHeight="1" outlineLevel="1">
      <c r="A1155" s="119"/>
      <c r="B1155" s="120"/>
      <c r="C1155" s="111"/>
      <c r="D1155" s="112"/>
      <c r="E1155" s="147"/>
      <c r="F1155" s="121"/>
      <c r="G1155" s="122"/>
      <c r="H1155" s="196" t="s">
        <v>541</v>
      </c>
    </row>
    <row r="1156" spans="1:8" s="160" customFormat="1" ht="24.75" customHeight="1" outlineLevel="1">
      <c r="A1156" s="42" t="s">
        <v>58</v>
      </c>
      <c r="B1156" s="43" t="s">
        <v>187</v>
      </c>
      <c r="C1156" s="188">
        <v>700</v>
      </c>
      <c r="D1156" s="187">
        <v>70004</v>
      </c>
      <c r="E1156" s="144">
        <f>SUM(E1157:E1161)</f>
        <v>52645</v>
      </c>
      <c r="F1156" s="44">
        <f>SUM(F1157:F1161)</f>
        <v>52644.46</v>
      </c>
      <c r="G1156" s="45">
        <f t="shared" si="137"/>
        <v>99.9989742615633</v>
      </c>
      <c r="H1156" s="194"/>
    </row>
    <row r="1157" spans="1:8" s="114" customFormat="1" ht="12" customHeight="1" outlineLevel="1">
      <c r="A1157" s="34" t="s">
        <v>1</v>
      </c>
      <c r="B1157" s="35" t="s">
        <v>27</v>
      </c>
      <c r="C1157" s="188"/>
      <c r="D1157" s="187"/>
      <c r="E1157" s="145">
        <v>52645</v>
      </c>
      <c r="F1157" s="36">
        <v>52644.46</v>
      </c>
      <c r="G1157" s="37">
        <f t="shared" si="137"/>
        <v>99.9989742615633</v>
      </c>
      <c r="H1157" s="194"/>
    </row>
    <row r="1158" spans="1:8" s="114" customFormat="1" ht="12" customHeight="1" hidden="1" outlineLevel="2">
      <c r="A1158" s="34" t="s">
        <v>2</v>
      </c>
      <c r="B1158" s="35" t="s">
        <v>28</v>
      </c>
      <c r="C1158" s="188"/>
      <c r="D1158" s="187"/>
      <c r="E1158" s="145">
        <v>0</v>
      </c>
      <c r="F1158" s="36">
        <v>0</v>
      </c>
      <c r="G1158" s="37" t="str">
        <f t="shared" si="137"/>
        <v>-</v>
      </c>
      <c r="H1158" s="194"/>
    </row>
    <row r="1159" spans="1:8" s="114" customFormat="1" ht="12" customHeight="1" hidden="1" outlineLevel="2">
      <c r="A1159" s="34" t="s">
        <v>3</v>
      </c>
      <c r="B1159" s="35" t="s">
        <v>29</v>
      </c>
      <c r="C1159" s="188"/>
      <c r="D1159" s="187"/>
      <c r="E1159" s="145">
        <v>0</v>
      </c>
      <c r="F1159" s="36">
        <v>0</v>
      </c>
      <c r="G1159" s="37" t="str">
        <f t="shared" si="137"/>
        <v>-</v>
      </c>
      <c r="H1159" s="194"/>
    </row>
    <row r="1160" spans="1:8" s="114" customFormat="1" ht="12" customHeight="1" hidden="1" outlineLevel="2">
      <c r="A1160" s="34" t="s">
        <v>25</v>
      </c>
      <c r="B1160" s="35" t="s">
        <v>115</v>
      </c>
      <c r="C1160" s="188"/>
      <c r="D1160" s="187"/>
      <c r="E1160" s="145">
        <v>0</v>
      </c>
      <c r="F1160" s="36">
        <v>0</v>
      </c>
      <c r="G1160" s="37" t="str">
        <f t="shared" si="137"/>
        <v>-</v>
      </c>
      <c r="H1160" s="194"/>
    </row>
    <row r="1161" spans="1:8" s="114" customFormat="1" ht="12" customHeight="1" hidden="1" outlineLevel="2">
      <c r="A1161" s="34" t="s">
        <v>31</v>
      </c>
      <c r="B1161" s="35" t="s">
        <v>30</v>
      </c>
      <c r="C1161" s="188"/>
      <c r="D1161" s="187"/>
      <c r="E1161" s="145">
        <v>0</v>
      </c>
      <c r="F1161" s="36">
        <v>0</v>
      </c>
      <c r="G1161" s="37" t="str">
        <f t="shared" si="137"/>
        <v>-</v>
      </c>
      <c r="H1161" s="194"/>
    </row>
    <row r="1162" spans="1:8" s="114" customFormat="1" ht="3" customHeight="1" outlineLevel="1" collapsed="1">
      <c r="A1162" s="38"/>
      <c r="B1162" s="39"/>
      <c r="C1162" s="110"/>
      <c r="D1162" s="108"/>
      <c r="E1162" s="146"/>
      <c r="F1162" s="40"/>
      <c r="G1162" s="41"/>
      <c r="H1162" s="195"/>
    </row>
    <row r="1163" spans="1:8" s="114" customFormat="1" ht="3" customHeight="1" outlineLevel="1">
      <c r="A1163" s="119"/>
      <c r="B1163" s="120"/>
      <c r="C1163" s="111"/>
      <c r="D1163" s="112"/>
      <c r="E1163" s="147"/>
      <c r="F1163" s="121"/>
      <c r="G1163" s="122"/>
      <c r="H1163" s="189" t="s">
        <v>526</v>
      </c>
    </row>
    <row r="1164" spans="1:8" s="160" customFormat="1" ht="13.5" customHeight="1" outlineLevel="1">
      <c r="A1164" s="42" t="s">
        <v>59</v>
      </c>
      <c r="B1164" s="43" t="s">
        <v>188</v>
      </c>
      <c r="C1164" s="188">
        <v>700</v>
      </c>
      <c r="D1164" s="187">
        <v>70004</v>
      </c>
      <c r="E1164" s="144">
        <f>SUM(E1165:E1169)</f>
        <v>33133</v>
      </c>
      <c r="F1164" s="44">
        <f>SUM(F1165:F1169)</f>
        <v>33132.13</v>
      </c>
      <c r="G1164" s="45">
        <f t="shared" si="137"/>
        <v>99.99737421905652</v>
      </c>
      <c r="H1164" s="190"/>
    </row>
    <row r="1165" spans="1:8" s="114" customFormat="1" ht="12" customHeight="1" outlineLevel="1">
      <c r="A1165" s="34" t="s">
        <v>1</v>
      </c>
      <c r="B1165" s="35" t="s">
        <v>27</v>
      </c>
      <c r="C1165" s="188"/>
      <c r="D1165" s="187"/>
      <c r="E1165" s="145">
        <v>33133</v>
      </c>
      <c r="F1165" s="36">
        <v>33132.13</v>
      </c>
      <c r="G1165" s="37">
        <f t="shared" si="137"/>
        <v>99.99737421905652</v>
      </c>
      <c r="H1165" s="190"/>
    </row>
    <row r="1166" spans="1:8" s="114" customFormat="1" ht="12" customHeight="1" hidden="1" outlineLevel="2">
      <c r="A1166" s="34" t="s">
        <v>2</v>
      </c>
      <c r="B1166" s="35" t="s">
        <v>28</v>
      </c>
      <c r="C1166" s="188"/>
      <c r="D1166" s="187"/>
      <c r="E1166" s="145">
        <v>0</v>
      </c>
      <c r="F1166" s="36">
        <v>0</v>
      </c>
      <c r="G1166" s="37" t="str">
        <f t="shared" si="137"/>
        <v>-</v>
      </c>
      <c r="H1166" s="190"/>
    </row>
    <row r="1167" spans="1:8" s="114" customFormat="1" ht="12" customHeight="1" hidden="1" outlineLevel="2">
      <c r="A1167" s="34" t="s">
        <v>3</v>
      </c>
      <c r="B1167" s="35" t="s">
        <v>29</v>
      </c>
      <c r="C1167" s="188"/>
      <c r="D1167" s="187"/>
      <c r="E1167" s="145">
        <v>0</v>
      </c>
      <c r="F1167" s="36">
        <v>0</v>
      </c>
      <c r="G1167" s="37" t="str">
        <f t="shared" si="137"/>
        <v>-</v>
      </c>
      <c r="H1167" s="190"/>
    </row>
    <row r="1168" spans="1:8" s="114" customFormat="1" ht="12" customHeight="1" hidden="1" outlineLevel="2">
      <c r="A1168" s="34" t="s">
        <v>25</v>
      </c>
      <c r="B1168" s="35" t="s">
        <v>115</v>
      </c>
      <c r="C1168" s="188"/>
      <c r="D1168" s="187"/>
      <c r="E1168" s="145">
        <v>0</v>
      </c>
      <c r="F1168" s="36">
        <v>0</v>
      </c>
      <c r="G1168" s="37" t="str">
        <f t="shared" si="137"/>
        <v>-</v>
      </c>
      <c r="H1168" s="190"/>
    </row>
    <row r="1169" spans="1:8" s="114" customFormat="1" ht="12" customHeight="1" hidden="1" outlineLevel="2">
      <c r="A1169" s="34" t="s">
        <v>31</v>
      </c>
      <c r="B1169" s="35" t="s">
        <v>30</v>
      </c>
      <c r="C1169" s="188"/>
      <c r="D1169" s="187"/>
      <c r="E1169" s="145">
        <v>0</v>
      </c>
      <c r="F1169" s="36">
        <v>0</v>
      </c>
      <c r="G1169" s="37" t="str">
        <f t="shared" si="137"/>
        <v>-</v>
      </c>
      <c r="H1169" s="190"/>
    </row>
    <row r="1170" spans="1:8" s="114" customFormat="1" ht="12" customHeight="1" outlineLevel="1" collapsed="1">
      <c r="A1170" s="38"/>
      <c r="B1170" s="39"/>
      <c r="C1170" s="110"/>
      <c r="D1170" s="108"/>
      <c r="E1170" s="146"/>
      <c r="F1170" s="40"/>
      <c r="G1170" s="41"/>
      <c r="H1170" s="191"/>
    </row>
    <row r="1171" spans="1:8" s="114" customFormat="1" ht="3" customHeight="1" outlineLevel="1">
      <c r="A1171" s="119"/>
      <c r="B1171" s="120"/>
      <c r="C1171" s="111"/>
      <c r="D1171" s="112"/>
      <c r="E1171" s="147"/>
      <c r="F1171" s="121"/>
      <c r="G1171" s="122"/>
      <c r="H1171" s="113"/>
    </row>
    <row r="1172" spans="1:8" s="160" customFormat="1" ht="13.5" customHeight="1" outlineLevel="1">
      <c r="A1172" s="42" t="s">
        <v>60</v>
      </c>
      <c r="B1172" s="43" t="s">
        <v>189</v>
      </c>
      <c r="C1172" s="188">
        <v>700</v>
      </c>
      <c r="D1172" s="187">
        <v>70004</v>
      </c>
      <c r="E1172" s="144">
        <f>SUM(E1173:E1177)</f>
        <v>57960</v>
      </c>
      <c r="F1172" s="44">
        <f>SUM(F1173:F1177)</f>
        <v>57959.6</v>
      </c>
      <c r="G1172" s="45">
        <f t="shared" si="137"/>
        <v>99.99930986887509</v>
      </c>
      <c r="H1172" s="190" t="s">
        <v>527</v>
      </c>
    </row>
    <row r="1173" spans="1:8" s="114" customFormat="1" ht="12" customHeight="1" outlineLevel="1">
      <c r="A1173" s="34" t="s">
        <v>1</v>
      </c>
      <c r="B1173" s="35" t="s">
        <v>27</v>
      </c>
      <c r="C1173" s="188"/>
      <c r="D1173" s="187"/>
      <c r="E1173" s="145">
        <v>57960</v>
      </c>
      <c r="F1173" s="36">
        <v>57959.6</v>
      </c>
      <c r="G1173" s="37">
        <f t="shared" si="137"/>
        <v>99.99930986887509</v>
      </c>
      <c r="H1173" s="190"/>
    </row>
    <row r="1174" spans="1:8" s="114" customFormat="1" ht="12" customHeight="1" hidden="1" outlineLevel="2">
      <c r="A1174" s="34" t="s">
        <v>2</v>
      </c>
      <c r="B1174" s="35" t="s">
        <v>28</v>
      </c>
      <c r="C1174" s="188"/>
      <c r="D1174" s="187"/>
      <c r="E1174" s="145">
        <v>0</v>
      </c>
      <c r="F1174" s="36">
        <v>0</v>
      </c>
      <c r="G1174" s="37" t="str">
        <f t="shared" si="137"/>
        <v>-</v>
      </c>
      <c r="H1174" s="190"/>
    </row>
    <row r="1175" spans="1:8" s="114" customFormat="1" ht="12" customHeight="1" hidden="1" outlineLevel="2">
      <c r="A1175" s="34" t="s">
        <v>3</v>
      </c>
      <c r="B1175" s="35" t="s">
        <v>29</v>
      </c>
      <c r="C1175" s="188"/>
      <c r="D1175" s="187"/>
      <c r="E1175" s="145">
        <v>0</v>
      </c>
      <c r="F1175" s="36">
        <v>0</v>
      </c>
      <c r="G1175" s="37" t="str">
        <f t="shared" si="137"/>
        <v>-</v>
      </c>
      <c r="H1175" s="190"/>
    </row>
    <row r="1176" spans="1:8" s="114" customFormat="1" ht="12" customHeight="1" hidden="1" outlineLevel="2">
      <c r="A1176" s="34" t="s">
        <v>25</v>
      </c>
      <c r="B1176" s="35" t="s">
        <v>115</v>
      </c>
      <c r="C1176" s="188"/>
      <c r="D1176" s="187"/>
      <c r="E1176" s="145">
        <v>0</v>
      </c>
      <c r="F1176" s="36">
        <v>0</v>
      </c>
      <c r="G1176" s="37" t="str">
        <f t="shared" si="137"/>
        <v>-</v>
      </c>
      <c r="H1176" s="190"/>
    </row>
    <row r="1177" spans="1:8" s="114" customFormat="1" ht="12" customHeight="1" hidden="1" outlineLevel="2">
      <c r="A1177" s="34" t="s">
        <v>31</v>
      </c>
      <c r="B1177" s="35" t="s">
        <v>30</v>
      </c>
      <c r="C1177" s="188"/>
      <c r="D1177" s="187"/>
      <c r="E1177" s="145">
        <v>0</v>
      </c>
      <c r="F1177" s="36">
        <v>0</v>
      </c>
      <c r="G1177" s="37" t="str">
        <f t="shared" si="137"/>
        <v>-</v>
      </c>
      <c r="H1177" s="190"/>
    </row>
    <row r="1178" spans="1:8" s="114" customFormat="1" ht="3.75" customHeight="1" outlineLevel="1" collapsed="1">
      <c r="A1178" s="38"/>
      <c r="B1178" s="39"/>
      <c r="C1178" s="110"/>
      <c r="D1178" s="108"/>
      <c r="E1178" s="146"/>
      <c r="F1178" s="40"/>
      <c r="G1178" s="41"/>
      <c r="H1178" s="191"/>
    </row>
    <row r="1179" spans="1:8" s="114" customFormat="1" ht="3" customHeight="1" outlineLevel="1">
      <c r="A1179" s="119"/>
      <c r="B1179" s="120"/>
      <c r="C1179" s="111"/>
      <c r="D1179" s="112"/>
      <c r="E1179" s="147"/>
      <c r="F1179" s="121"/>
      <c r="G1179" s="122"/>
      <c r="H1179" s="189" t="s">
        <v>528</v>
      </c>
    </row>
    <row r="1180" spans="1:8" s="160" customFormat="1" ht="13.5" customHeight="1" outlineLevel="1">
      <c r="A1180" s="42" t="s">
        <v>61</v>
      </c>
      <c r="B1180" s="43" t="s">
        <v>190</v>
      </c>
      <c r="C1180" s="188">
        <v>700</v>
      </c>
      <c r="D1180" s="187">
        <v>70004</v>
      </c>
      <c r="E1180" s="144">
        <f>SUM(E1181:E1185)</f>
        <v>122000</v>
      </c>
      <c r="F1180" s="44">
        <f>SUM(F1181:F1185)</f>
        <v>115509.72</v>
      </c>
      <c r="G1180" s="45">
        <f t="shared" si="137"/>
        <v>94.68009836065573</v>
      </c>
      <c r="H1180" s="190"/>
    </row>
    <row r="1181" spans="1:8" s="114" customFormat="1" ht="12" customHeight="1" outlineLevel="1">
      <c r="A1181" s="34" t="s">
        <v>1</v>
      </c>
      <c r="B1181" s="35" t="s">
        <v>27</v>
      </c>
      <c r="C1181" s="188"/>
      <c r="D1181" s="187"/>
      <c r="E1181" s="145">
        <v>122000</v>
      </c>
      <c r="F1181" s="36">
        <v>115509.72</v>
      </c>
      <c r="G1181" s="37">
        <f t="shared" si="137"/>
        <v>94.68009836065573</v>
      </c>
      <c r="H1181" s="190"/>
    </row>
    <row r="1182" spans="1:8" s="114" customFormat="1" ht="12" customHeight="1" hidden="1" outlineLevel="2">
      <c r="A1182" s="34" t="s">
        <v>2</v>
      </c>
      <c r="B1182" s="35" t="s">
        <v>28</v>
      </c>
      <c r="C1182" s="188"/>
      <c r="D1182" s="187"/>
      <c r="E1182" s="145">
        <v>0</v>
      </c>
      <c r="F1182" s="36">
        <v>0</v>
      </c>
      <c r="G1182" s="37" t="str">
        <f t="shared" si="137"/>
        <v>-</v>
      </c>
      <c r="H1182" s="190"/>
    </row>
    <row r="1183" spans="1:8" s="114" customFormat="1" ht="12" customHeight="1" hidden="1" outlineLevel="2">
      <c r="A1183" s="34" t="s">
        <v>3</v>
      </c>
      <c r="B1183" s="35" t="s">
        <v>29</v>
      </c>
      <c r="C1183" s="188"/>
      <c r="D1183" s="187"/>
      <c r="E1183" s="145">
        <v>0</v>
      </c>
      <c r="F1183" s="36">
        <v>0</v>
      </c>
      <c r="G1183" s="37" t="str">
        <f t="shared" si="137"/>
        <v>-</v>
      </c>
      <c r="H1183" s="190"/>
    </row>
    <row r="1184" spans="1:8" s="114" customFormat="1" ht="12" customHeight="1" hidden="1" outlineLevel="2">
      <c r="A1184" s="34" t="s">
        <v>25</v>
      </c>
      <c r="B1184" s="35" t="s">
        <v>115</v>
      </c>
      <c r="C1184" s="188"/>
      <c r="D1184" s="187"/>
      <c r="E1184" s="145">
        <v>0</v>
      </c>
      <c r="F1184" s="36">
        <v>0</v>
      </c>
      <c r="G1184" s="37" t="str">
        <f t="shared" si="137"/>
        <v>-</v>
      </c>
      <c r="H1184" s="190"/>
    </row>
    <row r="1185" spans="1:8" s="114" customFormat="1" ht="12" customHeight="1" hidden="1" outlineLevel="2">
      <c r="A1185" s="34" t="s">
        <v>31</v>
      </c>
      <c r="B1185" s="35" t="s">
        <v>30</v>
      </c>
      <c r="C1185" s="188"/>
      <c r="D1185" s="187"/>
      <c r="E1185" s="145">
        <v>0</v>
      </c>
      <c r="F1185" s="36">
        <v>0</v>
      </c>
      <c r="G1185" s="37" t="str">
        <f t="shared" si="137"/>
        <v>-</v>
      </c>
      <c r="H1185" s="190"/>
    </row>
    <row r="1186" spans="1:8" s="114" customFormat="1" ht="22.5" customHeight="1" outlineLevel="1" collapsed="1">
      <c r="A1186" s="38"/>
      <c r="B1186" s="39"/>
      <c r="C1186" s="110"/>
      <c r="D1186" s="108"/>
      <c r="E1186" s="146"/>
      <c r="F1186" s="40"/>
      <c r="G1186" s="41"/>
      <c r="H1186" s="191"/>
    </row>
    <row r="1187" spans="1:8" s="114" customFormat="1" ht="3" customHeight="1" outlineLevel="1">
      <c r="A1187" s="119"/>
      <c r="B1187" s="120"/>
      <c r="C1187" s="111"/>
      <c r="D1187" s="112"/>
      <c r="E1187" s="147"/>
      <c r="F1187" s="121"/>
      <c r="G1187" s="122"/>
      <c r="H1187" s="113"/>
    </row>
    <row r="1188" spans="1:8" s="160" customFormat="1" ht="13.5" customHeight="1" outlineLevel="1">
      <c r="A1188" s="42" t="s">
        <v>62</v>
      </c>
      <c r="B1188" s="43" t="s">
        <v>191</v>
      </c>
      <c r="C1188" s="188">
        <v>700</v>
      </c>
      <c r="D1188" s="187">
        <v>70004</v>
      </c>
      <c r="E1188" s="144">
        <f>SUM(E1189:E1193)</f>
        <v>15000</v>
      </c>
      <c r="F1188" s="44">
        <f>SUM(F1189:F1193)</f>
        <v>14760</v>
      </c>
      <c r="G1188" s="45">
        <f t="shared" si="137"/>
        <v>98.4</v>
      </c>
      <c r="H1188" s="182" t="s">
        <v>529</v>
      </c>
    </row>
    <row r="1189" spans="1:8" s="114" customFormat="1" ht="12" customHeight="1" outlineLevel="1">
      <c r="A1189" s="34" t="s">
        <v>1</v>
      </c>
      <c r="B1189" s="35" t="s">
        <v>27</v>
      </c>
      <c r="C1189" s="188"/>
      <c r="D1189" s="187"/>
      <c r="E1189" s="145">
        <v>15000</v>
      </c>
      <c r="F1189" s="36">
        <v>14760</v>
      </c>
      <c r="G1189" s="37">
        <f t="shared" si="137"/>
        <v>98.4</v>
      </c>
      <c r="H1189" s="182"/>
    </row>
    <row r="1190" spans="1:8" s="114" customFormat="1" ht="12" customHeight="1" hidden="1" outlineLevel="2">
      <c r="A1190" s="34" t="s">
        <v>2</v>
      </c>
      <c r="B1190" s="35" t="s">
        <v>28</v>
      </c>
      <c r="C1190" s="188"/>
      <c r="D1190" s="187"/>
      <c r="E1190" s="145">
        <v>0</v>
      </c>
      <c r="F1190" s="36">
        <v>0</v>
      </c>
      <c r="G1190" s="37" t="str">
        <f t="shared" si="137"/>
        <v>-</v>
      </c>
      <c r="H1190" s="182"/>
    </row>
    <row r="1191" spans="1:8" s="114" customFormat="1" ht="12" customHeight="1" hidden="1" outlineLevel="2">
      <c r="A1191" s="34" t="s">
        <v>3</v>
      </c>
      <c r="B1191" s="35" t="s">
        <v>29</v>
      </c>
      <c r="C1191" s="188"/>
      <c r="D1191" s="187"/>
      <c r="E1191" s="145">
        <v>0</v>
      </c>
      <c r="F1191" s="36">
        <v>0</v>
      </c>
      <c r="G1191" s="37" t="str">
        <f t="shared" si="137"/>
        <v>-</v>
      </c>
      <c r="H1191" s="182"/>
    </row>
    <row r="1192" spans="1:8" s="114" customFormat="1" ht="12" customHeight="1" hidden="1" outlineLevel="2">
      <c r="A1192" s="34" t="s">
        <v>25</v>
      </c>
      <c r="B1192" s="35" t="s">
        <v>115</v>
      </c>
      <c r="C1192" s="188"/>
      <c r="D1192" s="187"/>
      <c r="E1192" s="145">
        <v>0</v>
      </c>
      <c r="F1192" s="36">
        <v>0</v>
      </c>
      <c r="G1192" s="37" t="str">
        <f>IF(E1192&gt;0,F1192/E1192*100,"-")</f>
        <v>-</v>
      </c>
      <c r="H1192" s="182"/>
    </row>
    <row r="1193" spans="1:8" s="114" customFormat="1" ht="12" customHeight="1" hidden="1" outlineLevel="2">
      <c r="A1193" s="34" t="s">
        <v>31</v>
      </c>
      <c r="B1193" s="35" t="s">
        <v>30</v>
      </c>
      <c r="C1193" s="188"/>
      <c r="D1193" s="187"/>
      <c r="E1193" s="145">
        <v>0</v>
      </c>
      <c r="F1193" s="36">
        <v>0</v>
      </c>
      <c r="G1193" s="37" t="str">
        <f>IF(E1193&gt;0,F1193/E1193*100,"-")</f>
        <v>-</v>
      </c>
      <c r="H1193" s="182"/>
    </row>
    <row r="1194" spans="1:8" s="114" customFormat="1" ht="3.75" customHeight="1" outlineLevel="1" collapsed="1">
      <c r="A1194" s="38"/>
      <c r="B1194" s="39"/>
      <c r="C1194" s="110"/>
      <c r="D1194" s="108"/>
      <c r="E1194" s="146"/>
      <c r="F1194" s="40"/>
      <c r="G1194" s="41"/>
      <c r="H1194" s="183"/>
    </row>
    <row r="1195" spans="1:8" s="114" customFormat="1" ht="3" customHeight="1" outlineLevel="1">
      <c r="A1195" s="119"/>
      <c r="B1195" s="120"/>
      <c r="C1195" s="111"/>
      <c r="D1195" s="112"/>
      <c r="E1195" s="147"/>
      <c r="F1195" s="121"/>
      <c r="G1195" s="122"/>
      <c r="H1195" s="113"/>
    </row>
    <row r="1196" spans="1:8" s="160" customFormat="1" ht="13.5" customHeight="1" outlineLevel="1">
      <c r="A1196" s="42" t="s">
        <v>63</v>
      </c>
      <c r="B1196" s="43" t="s">
        <v>192</v>
      </c>
      <c r="C1196" s="188">
        <v>700</v>
      </c>
      <c r="D1196" s="187">
        <v>70004</v>
      </c>
      <c r="E1196" s="144">
        <f>SUM(E1197:E1201)</f>
        <v>28686</v>
      </c>
      <c r="F1196" s="44">
        <f>SUM(F1197:F1201)</f>
        <v>28685.51</v>
      </c>
      <c r="G1196" s="45">
        <f aca="true" t="shared" si="138" ref="G1196:G1201">IF(E1196&gt;0,F1196/E1196*100,"-")</f>
        <v>99.99829184968276</v>
      </c>
      <c r="H1196" s="182" t="s">
        <v>530</v>
      </c>
    </row>
    <row r="1197" spans="1:8" s="114" customFormat="1" ht="12" customHeight="1" outlineLevel="1">
      <c r="A1197" s="34" t="s">
        <v>1</v>
      </c>
      <c r="B1197" s="35" t="s">
        <v>27</v>
      </c>
      <c r="C1197" s="188"/>
      <c r="D1197" s="187"/>
      <c r="E1197" s="145">
        <v>28686</v>
      </c>
      <c r="F1197" s="36">
        <v>28685.51</v>
      </c>
      <c r="G1197" s="37">
        <f t="shared" si="138"/>
        <v>99.99829184968276</v>
      </c>
      <c r="H1197" s="182"/>
    </row>
    <row r="1198" spans="1:8" s="114" customFormat="1" ht="12" customHeight="1" hidden="1" outlineLevel="2">
      <c r="A1198" s="34" t="s">
        <v>2</v>
      </c>
      <c r="B1198" s="35" t="s">
        <v>28</v>
      </c>
      <c r="C1198" s="188"/>
      <c r="D1198" s="187"/>
      <c r="E1198" s="145">
        <v>0</v>
      </c>
      <c r="F1198" s="36">
        <v>0</v>
      </c>
      <c r="G1198" s="37" t="str">
        <f t="shared" si="138"/>
        <v>-</v>
      </c>
      <c r="H1198" s="182"/>
    </row>
    <row r="1199" spans="1:8" s="114" customFormat="1" ht="12" customHeight="1" hidden="1" outlineLevel="2">
      <c r="A1199" s="34" t="s">
        <v>3</v>
      </c>
      <c r="B1199" s="35" t="s">
        <v>29</v>
      </c>
      <c r="C1199" s="188"/>
      <c r="D1199" s="187"/>
      <c r="E1199" s="145">
        <v>0</v>
      </c>
      <c r="F1199" s="36">
        <v>0</v>
      </c>
      <c r="G1199" s="37" t="str">
        <f t="shared" si="138"/>
        <v>-</v>
      </c>
      <c r="H1199" s="182"/>
    </row>
    <row r="1200" spans="1:8" s="114" customFormat="1" ht="12" customHeight="1" hidden="1" outlineLevel="2">
      <c r="A1200" s="34" t="s">
        <v>25</v>
      </c>
      <c r="B1200" s="35" t="s">
        <v>115</v>
      </c>
      <c r="C1200" s="188"/>
      <c r="D1200" s="187"/>
      <c r="E1200" s="145">
        <v>0</v>
      </c>
      <c r="F1200" s="36">
        <v>0</v>
      </c>
      <c r="G1200" s="37" t="str">
        <f t="shared" si="138"/>
        <v>-</v>
      </c>
      <c r="H1200" s="182"/>
    </row>
    <row r="1201" spans="1:8" s="114" customFormat="1" ht="12" customHeight="1" hidden="1" outlineLevel="2">
      <c r="A1201" s="34" t="s">
        <v>31</v>
      </c>
      <c r="B1201" s="35" t="s">
        <v>30</v>
      </c>
      <c r="C1201" s="188"/>
      <c r="D1201" s="187"/>
      <c r="E1201" s="145">
        <v>0</v>
      </c>
      <c r="F1201" s="36">
        <v>0</v>
      </c>
      <c r="G1201" s="37" t="str">
        <f t="shared" si="138"/>
        <v>-</v>
      </c>
      <c r="H1201" s="182"/>
    </row>
    <row r="1202" spans="1:8" s="114" customFormat="1" ht="3" customHeight="1" outlineLevel="1" collapsed="1">
      <c r="A1202" s="38"/>
      <c r="B1202" s="39"/>
      <c r="C1202" s="110"/>
      <c r="D1202" s="108"/>
      <c r="E1202" s="146"/>
      <c r="F1202" s="40"/>
      <c r="G1202" s="41"/>
      <c r="H1202" s="109"/>
    </row>
    <row r="1203" spans="1:8" s="114" customFormat="1" ht="3" customHeight="1" outlineLevel="1">
      <c r="A1203" s="119"/>
      <c r="B1203" s="120"/>
      <c r="C1203" s="111"/>
      <c r="D1203" s="112"/>
      <c r="E1203" s="147"/>
      <c r="F1203" s="121"/>
      <c r="G1203" s="122"/>
      <c r="H1203" s="181" t="s">
        <v>531</v>
      </c>
    </row>
    <row r="1204" spans="1:8" s="160" customFormat="1" ht="13.5" customHeight="1" outlineLevel="1">
      <c r="A1204" s="42" t="s">
        <v>64</v>
      </c>
      <c r="B1204" s="43" t="s">
        <v>193</v>
      </c>
      <c r="C1204" s="188">
        <v>700</v>
      </c>
      <c r="D1204" s="187">
        <v>70004</v>
      </c>
      <c r="E1204" s="144">
        <f>SUM(E1205:E1209)</f>
        <v>68000</v>
      </c>
      <c r="F1204" s="44">
        <f>SUM(F1205:F1209)</f>
        <v>67855.88</v>
      </c>
      <c r="G1204" s="45">
        <f aca="true" t="shared" si="139" ref="G1204:G1209">IF(E1204&gt;0,F1204/E1204*100,"-")</f>
        <v>99.78805882352943</v>
      </c>
      <c r="H1204" s="182"/>
    </row>
    <row r="1205" spans="1:8" s="114" customFormat="1" ht="12" customHeight="1" outlineLevel="1">
      <c r="A1205" s="34" t="s">
        <v>1</v>
      </c>
      <c r="B1205" s="35" t="s">
        <v>27</v>
      </c>
      <c r="C1205" s="188"/>
      <c r="D1205" s="187"/>
      <c r="E1205" s="145">
        <v>68000</v>
      </c>
      <c r="F1205" s="36">
        <v>67855.88</v>
      </c>
      <c r="G1205" s="37">
        <f t="shared" si="139"/>
        <v>99.78805882352943</v>
      </c>
      <c r="H1205" s="182"/>
    </row>
    <row r="1206" spans="1:8" s="114" customFormat="1" ht="12" customHeight="1" hidden="1" outlineLevel="2">
      <c r="A1206" s="34" t="s">
        <v>2</v>
      </c>
      <c r="B1206" s="35" t="s">
        <v>28</v>
      </c>
      <c r="C1206" s="188"/>
      <c r="D1206" s="187"/>
      <c r="E1206" s="145">
        <v>0</v>
      </c>
      <c r="F1206" s="36">
        <v>0</v>
      </c>
      <c r="G1206" s="37" t="str">
        <f t="shared" si="139"/>
        <v>-</v>
      </c>
      <c r="H1206" s="182"/>
    </row>
    <row r="1207" spans="1:8" s="114" customFormat="1" ht="12" customHeight="1" hidden="1" outlineLevel="2">
      <c r="A1207" s="34" t="s">
        <v>3</v>
      </c>
      <c r="B1207" s="35" t="s">
        <v>29</v>
      </c>
      <c r="C1207" s="188"/>
      <c r="D1207" s="187"/>
      <c r="E1207" s="145">
        <v>0</v>
      </c>
      <c r="F1207" s="36">
        <v>0</v>
      </c>
      <c r="G1207" s="37" t="str">
        <f t="shared" si="139"/>
        <v>-</v>
      </c>
      <c r="H1207" s="182"/>
    </row>
    <row r="1208" spans="1:8" s="114" customFormat="1" ht="12" customHeight="1" hidden="1" outlineLevel="2">
      <c r="A1208" s="34" t="s">
        <v>25</v>
      </c>
      <c r="B1208" s="35" t="s">
        <v>115</v>
      </c>
      <c r="C1208" s="188"/>
      <c r="D1208" s="187"/>
      <c r="E1208" s="145">
        <v>0</v>
      </c>
      <c r="F1208" s="36">
        <v>0</v>
      </c>
      <c r="G1208" s="37" t="str">
        <f t="shared" si="139"/>
        <v>-</v>
      </c>
      <c r="H1208" s="182"/>
    </row>
    <row r="1209" spans="1:8" s="114" customFormat="1" ht="12" customHeight="1" hidden="1" outlineLevel="2">
      <c r="A1209" s="34" t="s">
        <v>31</v>
      </c>
      <c r="B1209" s="35" t="s">
        <v>30</v>
      </c>
      <c r="C1209" s="188"/>
      <c r="D1209" s="187"/>
      <c r="E1209" s="145">
        <v>0</v>
      </c>
      <c r="F1209" s="36">
        <v>0</v>
      </c>
      <c r="G1209" s="37" t="str">
        <f t="shared" si="139"/>
        <v>-</v>
      </c>
      <c r="H1209" s="182"/>
    </row>
    <row r="1210" spans="1:8" s="114" customFormat="1" ht="12" customHeight="1" outlineLevel="1" collapsed="1">
      <c r="A1210" s="38"/>
      <c r="B1210" s="39"/>
      <c r="C1210" s="110"/>
      <c r="D1210" s="108"/>
      <c r="E1210" s="146"/>
      <c r="F1210" s="40"/>
      <c r="G1210" s="41"/>
      <c r="H1210" s="183"/>
    </row>
    <row r="1211" spans="1:8" s="114" customFormat="1" ht="3" customHeight="1" outlineLevel="1">
      <c r="A1211" s="119"/>
      <c r="B1211" s="120"/>
      <c r="C1211" s="111"/>
      <c r="D1211" s="112"/>
      <c r="E1211" s="147"/>
      <c r="F1211" s="121"/>
      <c r="G1211" s="122"/>
      <c r="H1211" s="181" t="s">
        <v>532</v>
      </c>
    </row>
    <row r="1212" spans="1:8" s="160" customFormat="1" ht="13.5" customHeight="1" outlineLevel="1">
      <c r="A1212" s="42" t="s">
        <v>65</v>
      </c>
      <c r="B1212" s="43" t="s">
        <v>194</v>
      </c>
      <c r="C1212" s="188">
        <v>700</v>
      </c>
      <c r="D1212" s="187">
        <v>70004</v>
      </c>
      <c r="E1212" s="144">
        <f>SUM(E1213:E1217)</f>
        <v>176000</v>
      </c>
      <c r="F1212" s="44">
        <f>SUM(F1213:F1217)</f>
        <v>175844.98</v>
      </c>
      <c r="G1212" s="45">
        <f aca="true" t="shared" si="140" ref="G1212:G1217">IF(E1212&gt;0,F1212/E1212*100,"-")</f>
        <v>99.91192045454545</v>
      </c>
      <c r="H1212" s="182"/>
    </row>
    <row r="1213" spans="1:8" s="114" customFormat="1" ht="12" customHeight="1" outlineLevel="1">
      <c r="A1213" s="34" t="s">
        <v>1</v>
      </c>
      <c r="B1213" s="35" t="s">
        <v>27</v>
      </c>
      <c r="C1213" s="188"/>
      <c r="D1213" s="187"/>
      <c r="E1213" s="145">
        <v>176000</v>
      </c>
      <c r="F1213" s="36">
        <v>175844.98</v>
      </c>
      <c r="G1213" s="37">
        <f t="shared" si="140"/>
        <v>99.91192045454545</v>
      </c>
      <c r="H1213" s="182"/>
    </row>
    <row r="1214" spans="1:8" s="114" customFormat="1" ht="12" customHeight="1" hidden="1" outlineLevel="2">
      <c r="A1214" s="34" t="s">
        <v>2</v>
      </c>
      <c r="B1214" s="35" t="s">
        <v>28</v>
      </c>
      <c r="C1214" s="188"/>
      <c r="D1214" s="187"/>
      <c r="E1214" s="145">
        <v>0</v>
      </c>
      <c r="F1214" s="36">
        <v>0</v>
      </c>
      <c r="G1214" s="37" t="str">
        <f t="shared" si="140"/>
        <v>-</v>
      </c>
      <c r="H1214" s="182"/>
    </row>
    <row r="1215" spans="1:8" s="114" customFormat="1" ht="12" customHeight="1" hidden="1" outlineLevel="2">
      <c r="A1215" s="34" t="s">
        <v>3</v>
      </c>
      <c r="B1215" s="35" t="s">
        <v>29</v>
      </c>
      <c r="C1215" s="188"/>
      <c r="D1215" s="187"/>
      <c r="E1215" s="145">
        <v>0</v>
      </c>
      <c r="F1215" s="36">
        <v>0</v>
      </c>
      <c r="G1215" s="37" t="str">
        <f t="shared" si="140"/>
        <v>-</v>
      </c>
      <c r="H1215" s="182"/>
    </row>
    <row r="1216" spans="1:8" s="114" customFormat="1" ht="12" customHeight="1" hidden="1" outlineLevel="2">
      <c r="A1216" s="34" t="s">
        <v>25</v>
      </c>
      <c r="B1216" s="35" t="s">
        <v>115</v>
      </c>
      <c r="C1216" s="188"/>
      <c r="D1216" s="187"/>
      <c r="E1216" s="145">
        <v>0</v>
      </c>
      <c r="F1216" s="36">
        <v>0</v>
      </c>
      <c r="G1216" s="37" t="str">
        <f t="shared" si="140"/>
        <v>-</v>
      </c>
      <c r="H1216" s="182"/>
    </row>
    <row r="1217" spans="1:8" s="114" customFormat="1" ht="12" customHeight="1" hidden="1" outlineLevel="2">
      <c r="A1217" s="34" t="s">
        <v>31</v>
      </c>
      <c r="B1217" s="35" t="s">
        <v>30</v>
      </c>
      <c r="C1217" s="188"/>
      <c r="D1217" s="187"/>
      <c r="E1217" s="145">
        <v>0</v>
      </c>
      <c r="F1217" s="36">
        <v>0</v>
      </c>
      <c r="G1217" s="37" t="str">
        <f t="shared" si="140"/>
        <v>-</v>
      </c>
      <c r="H1217" s="182"/>
    </row>
    <row r="1218" spans="1:8" s="114" customFormat="1" ht="24.75" customHeight="1" outlineLevel="1" collapsed="1">
      <c r="A1218" s="38"/>
      <c r="B1218" s="39"/>
      <c r="C1218" s="110"/>
      <c r="D1218" s="108"/>
      <c r="E1218" s="146"/>
      <c r="F1218" s="40"/>
      <c r="G1218" s="41"/>
      <c r="H1218" s="183"/>
    </row>
    <row r="1219" spans="1:8" s="114" customFormat="1" ht="3" customHeight="1" outlineLevel="1">
      <c r="A1219" s="119"/>
      <c r="B1219" s="120"/>
      <c r="C1219" s="111"/>
      <c r="D1219" s="112"/>
      <c r="E1219" s="147"/>
      <c r="F1219" s="121"/>
      <c r="G1219" s="122"/>
      <c r="H1219" s="189" t="s">
        <v>533</v>
      </c>
    </row>
    <row r="1220" spans="1:8" s="160" customFormat="1" ht="13.5" customHeight="1" outlineLevel="1">
      <c r="A1220" s="42" t="s">
        <v>66</v>
      </c>
      <c r="B1220" s="43" t="s">
        <v>195</v>
      </c>
      <c r="C1220" s="188">
        <v>700</v>
      </c>
      <c r="D1220" s="187">
        <v>70004</v>
      </c>
      <c r="E1220" s="144">
        <f>SUM(E1221:E1225)</f>
        <v>40000</v>
      </c>
      <c r="F1220" s="44">
        <f>SUM(F1221:F1225)</f>
        <v>39976.99</v>
      </c>
      <c r="G1220" s="45">
        <f aca="true" t="shared" si="141" ref="G1220:G1225">IF(E1220&gt;0,F1220/E1220*100,"-")</f>
        <v>99.942475</v>
      </c>
      <c r="H1220" s="190"/>
    </row>
    <row r="1221" spans="1:8" s="114" customFormat="1" ht="12" customHeight="1" outlineLevel="1">
      <c r="A1221" s="34" t="s">
        <v>1</v>
      </c>
      <c r="B1221" s="35" t="s">
        <v>27</v>
      </c>
      <c r="C1221" s="188"/>
      <c r="D1221" s="187"/>
      <c r="E1221" s="145">
        <v>40000</v>
      </c>
      <c r="F1221" s="36">
        <v>39976.99</v>
      </c>
      <c r="G1221" s="37">
        <f t="shared" si="141"/>
        <v>99.942475</v>
      </c>
      <c r="H1221" s="190"/>
    </row>
    <row r="1222" spans="1:8" s="114" customFormat="1" ht="12" customHeight="1" hidden="1" outlineLevel="2">
      <c r="A1222" s="34" t="s">
        <v>2</v>
      </c>
      <c r="B1222" s="35" t="s">
        <v>28</v>
      </c>
      <c r="C1222" s="188"/>
      <c r="D1222" s="187"/>
      <c r="E1222" s="145">
        <v>0</v>
      </c>
      <c r="F1222" s="36">
        <v>0</v>
      </c>
      <c r="G1222" s="37" t="str">
        <f t="shared" si="141"/>
        <v>-</v>
      </c>
      <c r="H1222" s="190"/>
    </row>
    <row r="1223" spans="1:8" s="114" customFormat="1" ht="12" customHeight="1" hidden="1" outlineLevel="2">
      <c r="A1223" s="34" t="s">
        <v>3</v>
      </c>
      <c r="B1223" s="35" t="s">
        <v>29</v>
      </c>
      <c r="C1223" s="188"/>
      <c r="D1223" s="187"/>
      <c r="E1223" s="145">
        <v>0</v>
      </c>
      <c r="F1223" s="36">
        <v>0</v>
      </c>
      <c r="G1223" s="37" t="str">
        <f t="shared" si="141"/>
        <v>-</v>
      </c>
      <c r="H1223" s="190"/>
    </row>
    <row r="1224" spans="1:8" s="114" customFormat="1" ht="12" customHeight="1" hidden="1" outlineLevel="2">
      <c r="A1224" s="34" t="s">
        <v>25</v>
      </c>
      <c r="B1224" s="35" t="s">
        <v>115</v>
      </c>
      <c r="C1224" s="188"/>
      <c r="D1224" s="187"/>
      <c r="E1224" s="145">
        <v>0</v>
      </c>
      <c r="F1224" s="36">
        <v>0</v>
      </c>
      <c r="G1224" s="37" t="str">
        <f t="shared" si="141"/>
        <v>-</v>
      </c>
      <c r="H1224" s="190"/>
    </row>
    <row r="1225" spans="1:8" s="114" customFormat="1" ht="12" customHeight="1" hidden="1" outlineLevel="2">
      <c r="A1225" s="34" t="s">
        <v>31</v>
      </c>
      <c r="B1225" s="35" t="s">
        <v>30</v>
      </c>
      <c r="C1225" s="188"/>
      <c r="D1225" s="187"/>
      <c r="E1225" s="145">
        <v>0</v>
      </c>
      <c r="F1225" s="36">
        <v>0</v>
      </c>
      <c r="G1225" s="37" t="str">
        <f t="shared" si="141"/>
        <v>-</v>
      </c>
      <c r="H1225" s="190"/>
    </row>
    <row r="1226" spans="1:8" s="114" customFormat="1" ht="12" customHeight="1" outlineLevel="1" collapsed="1">
      <c r="A1226" s="38"/>
      <c r="B1226" s="39"/>
      <c r="C1226" s="110"/>
      <c r="D1226" s="108"/>
      <c r="E1226" s="146"/>
      <c r="F1226" s="40"/>
      <c r="G1226" s="41"/>
      <c r="H1226" s="191"/>
    </row>
    <row r="1227" spans="1:8" s="114" customFormat="1" ht="3" customHeight="1" outlineLevel="1">
      <c r="A1227" s="119"/>
      <c r="B1227" s="120"/>
      <c r="C1227" s="111"/>
      <c r="D1227" s="112"/>
      <c r="E1227" s="147"/>
      <c r="F1227" s="121"/>
      <c r="G1227" s="122"/>
      <c r="H1227" s="181" t="s">
        <v>534</v>
      </c>
    </row>
    <row r="1228" spans="1:8" s="160" customFormat="1" ht="13.5" customHeight="1" outlineLevel="1">
      <c r="A1228" s="42" t="s">
        <v>67</v>
      </c>
      <c r="B1228" s="43" t="s">
        <v>196</v>
      </c>
      <c r="C1228" s="188">
        <v>700</v>
      </c>
      <c r="D1228" s="187">
        <v>70004</v>
      </c>
      <c r="E1228" s="144">
        <f>SUM(E1229:E1233)</f>
        <v>22119</v>
      </c>
      <c r="F1228" s="44">
        <f>SUM(F1229:F1233)</f>
        <v>22118.88</v>
      </c>
      <c r="G1228" s="45">
        <f aca="true" t="shared" si="142" ref="G1228:G1233">IF(E1228&gt;0,F1228/E1228*100,"-")</f>
        <v>99.99945747999458</v>
      </c>
      <c r="H1228" s="182"/>
    </row>
    <row r="1229" spans="1:8" s="114" customFormat="1" ht="12" customHeight="1" outlineLevel="1">
      <c r="A1229" s="34" t="s">
        <v>1</v>
      </c>
      <c r="B1229" s="35" t="s">
        <v>27</v>
      </c>
      <c r="C1229" s="188"/>
      <c r="D1229" s="187"/>
      <c r="E1229" s="145">
        <v>22119</v>
      </c>
      <c r="F1229" s="36">
        <v>22118.88</v>
      </c>
      <c r="G1229" s="37">
        <f t="shared" si="142"/>
        <v>99.99945747999458</v>
      </c>
      <c r="H1229" s="182"/>
    </row>
    <row r="1230" spans="1:8" s="114" customFormat="1" ht="12" customHeight="1" hidden="1" outlineLevel="2">
      <c r="A1230" s="34" t="s">
        <v>2</v>
      </c>
      <c r="B1230" s="35" t="s">
        <v>28</v>
      </c>
      <c r="C1230" s="188"/>
      <c r="D1230" s="187"/>
      <c r="E1230" s="145">
        <v>0</v>
      </c>
      <c r="F1230" s="36">
        <v>0</v>
      </c>
      <c r="G1230" s="37" t="str">
        <f t="shared" si="142"/>
        <v>-</v>
      </c>
      <c r="H1230" s="182"/>
    </row>
    <row r="1231" spans="1:8" s="114" customFormat="1" ht="12" customHeight="1" hidden="1" outlineLevel="2">
      <c r="A1231" s="34" t="s">
        <v>3</v>
      </c>
      <c r="B1231" s="35" t="s">
        <v>29</v>
      </c>
      <c r="C1231" s="188"/>
      <c r="D1231" s="187"/>
      <c r="E1231" s="145">
        <v>0</v>
      </c>
      <c r="F1231" s="36">
        <v>0</v>
      </c>
      <c r="G1231" s="37" t="str">
        <f t="shared" si="142"/>
        <v>-</v>
      </c>
      <c r="H1231" s="182"/>
    </row>
    <row r="1232" spans="1:8" s="114" customFormat="1" ht="12" customHeight="1" hidden="1" outlineLevel="2">
      <c r="A1232" s="34" t="s">
        <v>25</v>
      </c>
      <c r="B1232" s="35" t="s">
        <v>115</v>
      </c>
      <c r="C1232" s="188"/>
      <c r="D1232" s="187"/>
      <c r="E1232" s="145">
        <v>0</v>
      </c>
      <c r="F1232" s="36">
        <v>0</v>
      </c>
      <c r="G1232" s="37" t="str">
        <f t="shared" si="142"/>
        <v>-</v>
      </c>
      <c r="H1232" s="182"/>
    </row>
    <row r="1233" spans="1:8" s="114" customFormat="1" ht="12" customHeight="1" hidden="1" outlineLevel="2">
      <c r="A1233" s="34" t="s">
        <v>31</v>
      </c>
      <c r="B1233" s="35" t="s">
        <v>30</v>
      </c>
      <c r="C1233" s="188"/>
      <c r="D1233" s="187"/>
      <c r="E1233" s="145">
        <v>0</v>
      </c>
      <c r="F1233" s="36">
        <v>0</v>
      </c>
      <c r="G1233" s="37" t="str">
        <f t="shared" si="142"/>
        <v>-</v>
      </c>
      <c r="H1233" s="182"/>
    </row>
    <row r="1234" spans="1:8" s="114" customFormat="1" ht="12" customHeight="1" outlineLevel="1" collapsed="1">
      <c r="A1234" s="38"/>
      <c r="B1234" s="39"/>
      <c r="C1234" s="110"/>
      <c r="D1234" s="108"/>
      <c r="E1234" s="146"/>
      <c r="F1234" s="40"/>
      <c r="G1234" s="41"/>
      <c r="H1234" s="183"/>
    </row>
    <row r="1235" spans="1:8" s="114" customFormat="1" ht="3" customHeight="1" outlineLevel="1">
      <c r="A1235" s="119"/>
      <c r="B1235" s="120"/>
      <c r="C1235" s="111"/>
      <c r="D1235" s="112"/>
      <c r="E1235" s="147"/>
      <c r="F1235" s="121"/>
      <c r="G1235" s="122"/>
      <c r="H1235" s="113"/>
    </row>
    <row r="1236" spans="1:8" s="160" customFormat="1" ht="24" customHeight="1" outlineLevel="1">
      <c r="A1236" s="42" t="s">
        <v>68</v>
      </c>
      <c r="B1236" s="43" t="s">
        <v>197</v>
      </c>
      <c r="C1236" s="188">
        <v>700</v>
      </c>
      <c r="D1236" s="187">
        <v>70004</v>
      </c>
      <c r="E1236" s="144">
        <f>SUM(E1237:E1241)</f>
        <v>17861</v>
      </c>
      <c r="F1236" s="44">
        <f>SUM(F1237:F1241)</f>
        <v>15900.11</v>
      </c>
      <c r="G1236" s="45">
        <f aca="true" t="shared" si="143" ref="G1236:G1241">IF(E1236&gt;0,F1236/E1236*100,"-")</f>
        <v>89.02138738032586</v>
      </c>
      <c r="H1236" s="182" t="s">
        <v>515</v>
      </c>
    </row>
    <row r="1237" spans="1:8" s="114" customFormat="1" ht="12" customHeight="1" outlineLevel="1">
      <c r="A1237" s="34" t="s">
        <v>1</v>
      </c>
      <c r="B1237" s="35" t="s">
        <v>27</v>
      </c>
      <c r="C1237" s="188"/>
      <c r="D1237" s="187"/>
      <c r="E1237" s="145">
        <v>17861</v>
      </c>
      <c r="F1237" s="36">
        <v>15900.11</v>
      </c>
      <c r="G1237" s="37">
        <f t="shared" si="143"/>
        <v>89.02138738032586</v>
      </c>
      <c r="H1237" s="182"/>
    </row>
    <row r="1238" spans="1:8" s="114" customFormat="1" ht="12" customHeight="1" hidden="1" outlineLevel="2">
      <c r="A1238" s="34" t="s">
        <v>2</v>
      </c>
      <c r="B1238" s="35" t="s">
        <v>28</v>
      </c>
      <c r="C1238" s="188"/>
      <c r="D1238" s="187"/>
      <c r="E1238" s="145">
        <v>0</v>
      </c>
      <c r="F1238" s="36">
        <v>0</v>
      </c>
      <c r="G1238" s="37" t="str">
        <f t="shared" si="143"/>
        <v>-</v>
      </c>
      <c r="H1238" s="182"/>
    </row>
    <row r="1239" spans="1:8" s="114" customFormat="1" ht="12" customHeight="1" hidden="1" outlineLevel="2">
      <c r="A1239" s="34" t="s">
        <v>3</v>
      </c>
      <c r="B1239" s="35" t="s">
        <v>29</v>
      </c>
      <c r="C1239" s="188"/>
      <c r="D1239" s="187"/>
      <c r="E1239" s="145">
        <v>0</v>
      </c>
      <c r="F1239" s="36">
        <v>0</v>
      </c>
      <c r="G1239" s="37" t="str">
        <f t="shared" si="143"/>
        <v>-</v>
      </c>
      <c r="H1239" s="182"/>
    </row>
    <row r="1240" spans="1:8" s="114" customFormat="1" ht="12" customHeight="1" hidden="1" outlineLevel="2">
      <c r="A1240" s="34" t="s">
        <v>25</v>
      </c>
      <c r="B1240" s="35" t="s">
        <v>115</v>
      </c>
      <c r="C1240" s="188"/>
      <c r="D1240" s="187"/>
      <c r="E1240" s="145">
        <v>0</v>
      </c>
      <c r="F1240" s="36">
        <v>0</v>
      </c>
      <c r="G1240" s="37" t="str">
        <f t="shared" si="143"/>
        <v>-</v>
      </c>
      <c r="H1240" s="182"/>
    </row>
    <row r="1241" spans="1:8" s="114" customFormat="1" ht="12" customHeight="1" hidden="1" outlineLevel="2">
      <c r="A1241" s="34" t="s">
        <v>31</v>
      </c>
      <c r="B1241" s="35" t="s">
        <v>30</v>
      </c>
      <c r="C1241" s="188"/>
      <c r="D1241" s="187"/>
      <c r="E1241" s="145">
        <v>0</v>
      </c>
      <c r="F1241" s="36">
        <v>0</v>
      </c>
      <c r="G1241" s="37" t="str">
        <f t="shared" si="143"/>
        <v>-</v>
      </c>
      <c r="H1241" s="182"/>
    </row>
    <row r="1242" spans="1:8" s="114" customFormat="1" ht="3.75" customHeight="1" outlineLevel="1" collapsed="1">
      <c r="A1242" s="38"/>
      <c r="B1242" s="39"/>
      <c r="C1242" s="110"/>
      <c r="D1242" s="108"/>
      <c r="E1242" s="146"/>
      <c r="F1242" s="40"/>
      <c r="G1242" s="41"/>
      <c r="H1242" s="109"/>
    </row>
    <row r="1243" spans="1:8" s="114" customFormat="1" ht="3" customHeight="1" outlineLevel="1">
      <c r="A1243" s="119"/>
      <c r="B1243" s="120"/>
      <c r="C1243" s="111"/>
      <c r="D1243" s="112"/>
      <c r="E1243" s="147"/>
      <c r="F1243" s="121"/>
      <c r="G1243" s="122"/>
      <c r="H1243" s="181" t="s">
        <v>535</v>
      </c>
    </row>
    <row r="1244" spans="1:8" s="160" customFormat="1" ht="13.5" customHeight="1" outlineLevel="1">
      <c r="A1244" s="42" t="s">
        <v>106</v>
      </c>
      <c r="B1244" s="43" t="s">
        <v>299</v>
      </c>
      <c r="C1244" s="188">
        <v>700</v>
      </c>
      <c r="D1244" s="187">
        <v>70004</v>
      </c>
      <c r="E1244" s="144">
        <f>SUM(E1245:E1249)</f>
        <v>24000</v>
      </c>
      <c r="F1244" s="44">
        <f>SUM(F1245:F1249)</f>
        <v>23721.03</v>
      </c>
      <c r="G1244" s="45">
        <f aca="true" t="shared" si="144" ref="G1244:G1249">IF(E1244&gt;0,F1244/E1244*100,"-")</f>
        <v>98.837625</v>
      </c>
      <c r="H1244" s="182"/>
    </row>
    <row r="1245" spans="1:8" s="114" customFormat="1" ht="12" customHeight="1" outlineLevel="1">
      <c r="A1245" s="34" t="s">
        <v>1</v>
      </c>
      <c r="B1245" s="35" t="s">
        <v>27</v>
      </c>
      <c r="C1245" s="188"/>
      <c r="D1245" s="187"/>
      <c r="E1245" s="145">
        <v>24000</v>
      </c>
      <c r="F1245" s="36">
        <v>23721.03</v>
      </c>
      <c r="G1245" s="37">
        <f t="shared" si="144"/>
        <v>98.837625</v>
      </c>
      <c r="H1245" s="182"/>
    </row>
    <row r="1246" spans="1:8" s="114" customFormat="1" ht="12" customHeight="1" hidden="1" outlineLevel="2">
      <c r="A1246" s="34" t="s">
        <v>2</v>
      </c>
      <c r="B1246" s="35" t="s">
        <v>28</v>
      </c>
      <c r="C1246" s="188"/>
      <c r="D1246" s="187"/>
      <c r="E1246" s="145">
        <v>0</v>
      </c>
      <c r="F1246" s="36">
        <v>0</v>
      </c>
      <c r="G1246" s="37" t="str">
        <f t="shared" si="144"/>
        <v>-</v>
      </c>
      <c r="H1246" s="182"/>
    </row>
    <row r="1247" spans="1:8" s="114" customFormat="1" ht="12" customHeight="1" hidden="1" outlineLevel="2">
      <c r="A1247" s="34" t="s">
        <v>3</v>
      </c>
      <c r="B1247" s="35" t="s">
        <v>29</v>
      </c>
      <c r="C1247" s="188"/>
      <c r="D1247" s="187"/>
      <c r="E1247" s="145">
        <v>0</v>
      </c>
      <c r="F1247" s="36">
        <v>0</v>
      </c>
      <c r="G1247" s="37" t="str">
        <f t="shared" si="144"/>
        <v>-</v>
      </c>
      <c r="H1247" s="182"/>
    </row>
    <row r="1248" spans="1:8" s="114" customFormat="1" ht="12" customHeight="1" hidden="1" outlineLevel="2">
      <c r="A1248" s="34" t="s">
        <v>25</v>
      </c>
      <c r="B1248" s="35" t="s">
        <v>115</v>
      </c>
      <c r="C1248" s="188"/>
      <c r="D1248" s="187"/>
      <c r="E1248" s="145">
        <v>0</v>
      </c>
      <c r="F1248" s="36">
        <v>0</v>
      </c>
      <c r="G1248" s="37" t="str">
        <f t="shared" si="144"/>
        <v>-</v>
      </c>
      <c r="H1248" s="182"/>
    </row>
    <row r="1249" spans="1:8" s="114" customFormat="1" ht="12" customHeight="1" hidden="1" outlineLevel="2">
      <c r="A1249" s="34" t="s">
        <v>31</v>
      </c>
      <c r="B1249" s="35" t="s">
        <v>30</v>
      </c>
      <c r="C1249" s="188"/>
      <c r="D1249" s="187"/>
      <c r="E1249" s="145">
        <v>0</v>
      </c>
      <c r="F1249" s="36">
        <v>0</v>
      </c>
      <c r="G1249" s="37" t="str">
        <f t="shared" si="144"/>
        <v>-</v>
      </c>
      <c r="H1249" s="182"/>
    </row>
    <row r="1250" spans="1:8" s="114" customFormat="1" ht="12" customHeight="1" outlineLevel="1" collapsed="1">
      <c r="A1250" s="38"/>
      <c r="B1250" s="39"/>
      <c r="C1250" s="110"/>
      <c r="D1250" s="108"/>
      <c r="E1250" s="146"/>
      <c r="F1250" s="40"/>
      <c r="G1250" s="41"/>
      <c r="H1250" s="183"/>
    </row>
    <row r="1251" spans="1:8" s="114" customFormat="1" ht="3" customHeight="1" outlineLevel="1">
      <c r="A1251" s="119"/>
      <c r="B1251" s="120"/>
      <c r="C1251" s="111"/>
      <c r="D1251" s="112"/>
      <c r="E1251" s="147"/>
      <c r="F1251" s="121"/>
      <c r="G1251" s="122"/>
      <c r="H1251" s="181" t="s">
        <v>536</v>
      </c>
    </row>
    <row r="1252" spans="1:8" s="160" customFormat="1" ht="13.5" customHeight="1" outlineLevel="1">
      <c r="A1252" s="42" t="s">
        <v>107</v>
      </c>
      <c r="B1252" s="43" t="s">
        <v>300</v>
      </c>
      <c r="C1252" s="188">
        <v>700</v>
      </c>
      <c r="D1252" s="187">
        <v>70004</v>
      </c>
      <c r="E1252" s="144">
        <f>SUM(E1253:E1257)</f>
        <v>60000</v>
      </c>
      <c r="F1252" s="44">
        <f>SUM(F1253:F1257)</f>
        <v>56270</v>
      </c>
      <c r="G1252" s="45">
        <f aca="true" t="shared" si="145" ref="G1252:G1257">IF(E1252&gt;0,F1252/E1252*100,"-")</f>
        <v>93.78333333333333</v>
      </c>
      <c r="H1252" s="182"/>
    </row>
    <row r="1253" spans="1:8" s="114" customFormat="1" ht="12" customHeight="1" outlineLevel="1">
      <c r="A1253" s="34" t="s">
        <v>1</v>
      </c>
      <c r="B1253" s="35" t="s">
        <v>27</v>
      </c>
      <c r="C1253" s="188"/>
      <c r="D1253" s="187"/>
      <c r="E1253" s="145">
        <v>60000</v>
      </c>
      <c r="F1253" s="36">
        <v>56270</v>
      </c>
      <c r="G1253" s="37">
        <f t="shared" si="145"/>
        <v>93.78333333333333</v>
      </c>
      <c r="H1253" s="182"/>
    </row>
    <row r="1254" spans="1:8" s="114" customFormat="1" ht="12" customHeight="1" hidden="1" outlineLevel="2">
      <c r="A1254" s="34" t="s">
        <v>2</v>
      </c>
      <c r="B1254" s="35" t="s">
        <v>28</v>
      </c>
      <c r="C1254" s="188"/>
      <c r="D1254" s="187"/>
      <c r="E1254" s="145">
        <v>0</v>
      </c>
      <c r="F1254" s="36">
        <v>0</v>
      </c>
      <c r="G1254" s="37" t="str">
        <f t="shared" si="145"/>
        <v>-</v>
      </c>
      <c r="H1254" s="182"/>
    </row>
    <row r="1255" spans="1:8" s="114" customFormat="1" ht="12" customHeight="1" hidden="1" outlineLevel="2">
      <c r="A1255" s="34" t="s">
        <v>3</v>
      </c>
      <c r="B1255" s="35" t="s">
        <v>29</v>
      </c>
      <c r="C1255" s="188"/>
      <c r="D1255" s="187"/>
      <c r="E1255" s="145">
        <v>0</v>
      </c>
      <c r="F1255" s="36">
        <v>0</v>
      </c>
      <c r="G1255" s="37" t="str">
        <f t="shared" si="145"/>
        <v>-</v>
      </c>
      <c r="H1255" s="182"/>
    </row>
    <row r="1256" spans="1:8" s="114" customFormat="1" ht="12" customHeight="1" hidden="1" outlineLevel="2">
      <c r="A1256" s="34" t="s">
        <v>25</v>
      </c>
      <c r="B1256" s="35" t="s">
        <v>115</v>
      </c>
      <c r="C1256" s="188"/>
      <c r="D1256" s="187"/>
      <c r="E1256" s="145">
        <v>0</v>
      </c>
      <c r="F1256" s="36">
        <v>0</v>
      </c>
      <c r="G1256" s="37" t="str">
        <f t="shared" si="145"/>
        <v>-</v>
      </c>
      <c r="H1256" s="182"/>
    </row>
    <row r="1257" spans="1:8" s="114" customFormat="1" ht="12" customHeight="1" hidden="1" outlineLevel="2">
      <c r="A1257" s="34" t="s">
        <v>31</v>
      </c>
      <c r="B1257" s="35" t="s">
        <v>30</v>
      </c>
      <c r="C1257" s="188"/>
      <c r="D1257" s="187"/>
      <c r="E1257" s="145">
        <v>0</v>
      </c>
      <c r="F1257" s="36">
        <v>0</v>
      </c>
      <c r="G1257" s="37" t="str">
        <f t="shared" si="145"/>
        <v>-</v>
      </c>
      <c r="H1257" s="182"/>
    </row>
    <row r="1258" spans="1:8" s="114" customFormat="1" ht="33" customHeight="1" outlineLevel="1" collapsed="1">
      <c r="A1258" s="38"/>
      <c r="B1258" s="39"/>
      <c r="C1258" s="110"/>
      <c r="D1258" s="108"/>
      <c r="E1258" s="146"/>
      <c r="F1258" s="40"/>
      <c r="G1258" s="41"/>
      <c r="H1258" s="183"/>
    </row>
    <row r="1259" spans="1:8" s="114" customFormat="1" ht="3" customHeight="1" outlineLevel="1">
      <c r="A1259" s="119"/>
      <c r="B1259" s="120"/>
      <c r="C1259" s="111"/>
      <c r="D1259" s="112"/>
      <c r="E1259" s="147"/>
      <c r="F1259" s="121"/>
      <c r="G1259" s="122"/>
      <c r="H1259" s="181" t="s">
        <v>542</v>
      </c>
    </row>
    <row r="1260" spans="1:8" s="160" customFormat="1" ht="13.5" customHeight="1" outlineLevel="1">
      <c r="A1260" s="42" t="s">
        <v>120</v>
      </c>
      <c r="B1260" s="43" t="s">
        <v>301</v>
      </c>
      <c r="C1260" s="188">
        <v>700</v>
      </c>
      <c r="D1260" s="187">
        <v>70004</v>
      </c>
      <c r="E1260" s="144">
        <f>SUM(E1261:E1265)</f>
        <v>60000</v>
      </c>
      <c r="F1260" s="44">
        <f>SUM(F1261:F1265)</f>
        <v>59800</v>
      </c>
      <c r="G1260" s="45">
        <f aca="true" t="shared" si="146" ref="G1260:G1265">IF(E1260&gt;0,F1260/E1260*100,"-")</f>
        <v>99.66666666666667</v>
      </c>
      <c r="H1260" s="182"/>
    </row>
    <row r="1261" spans="1:8" s="114" customFormat="1" ht="12" customHeight="1" outlineLevel="1">
      <c r="A1261" s="34" t="s">
        <v>1</v>
      </c>
      <c r="B1261" s="35" t="s">
        <v>27</v>
      </c>
      <c r="C1261" s="188"/>
      <c r="D1261" s="187"/>
      <c r="E1261" s="145">
        <v>60000</v>
      </c>
      <c r="F1261" s="36">
        <v>59800</v>
      </c>
      <c r="G1261" s="37">
        <f t="shared" si="146"/>
        <v>99.66666666666667</v>
      </c>
      <c r="H1261" s="182"/>
    </row>
    <row r="1262" spans="1:8" s="114" customFormat="1" ht="12" customHeight="1" hidden="1" outlineLevel="2">
      <c r="A1262" s="34" t="s">
        <v>2</v>
      </c>
      <c r="B1262" s="35" t="s">
        <v>28</v>
      </c>
      <c r="C1262" s="188"/>
      <c r="D1262" s="187"/>
      <c r="E1262" s="145">
        <v>0</v>
      </c>
      <c r="F1262" s="36">
        <v>0</v>
      </c>
      <c r="G1262" s="37" t="str">
        <f t="shared" si="146"/>
        <v>-</v>
      </c>
      <c r="H1262" s="182"/>
    </row>
    <row r="1263" spans="1:8" s="114" customFormat="1" ht="12" customHeight="1" hidden="1" outlineLevel="2">
      <c r="A1263" s="34" t="s">
        <v>3</v>
      </c>
      <c r="B1263" s="35" t="s">
        <v>29</v>
      </c>
      <c r="C1263" s="188"/>
      <c r="D1263" s="187"/>
      <c r="E1263" s="145">
        <v>0</v>
      </c>
      <c r="F1263" s="36">
        <v>0</v>
      </c>
      <c r="G1263" s="37" t="str">
        <f t="shared" si="146"/>
        <v>-</v>
      </c>
      <c r="H1263" s="182"/>
    </row>
    <row r="1264" spans="1:8" s="114" customFormat="1" ht="12" customHeight="1" hidden="1" outlineLevel="2">
      <c r="A1264" s="34" t="s">
        <v>25</v>
      </c>
      <c r="B1264" s="35" t="s">
        <v>115</v>
      </c>
      <c r="C1264" s="188"/>
      <c r="D1264" s="187"/>
      <c r="E1264" s="145">
        <v>0</v>
      </c>
      <c r="F1264" s="36">
        <v>0</v>
      </c>
      <c r="G1264" s="37" t="str">
        <f t="shared" si="146"/>
        <v>-</v>
      </c>
      <c r="H1264" s="182"/>
    </row>
    <row r="1265" spans="1:8" s="114" customFormat="1" ht="12" customHeight="1" hidden="1" outlineLevel="2">
      <c r="A1265" s="34" t="s">
        <v>31</v>
      </c>
      <c r="B1265" s="35" t="s">
        <v>30</v>
      </c>
      <c r="C1265" s="188"/>
      <c r="D1265" s="187"/>
      <c r="E1265" s="145">
        <v>0</v>
      </c>
      <c r="F1265" s="36">
        <v>0</v>
      </c>
      <c r="G1265" s="37" t="str">
        <f t="shared" si="146"/>
        <v>-</v>
      </c>
      <c r="H1265" s="182"/>
    </row>
    <row r="1266" spans="1:8" s="114" customFormat="1" ht="3.75" customHeight="1" outlineLevel="1" collapsed="1">
      <c r="A1266" s="38"/>
      <c r="B1266" s="39"/>
      <c r="C1266" s="110"/>
      <c r="D1266" s="108"/>
      <c r="E1266" s="146"/>
      <c r="F1266" s="40"/>
      <c r="G1266" s="41"/>
      <c r="H1266" s="183"/>
    </row>
    <row r="1267" spans="1:8" s="114" customFormat="1" ht="3" customHeight="1" outlineLevel="1">
      <c r="A1267" s="119"/>
      <c r="B1267" s="120"/>
      <c r="C1267" s="111"/>
      <c r="D1267" s="112"/>
      <c r="E1267" s="147"/>
      <c r="F1267" s="121"/>
      <c r="G1267" s="122"/>
      <c r="H1267" s="181" t="s">
        <v>543</v>
      </c>
    </row>
    <row r="1268" spans="1:8" s="160" customFormat="1" ht="13.5" customHeight="1" outlineLevel="1">
      <c r="A1268" s="42" t="s">
        <v>121</v>
      </c>
      <c r="B1268" s="43" t="s">
        <v>302</v>
      </c>
      <c r="C1268" s="188">
        <v>700</v>
      </c>
      <c r="D1268" s="187">
        <v>70004</v>
      </c>
      <c r="E1268" s="144">
        <f>SUM(E1269:E1273)</f>
        <v>54000</v>
      </c>
      <c r="F1268" s="44">
        <f>SUM(F1269:F1273)</f>
        <v>53899.99</v>
      </c>
      <c r="G1268" s="45">
        <f aca="true" t="shared" si="147" ref="G1268:G1273">IF(E1268&gt;0,F1268/E1268*100,"-")</f>
        <v>99.8147962962963</v>
      </c>
      <c r="H1268" s="182"/>
    </row>
    <row r="1269" spans="1:8" s="114" customFormat="1" ht="12" customHeight="1" outlineLevel="1">
      <c r="A1269" s="34" t="s">
        <v>1</v>
      </c>
      <c r="B1269" s="35" t="s">
        <v>27</v>
      </c>
      <c r="C1269" s="188"/>
      <c r="D1269" s="187"/>
      <c r="E1269" s="145">
        <v>54000</v>
      </c>
      <c r="F1269" s="36">
        <v>53899.99</v>
      </c>
      <c r="G1269" s="37">
        <f t="shared" si="147"/>
        <v>99.8147962962963</v>
      </c>
      <c r="H1269" s="182"/>
    </row>
    <row r="1270" spans="1:8" s="114" customFormat="1" ht="12" customHeight="1" hidden="1" outlineLevel="2">
      <c r="A1270" s="34" t="s">
        <v>2</v>
      </c>
      <c r="B1270" s="35" t="s">
        <v>28</v>
      </c>
      <c r="C1270" s="188"/>
      <c r="D1270" s="187"/>
      <c r="E1270" s="145">
        <v>0</v>
      </c>
      <c r="F1270" s="36">
        <v>0</v>
      </c>
      <c r="G1270" s="37" t="str">
        <f t="shared" si="147"/>
        <v>-</v>
      </c>
      <c r="H1270" s="182"/>
    </row>
    <row r="1271" spans="1:8" s="114" customFormat="1" ht="12" customHeight="1" hidden="1" outlineLevel="2">
      <c r="A1271" s="34" t="s">
        <v>3</v>
      </c>
      <c r="B1271" s="35" t="s">
        <v>29</v>
      </c>
      <c r="C1271" s="188"/>
      <c r="D1271" s="187"/>
      <c r="E1271" s="145">
        <v>0</v>
      </c>
      <c r="F1271" s="36">
        <v>0</v>
      </c>
      <c r="G1271" s="37" t="str">
        <f t="shared" si="147"/>
        <v>-</v>
      </c>
      <c r="H1271" s="182"/>
    </row>
    <row r="1272" spans="1:8" s="114" customFormat="1" ht="12" customHeight="1" hidden="1" outlineLevel="2">
      <c r="A1272" s="34" t="s">
        <v>25</v>
      </c>
      <c r="B1272" s="35" t="s">
        <v>115</v>
      </c>
      <c r="C1272" s="188"/>
      <c r="D1272" s="187"/>
      <c r="E1272" s="145">
        <v>0</v>
      </c>
      <c r="F1272" s="36">
        <v>0</v>
      </c>
      <c r="G1272" s="37" t="str">
        <f t="shared" si="147"/>
        <v>-</v>
      </c>
      <c r="H1272" s="182"/>
    </row>
    <row r="1273" spans="1:8" s="114" customFormat="1" ht="12" customHeight="1" hidden="1" outlineLevel="2">
      <c r="A1273" s="34" t="s">
        <v>31</v>
      </c>
      <c r="B1273" s="35" t="s">
        <v>30</v>
      </c>
      <c r="C1273" s="188"/>
      <c r="D1273" s="187"/>
      <c r="E1273" s="145">
        <v>0</v>
      </c>
      <c r="F1273" s="36">
        <v>0</v>
      </c>
      <c r="G1273" s="37" t="str">
        <f t="shared" si="147"/>
        <v>-</v>
      </c>
      <c r="H1273" s="182"/>
    </row>
    <row r="1274" spans="1:8" s="114" customFormat="1" ht="3.75" customHeight="1" outlineLevel="1" collapsed="1">
      <c r="A1274" s="38"/>
      <c r="B1274" s="39"/>
      <c r="C1274" s="110"/>
      <c r="D1274" s="108"/>
      <c r="E1274" s="146"/>
      <c r="F1274" s="40"/>
      <c r="G1274" s="41"/>
      <c r="H1274" s="183"/>
    </row>
    <row r="1275" spans="1:8" s="170" customFormat="1" ht="15.75" customHeight="1" outlineLevel="1">
      <c r="A1275" s="62" t="s">
        <v>89</v>
      </c>
      <c r="B1275" s="63" t="s">
        <v>98</v>
      </c>
      <c r="C1275" s="62"/>
      <c r="D1275" s="62"/>
      <c r="E1275" s="141">
        <f>E1276</f>
        <v>74000</v>
      </c>
      <c r="F1275" s="64">
        <f>F1276</f>
        <v>72504</v>
      </c>
      <c r="G1275" s="65">
        <f>IF(E1275&gt;0,F1275/E1275*100,"-")</f>
        <v>97.97837837837838</v>
      </c>
      <c r="H1275" s="63"/>
    </row>
    <row r="1276" spans="1:8" s="171" customFormat="1" ht="15.75" customHeight="1" outlineLevel="1">
      <c r="A1276" s="12" t="s">
        <v>9</v>
      </c>
      <c r="B1276" s="13" t="s">
        <v>48</v>
      </c>
      <c r="C1276" s="12"/>
      <c r="D1276" s="12"/>
      <c r="E1276" s="142">
        <f>E1278+E1286</f>
        <v>74000</v>
      </c>
      <c r="F1276" s="14">
        <f>F1278+F1286</f>
        <v>72504</v>
      </c>
      <c r="G1276" s="15">
        <f>IF(E1276&gt;0,F1276/E1276*100,"-")</f>
        <v>97.97837837837838</v>
      </c>
      <c r="H1276" s="13"/>
    </row>
    <row r="1277" spans="1:8" s="171" customFormat="1" ht="3" customHeight="1" outlineLevel="1">
      <c r="A1277" s="115"/>
      <c r="B1277" s="116"/>
      <c r="C1277" s="115"/>
      <c r="D1277" s="115"/>
      <c r="E1277" s="143"/>
      <c r="F1277" s="117"/>
      <c r="G1277" s="118"/>
      <c r="H1277" s="184" t="s">
        <v>537</v>
      </c>
    </row>
    <row r="1278" spans="1:8" s="160" customFormat="1" ht="13.5" customHeight="1" outlineLevel="1">
      <c r="A1278" s="42" t="s">
        <v>26</v>
      </c>
      <c r="B1278" s="43" t="s">
        <v>198</v>
      </c>
      <c r="C1278" s="188">
        <v>700</v>
      </c>
      <c r="D1278" s="187">
        <v>70005</v>
      </c>
      <c r="E1278" s="144">
        <f>SUM(E1279:E1283)</f>
        <v>68000</v>
      </c>
      <c r="F1278" s="44">
        <f>SUM(F1279:F1283)</f>
        <v>67158</v>
      </c>
      <c r="G1278" s="45">
        <f aca="true" t="shared" si="148" ref="G1278:G1283">IF(E1278&gt;0,F1278/E1278*100,"-")</f>
        <v>98.76176470588234</v>
      </c>
      <c r="H1278" s="185"/>
    </row>
    <row r="1279" spans="1:8" s="114" customFormat="1" ht="12" customHeight="1" outlineLevel="1">
      <c r="A1279" s="34" t="s">
        <v>1</v>
      </c>
      <c r="B1279" s="35" t="s">
        <v>27</v>
      </c>
      <c r="C1279" s="188"/>
      <c r="D1279" s="187"/>
      <c r="E1279" s="145">
        <v>68000</v>
      </c>
      <c r="F1279" s="36">
        <v>67158</v>
      </c>
      <c r="G1279" s="37">
        <f t="shared" si="148"/>
        <v>98.76176470588234</v>
      </c>
      <c r="H1279" s="185"/>
    </row>
    <row r="1280" spans="1:8" s="114" customFormat="1" ht="12" customHeight="1" hidden="1" outlineLevel="2">
      <c r="A1280" s="34" t="s">
        <v>2</v>
      </c>
      <c r="B1280" s="35" t="s">
        <v>28</v>
      </c>
      <c r="C1280" s="188"/>
      <c r="D1280" s="187"/>
      <c r="E1280" s="145">
        <v>0</v>
      </c>
      <c r="F1280" s="36">
        <v>0</v>
      </c>
      <c r="G1280" s="37" t="str">
        <f t="shared" si="148"/>
        <v>-</v>
      </c>
      <c r="H1280" s="185"/>
    </row>
    <row r="1281" spans="1:8" s="114" customFormat="1" ht="12" customHeight="1" hidden="1" outlineLevel="2">
      <c r="A1281" s="34" t="s">
        <v>3</v>
      </c>
      <c r="B1281" s="35" t="s">
        <v>29</v>
      </c>
      <c r="C1281" s="188"/>
      <c r="D1281" s="187"/>
      <c r="E1281" s="145">
        <v>0</v>
      </c>
      <c r="F1281" s="36">
        <v>0</v>
      </c>
      <c r="G1281" s="37" t="str">
        <f t="shared" si="148"/>
        <v>-</v>
      </c>
      <c r="H1281" s="185"/>
    </row>
    <row r="1282" spans="1:8" s="114" customFormat="1" ht="12" customHeight="1" hidden="1" outlineLevel="2">
      <c r="A1282" s="34" t="s">
        <v>25</v>
      </c>
      <c r="B1282" s="35" t="s">
        <v>115</v>
      </c>
      <c r="C1282" s="188"/>
      <c r="D1282" s="187"/>
      <c r="E1282" s="145">
        <v>0</v>
      </c>
      <c r="F1282" s="36">
        <v>0</v>
      </c>
      <c r="G1282" s="37" t="str">
        <f t="shared" si="148"/>
        <v>-</v>
      </c>
      <c r="H1282" s="185"/>
    </row>
    <row r="1283" spans="1:8" s="114" customFormat="1" ht="12" customHeight="1" hidden="1" outlineLevel="2">
      <c r="A1283" s="34" t="s">
        <v>31</v>
      </c>
      <c r="B1283" s="35" t="s">
        <v>30</v>
      </c>
      <c r="C1283" s="188"/>
      <c r="D1283" s="187"/>
      <c r="E1283" s="145">
        <v>0</v>
      </c>
      <c r="F1283" s="36">
        <v>0</v>
      </c>
      <c r="G1283" s="37" t="str">
        <f t="shared" si="148"/>
        <v>-</v>
      </c>
      <c r="H1283" s="185"/>
    </row>
    <row r="1284" spans="1:8" s="114" customFormat="1" ht="42" customHeight="1" outlineLevel="1" collapsed="1">
      <c r="A1284" s="38"/>
      <c r="B1284" s="39"/>
      <c r="C1284" s="110"/>
      <c r="D1284" s="108"/>
      <c r="E1284" s="146"/>
      <c r="F1284" s="40"/>
      <c r="G1284" s="41"/>
      <c r="H1284" s="186"/>
    </row>
    <row r="1285" spans="1:8" s="171" customFormat="1" ht="3" customHeight="1" outlineLevel="1">
      <c r="A1285" s="115"/>
      <c r="B1285" s="116"/>
      <c r="C1285" s="115"/>
      <c r="D1285" s="115"/>
      <c r="E1285" s="143"/>
      <c r="F1285" s="117"/>
      <c r="G1285" s="118"/>
      <c r="H1285" s="181" t="s">
        <v>538</v>
      </c>
    </row>
    <row r="1286" spans="1:8" s="160" customFormat="1" ht="13.5" customHeight="1" outlineLevel="1">
      <c r="A1286" s="42" t="s">
        <v>49</v>
      </c>
      <c r="B1286" s="43" t="s">
        <v>199</v>
      </c>
      <c r="C1286" s="188">
        <v>700</v>
      </c>
      <c r="D1286" s="187">
        <v>70005</v>
      </c>
      <c r="E1286" s="144">
        <f>SUM(E1287:E1291)</f>
        <v>6000</v>
      </c>
      <c r="F1286" s="44">
        <f>SUM(F1287:F1291)</f>
        <v>5346</v>
      </c>
      <c r="G1286" s="45">
        <f aca="true" t="shared" si="149" ref="G1286:G1291">IF(E1286&gt;0,F1286/E1286*100,"-")</f>
        <v>89.1</v>
      </c>
      <c r="H1286" s="182"/>
    </row>
    <row r="1287" spans="1:8" s="114" customFormat="1" ht="12" customHeight="1" outlineLevel="1">
      <c r="A1287" s="34" t="s">
        <v>1</v>
      </c>
      <c r="B1287" s="35" t="s">
        <v>27</v>
      </c>
      <c r="C1287" s="188"/>
      <c r="D1287" s="187"/>
      <c r="E1287" s="145">
        <v>6000</v>
      </c>
      <c r="F1287" s="36">
        <v>5346</v>
      </c>
      <c r="G1287" s="37">
        <f t="shared" si="149"/>
        <v>89.1</v>
      </c>
      <c r="H1287" s="182"/>
    </row>
    <row r="1288" spans="1:8" s="114" customFormat="1" ht="12" customHeight="1" hidden="1" outlineLevel="2">
      <c r="A1288" s="34" t="s">
        <v>2</v>
      </c>
      <c r="B1288" s="35" t="s">
        <v>28</v>
      </c>
      <c r="C1288" s="188"/>
      <c r="D1288" s="187"/>
      <c r="E1288" s="145">
        <v>0</v>
      </c>
      <c r="F1288" s="36">
        <v>0</v>
      </c>
      <c r="G1288" s="37" t="str">
        <f t="shared" si="149"/>
        <v>-</v>
      </c>
      <c r="H1288" s="182"/>
    </row>
    <row r="1289" spans="1:8" s="114" customFormat="1" ht="12" customHeight="1" hidden="1" outlineLevel="2">
      <c r="A1289" s="34" t="s">
        <v>3</v>
      </c>
      <c r="B1289" s="35" t="s">
        <v>29</v>
      </c>
      <c r="C1289" s="188"/>
      <c r="D1289" s="187"/>
      <c r="E1289" s="145">
        <v>0</v>
      </c>
      <c r="F1289" s="36">
        <v>0</v>
      </c>
      <c r="G1289" s="37" t="str">
        <f t="shared" si="149"/>
        <v>-</v>
      </c>
      <c r="H1289" s="182"/>
    </row>
    <row r="1290" spans="1:8" s="114" customFormat="1" ht="12" customHeight="1" hidden="1" outlineLevel="2">
      <c r="A1290" s="34" t="s">
        <v>25</v>
      </c>
      <c r="B1290" s="35" t="s">
        <v>115</v>
      </c>
      <c r="C1290" s="188"/>
      <c r="D1290" s="187"/>
      <c r="E1290" s="145">
        <v>0</v>
      </c>
      <c r="F1290" s="36">
        <v>0</v>
      </c>
      <c r="G1290" s="37" t="str">
        <f t="shared" si="149"/>
        <v>-</v>
      </c>
      <c r="H1290" s="182"/>
    </row>
    <row r="1291" spans="1:8" s="114" customFormat="1" ht="12" customHeight="1" hidden="1" outlineLevel="2">
      <c r="A1291" s="34" t="s">
        <v>31</v>
      </c>
      <c r="B1291" s="35" t="s">
        <v>30</v>
      </c>
      <c r="C1291" s="188"/>
      <c r="D1291" s="187"/>
      <c r="E1291" s="145">
        <v>0</v>
      </c>
      <c r="F1291" s="36">
        <v>0</v>
      </c>
      <c r="G1291" s="37" t="str">
        <f t="shared" si="149"/>
        <v>-</v>
      </c>
      <c r="H1291" s="182"/>
    </row>
    <row r="1292" spans="1:8" s="114" customFormat="1" ht="36" customHeight="1" outlineLevel="1" collapsed="1">
      <c r="A1292" s="38"/>
      <c r="B1292" s="39"/>
      <c r="C1292" s="110"/>
      <c r="D1292" s="108"/>
      <c r="E1292" s="146"/>
      <c r="F1292" s="40"/>
      <c r="G1292" s="41"/>
      <c r="H1292" s="183"/>
    </row>
    <row r="1293" spans="1:8" s="167" customFormat="1" ht="16.5" customHeight="1">
      <c r="A1293" s="57" t="s">
        <v>44</v>
      </c>
      <c r="B1293" s="177" t="s">
        <v>105</v>
      </c>
      <c r="C1293" s="58"/>
      <c r="D1293" s="58"/>
      <c r="E1293" s="138">
        <f>SUM(E1294:E1298)</f>
        <v>1874235</v>
      </c>
      <c r="F1293" s="59">
        <f>SUM(F1294:F1298)</f>
        <v>1831671.9499999997</v>
      </c>
      <c r="G1293" s="60">
        <f aca="true" t="shared" si="150" ref="G1293:G1298">IF(E1293&gt;0,F1293/E1293*100,"-")</f>
        <v>97.72904411666626</v>
      </c>
      <c r="H1293" s="61"/>
    </row>
    <row r="1294" spans="1:8" s="168" customFormat="1" ht="13.5" customHeight="1">
      <c r="A1294" s="96" t="s">
        <v>1</v>
      </c>
      <c r="B1294" s="97" t="s">
        <v>27</v>
      </c>
      <c r="C1294" s="98"/>
      <c r="D1294" s="96"/>
      <c r="E1294" s="139">
        <f>E1304+E1312+E1320+E1328+E1336+E1344+E1352+E1360+E1368+E1376+E1384+E1392+E1400+E1408+E1416+E1424+E1432+E1440+E1448+E1456+E1464+E1472+E1480+E1488+E1496+E1504+E1512+E1520+E1528+E1536+E1545+E1553+E1561+E1569+E1577+E1585+E1593+E1601+E1609</f>
        <v>1832832</v>
      </c>
      <c r="F1294" s="99">
        <f>F1304+F1312+F1320+F1328+F1336+F1344+F1352+F1360+F1368+F1376+F1384+F1392+F1400+F1408+F1416+F1424+F1432+F1440+F1448+F1456+F1464+F1472+F1480+F1488+F1496+F1504+F1512+F1520+F1528+F1536+F1545+F1553+F1561+F1569+F1577+F1585+F1593+F1601+F1609</f>
        <v>1801026.3599999999</v>
      </c>
      <c r="G1294" s="100">
        <f t="shared" si="150"/>
        <v>98.26467237586422</v>
      </c>
      <c r="H1294" s="101"/>
    </row>
    <row r="1295" spans="1:8" s="168" customFormat="1" ht="13.5" customHeight="1" outlineLevel="1">
      <c r="A1295" s="96" t="s">
        <v>2</v>
      </c>
      <c r="B1295" s="97" t="s">
        <v>28</v>
      </c>
      <c r="C1295" s="98"/>
      <c r="D1295" s="96"/>
      <c r="E1295" s="139">
        <f aca="true" t="shared" si="151" ref="E1295:F1298">E1305+E1313+E1321+E1329+E1337+E1345+E1353+E1361+E1369+E1377+E1385+E1393+E1401+E1409+E1417+E1425+E1433+E1441+E1449+E1457+E1465+E1473+E1481+E1489+E1497+E1505+E1513+E1521+E1529+E1537+E1546+E1554+E1562+E1570+E1578+E1586+E1594+E1602+E1610</f>
        <v>195</v>
      </c>
      <c r="F1295" s="99">
        <f t="shared" si="151"/>
        <v>193.2</v>
      </c>
      <c r="G1295" s="100">
        <f t="shared" si="150"/>
        <v>99.07692307692308</v>
      </c>
      <c r="H1295" s="101"/>
    </row>
    <row r="1296" spans="1:8" s="168" customFormat="1" ht="13.5" customHeight="1" outlineLevel="1">
      <c r="A1296" s="96" t="s">
        <v>3</v>
      </c>
      <c r="B1296" s="97" t="s">
        <v>29</v>
      </c>
      <c r="C1296" s="98"/>
      <c r="D1296" s="96"/>
      <c r="E1296" s="139">
        <f t="shared" si="151"/>
        <v>0</v>
      </c>
      <c r="F1296" s="99">
        <f t="shared" si="151"/>
        <v>0</v>
      </c>
      <c r="G1296" s="100" t="str">
        <f t="shared" si="150"/>
        <v>-</v>
      </c>
      <c r="H1296" s="101"/>
    </row>
    <row r="1297" spans="1:8" s="168" customFormat="1" ht="13.5" customHeight="1">
      <c r="A1297" s="96" t="s">
        <v>25</v>
      </c>
      <c r="B1297" s="97" t="s">
        <v>115</v>
      </c>
      <c r="C1297" s="98"/>
      <c r="D1297" s="96"/>
      <c r="E1297" s="139">
        <f t="shared" si="151"/>
        <v>0</v>
      </c>
      <c r="F1297" s="99">
        <f t="shared" si="151"/>
        <v>0</v>
      </c>
      <c r="G1297" s="100" t="str">
        <f t="shared" si="150"/>
        <v>-</v>
      </c>
      <c r="H1297" s="101"/>
    </row>
    <row r="1298" spans="1:8" s="168" customFormat="1" ht="13.5" customHeight="1">
      <c r="A1298" s="96" t="s">
        <v>31</v>
      </c>
      <c r="B1298" s="97" t="s">
        <v>30</v>
      </c>
      <c r="C1298" s="98"/>
      <c r="D1298" s="96"/>
      <c r="E1298" s="139">
        <f t="shared" si="151"/>
        <v>41208</v>
      </c>
      <c r="F1298" s="99">
        <f t="shared" si="151"/>
        <v>30452.39</v>
      </c>
      <c r="G1298" s="100">
        <f t="shared" si="150"/>
        <v>73.89921859833042</v>
      </c>
      <c r="H1298" s="101"/>
    </row>
    <row r="1299" spans="1:8" s="169" customFormat="1" ht="3" customHeight="1">
      <c r="A1299" s="28"/>
      <c r="B1299" s="29"/>
      <c r="C1299" s="30"/>
      <c r="D1299" s="28"/>
      <c r="E1299" s="140"/>
      <c r="F1299" s="31"/>
      <c r="G1299" s="32"/>
      <c r="H1299" s="33"/>
    </row>
    <row r="1300" spans="1:8" s="170" customFormat="1" ht="15.75" customHeight="1" outlineLevel="1">
      <c r="A1300" s="62" t="s">
        <v>54</v>
      </c>
      <c r="B1300" s="63" t="s">
        <v>46</v>
      </c>
      <c r="C1300" s="62"/>
      <c r="D1300" s="62"/>
      <c r="E1300" s="141">
        <f>E1301+E1542</f>
        <v>1874235</v>
      </c>
      <c r="F1300" s="64">
        <f>F1301+F1542</f>
        <v>1831671.9499999997</v>
      </c>
      <c r="G1300" s="65">
        <f aca="true" t="shared" si="152" ref="G1300:G1308">IF(E1300&gt;0,F1300/E1300*100,"-")</f>
        <v>97.72904411666626</v>
      </c>
      <c r="H1300" s="63"/>
    </row>
    <row r="1301" spans="1:8" s="171" customFormat="1" ht="15.75" customHeight="1" outlineLevel="1">
      <c r="A1301" s="12" t="s">
        <v>9</v>
      </c>
      <c r="B1301" s="13" t="s">
        <v>48</v>
      </c>
      <c r="C1301" s="12"/>
      <c r="D1301" s="12"/>
      <c r="E1301" s="142">
        <f>E1303+E1311+E1319+E1327+E1335+E1343+E1351+E1359+E1367+E1375+E1383+E1391+E1399+E1407+E1415+E1423+E1431+E1439+E1447+E1455+E1463+E1471+E1479+E1487+E1495+E1503+E1511+E1519+E1527+E1535</f>
        <v>1704450</v>
      </c>
      <c r="F1301" s="14">
        <f>F1303+F1311+F1319+F1327+F1335+F1343+F1351+F1359+F1367+F1375+F1383+F1391+F1399+F1407+F1415+F1423+F1431+F1439+F1447+F1455+F1463+F1471+F1479+F1487+F1495+F1503+F1511+F1519+F1527+F1535</f>
        <v>1676038.3899999997</v>
      </c>
      <c r="G1301" s="15">
        <f t="shared" si="152"/>
        <v>98.33309219982984</v>
      </c>
      <c r="H1301" s="13"/>
    </row>
    <row r="1302" spans="1:8" s="171" customFormat="1" ht="3" customHeight="1" outlineLevel="1">
      <c r="A1302" s="115"/>
      <c r="B1302" s="116"/>
      <c r="C1302" s="115"/>
      <c r="D1302" s="115"/>
      <c r="E1302" s="143"/>
      <c r="F1302" s="117"/>
      <c r="G1302" s="118"/>
      <c r="H1302" s="116"/>
    </row>
    <row r="1303" spans="1:8" s="160" customFormat="1" ht="24.75" customHeight="1" outlineLevel="1">
      <c r="A1303" s="42" t="s">
        <v>26</v>
      </c>
      <c r="B1303" s="43" t="s">
        <v>213</v>
      </c>
      <c r="C1303" s="188">
        <v>801</v>
      </c>
      <c r="D1303" s="187">
        <v>80101</v>
      </c>
      <c r="E1303" s="144">
        <f>SUM(E1304:E1308)</f>
        <v>68105</v>
      </c>
      <c r="F1303" s="44">
        <f>SUM(F1304:F1308)</f>
        <v>68104.62</v>
      </c>
      <c r="G1303" s="45">
        <f t="shared" si="152"/>
        <v>99.99944203802951</v>
      </c>
      <c r="H1303" s="190" t="s">
        <v>455</v>
      </c>
    </row>
    <row r="1304" spans="1:8" s="114" customFormat="1" ht="12" customHeight="1" outlineLevel="1">
      <c r="A1304" s="34" t="s">
        <v>1</v>
      </c>
      <c r="B1304" s="35" t="s">
        <v>27</v>
      </c>
      <c r="C1304" s="188"/>
      <c r="D1304" s="187"/>
      <c r="E1304" s="145">
        <v>68105</v>
      </c>
      <c r="F1304" s="36">
        <v>68104.62</v>
      </c>
      <c r="G1304" s="37">
        <f t="shared" si="152"/>
        <v>99.99944203802951</v>
      </c>
      <c r="H1304" s="190"/>
    </row>
    <row r="1305" spans="1:8" s="114" customFormat="1" ht="12" customHeight="1" hidden="1" outlineLevel="2">
      <c r="A1305" s="34" t="s">
        <v>2</v>
      </c>
      <c r="B1305" s="35" t="s">
        <v>28</v>
      </c>
      <c r="C1305" s="188"/>
      <c r="D1305" s="187"/>
      <c r="E1305" s="145">
        <v>0</v>
      </c>
      <c r="F1305" s="36">
        <v>0</v>
      </c>
      <c r="G1305" s="37" t="str">
        <f t="shared" si="152"/>
        <v>-</v>
      </c>
      <c r="H1305" s="190"/>
    </row>
    <row r="1306" spans="1:8" s="114" customFormat="1" ht="12" customHeight="1" hidden="1" outlineLevel="2">
      <c r="A1306" s="34" t="s">
        <v>3</v>
      </c>
      <c r="B1306" s="35" t="s">
        <v>29</v>
      </c>
      <c r="C1306" s="188"/>
      <c r="D1306" s="187"/>
      <c r="E1306" s="145">
        <v>0</v>
      </c>
      <c r="F1306" s="36">
        <v>0</v>
      </c>
      <c r="G1306" s="37" t="str">
        <f t="shared" si="152"/>
        <v>-</v>
      </c>
      <c r="H1306" s="190"/>
    </row>
    <row r="1307" spans="1:8" s="114" customFormat="1" ht="12" customHeight="1" hidden="1" outlineLevel="2">
      <c r="A1307" s="34" t="s">
        <v>25</v>
      </c>
      <c r="B1307" s="35" t="s">
        <v>115</v>
      </c>
      <c r="C1307" s="188"/>
      <c r="D1307" s="187"/>
      <c r="E1307" s="145">
        <v>0</v>
      </c>
      <c r="F1307" s="36">
        <v>0</v>
      </c>
      <c r="G1307" s="37" t="str">
        <f t="shared" si="152"/>
        <v>-</v>
      </c>
      <c r="H1307" s="190"/>
    </row>
    <row r="1308" spans="1:8" s="114" customFormat="1" ht="12" customHeight="1" hidden="1" outlineLevel="2">
      <c r="A1308" s="34" t="s">
        <v>31</v>
      </c>
      <c r="B1308" s="35" t="s">
        <v>30</v>
      </c>
      <c r="C1308" s="188"/>
      <c r="D1308" s="187"/>
      <c r="E1308" s="145">
        <v>0</v>
      </c>
      <c r="F1308" s="36">
        <v>0</v>
      </c>
      <c r="G1308" s="37" t="str">
        <f t="shared" si="152"/>
        <v>-</v>
      </c>
      <c r="H1308" s="190"/>
    </row>
    <row r="1309" spans="1:8" s="114" customFormat="1" ht="3" customHeight="1" outlineLevel="1" collapsed="1">
      <c r="A1309" s="38"/>
      <c r="B1309" s="39"/>
      <c r="C1309" s="110"/>
      <c r="D1309" s="108"/>
      <c r="E1309" s="146"/>
      <c r="F1309" s="40"/>
      <c r="G1309" s="41"/>
      <c r="H1309" s="191"/>
    </row>
    <row r="1310" spans="1:8" s="114" customFormat="1" ht="3" customHeight="1" outlineLevel="1">
      <c r="A1310" s="119"/>
      <c r="B1310" s="120"/>
      <c r="C1310" s="111"/>
      <c r="D1310" s="112"/>
      <c r="E1310" s="147"/>
      <c r="F1310" s="121"/>
      <c r="G1310" s="122"/>
      <c r="H1310" s="113"/>
    </row>
    <row r="1311" spans="1:8" s="160" customFormat="1" ht="24.75" customHeight="1" outlineLevel="1">
      <c r="A1311" s="42" t="s">
        <v>49</v>
      </c>
      <c r="B1311" s="43" t="s">
        <v>303</v>
      </c>
      <c r="C1311" s="188">
        <v>801</v>
      </c>
      <c r="D1311" s="187">
        <v>80101</v>
      </c>
      <c r="E1311" s="144">
        <f>SUM(E1312:E1316)</f>
        <v>20000</v>
      </c>
      <c r="F1311" s="44">
        <f>SUM(F1312:F1316)</f>
        <v>20000</v>
      </c>
      <c r="G1311" s="45">
        <f aca="true" t="shared" si="153" ref="G1311:G1316">IF(E1311&gt;0,F1311/E1311*100,"-")</f>
        <v>100</v>
      </c>
      <c r="H1311" s="190" t="s">
        <v>456</v>
      </c>
    </row>
    <row r="1312" spans="1:8" s="114" customFormat="1" ht="12" customHeight="1" outlineLevel="1">
      <c r="A1312" s="34" t="s">
        <v>1</v>
      </c>
      <c r="B1312" s="35" t="s">
        <v>27</v>
      </c>
      <c r="C1312" s="188"/>
      <c r="D1312" s="187"/>
      <c r="E1312" s="145">
        <v>20000</v>
      </c>
      <c r="F1312" s="36">
        <v>20000</v>
      </c>
      <c r="G1312" s="37">
        <f t="shared" si="153"/>
        <v>100</v>
      </c>
      <c r="H1312" s="190"/>
    </row>
    <row r="1313" spans="1:8" s="114" customFormat="1" ht="12" customHeight="1" hidden="1" outlineLevel="2">
      <c r="A1313" s="34" t="s">
        <v>2</v>
      </c>
      <c r="B1313" s="35" t="s">
        <v>28</v>
      </c>
      <c r="C1313" s="188"/>
      <c r="D1313" s="187"/>
      <c r="E1313" s="145">
        <v>0</v>
      </c>
      <c r="F1313" s="36">
        <v>0</v>
      </c>
      <c r="G1313" s="37" t="str">
        <f t="shared" si="153"/>
        <v>-</v>
      </c>
      <c r="H1313" s="190"/>
    </row>
    <row r="1314" spans="1:8" s="114" customFormat="1" ht="12" customHeight="1" hidden="1" outlineLevel="2">
      <c r="A1314" s="34" t="s">
        <v>3</v>
      </c>
      <c r="B1314" s="35" t="s">
        <v>29</v>
      </c>
      <c r="C1314" s="188"/>
      <c r="D1314" s="187"/>
      <c r="E1314" s="145">
        <v>0</v>
      </c>
      <c r="F1314" s="36">
        <v>0</v>
      </c>
      <c r="G1314" s="37" t="str">
        <f t="shared" si="153"/>
        <v>-</v>
      </c>
      <c r="H1314" s="190"/>
    </row>
    <row r="1315" spans="1:8" s="114" customFormat="1" ht="12" customHeight="1" hidden="1" outlineLevel="2">
      <c r="A1315" s="34" t="s">
        <v>25</v>
      </c>
      <c r="B1315" s="35" t="s">
        <v>115</v>
      </c>
      <c r="C1315" s="188"/>
      <c r="D1315" s="187"/>
      <c r="E1315" s="145">
        <v>0</v>
      </c>
      <c r="F1315" s="36">
        <v>0</v>
      </c>
      <c r="G1315" s="37" t="str">
        <f t="shared" si="153"/>
        <v>-</v>
      </c>
      <c r="H1315" s="190"/>
    </row>
    <row r="1316" spans="1:8" s="114" customFormat="1" ht="12" customHeight="1" hidden="1" outlineLevel="2">
      <c r="A1316" s="34" t="s">
        <v>31</v>
      </c>
      <c r="B1316" s="35" t="s">
        <v>30</v>
      </c>
      <c r="C1316" s="188"/>
      <c r="D1316" s="187"/>
      <c r="E1316" s="145">
        <v>0</v>
      </c>
      <c r="F1316" s="36">
        <v>0</v>
      </c>
      <c r="G1316" s="37" t="str">
        <f t="shared" si="153"/>
        <v>-</v>
      </c>
      <c r="H1316" s="190"/>
    </row>
    <row r="1317" spans="1:8" s="114" customFormat="1" ht="3" customHeight="1" outlineLevel="1" collapsed="1">
      <c r="A1317" s="38"/>
      <c r="B1317" s="39"/>
      <c r="C1317" s="110"/>
      <c r="D1317" s="108"/>
      <c r="E1317" s="146"/>
      <c r="F1317" s="40"/>
      <c r="G1317" s="41"/>
      <c r="H1317" s="191"/>
    </row>
    <row r="1318" spans="1:8" s="114" customFormat="1" ht="3" customHeight="1" outlineLevel="1">
      <c r="A1318" s="119"/>
      <c r="B1318" s="120"/>
      <c r="C1318" s="111"/>
      <c r="D1318" s="112"/>
      <c r="E1318" s="147"/>
      <c r="F1318" s="121"/>
      <c r="G1318" s="122"/>
      <c r="H1318" s="113"/>
    </row>
    <row r="1319" spans="1:8" s="160" customFormat="1" ht="13.5" customHeight="1" outlineLevel="1">
      <c r="A1319" s="42" t="s">
        <v>50</v>
      </c>
      <c r="B1319" s="43" t="s">
        <v>304</v>
      </c>
      <c r="C1319" s="188">
        <v>801</v>
      </c>
      <c r="D1319" s="187">
        <v>80101</v>
      </c>
      <c r="E1319" s="144">
        <f>SUM(E1320:E1324)</f>
        <v>100000</v>
      </c>
      <c r="F1319" s="44">
        <f>SUM(F1320:F1324)</f>
        <v>100000</v>
      </c>
      <c r="G1319" s="45">
        <f aca="true" t="shared" si="154" ref="G1319:G1324">IF(E1319&gt;0,F1319/E1319*100,"-")</f>
        <v>100</v>
      </c>
      <c r="H1319" s="190" t="s">
        <v>457</v>
      </c>
    </row>
    <row r="1320" spans="1:8" s="114" customFormat="1" ht="12" customHeight="1" outlineLevel="1">
      <c r="A1320" s="34" t="s">
        <v>1</v>
      </c>
      <c r="B1320" s="35" t="s">
        <v>27</v>
      </c>
      <c r="C1320" s="188"/>
      <c r="D1320" s="187"/>
      <c r="E1320" s="145">
        <v>100000</v>
      </c>
      <c r="F1320" s="36">
        <v>100000</v>
      </c>
      <c r="G1320" s="37">
        <f t="shared" si="154"/>
        <v>100</v>
      </c>
      <c r="H1320" s="190"/>
    </row>
    <row r="1321" spans="1:8" s="114" customFormat="1" ht="12" customHeight="1" hidden="1" outlineLevel="2">
      <c r="A1321" s="34" t="s">
        <v>2</v>
      </c>
      <c r="B1321" s="35" t="s">
        <v>28</v>
      </c>
      <c r="C1321" s="188"/>
      <c r="D1321" s="187"/>
      <c r="E1321" s="145">
        <v>0</v>
      </c>
      <c r="F1321" s="36">
        <v>0</v>
      </c>
      <c r="G1321" s="37" t="str">
        <f t="shared" si="154"/>
        <v>-</v>
      </c>
      <c r="H1321" s="190"/>
    </row>
    <row r="1322" spans="1:8" s="114" customFormat="1" ht="12" customHeight="1" hidden="1" outlineLevel="2">
      <c r="A1322" s="34" t="s">
        <v>3</v>
      </c>
      <c r="B1322" s="35" t="s">
        <v>29</v>
      </c>
      <c r="C1322" s="188"/>
      <c r="D1322" s="187"/>
      <c r="E1322" s="145">
        <v>0</v>
      </c>
      <c r="F1322" s="36">
        <v>0</v>
      </c>
      <c r="G1322" s="37" t="str">
        <f t="shared" si="154"/>
        <v>-</v>
      </c>
      <c r="H1322" s="190"/>
    </row>
    <row r="1323" spans="1:8" s="114" customFormat="1" ht="12" customHeight="1" hidden="1" outlineLevel="2">
      <c r="A1323" s="34" t="s">
        <v>25</v>
      </c>
      <c r="B1323" s="35" t="s">
        <v>115</v>
      </c>
      <c r="C1323" s="188"/>
      <c r="D1323" s="187"/>
      <c r="E1323" s="145">
        <v>0</v>
      </c>
      <c r="F1323" s="36">
        <v>0</v>
      </c>
      <c r="G1323" s="37" t="str">
        <f t="shared" si="154"/>
        <v>-</v>
      </c>
      <c r="H1323" s="190"/>
    </row>
    <row r="1324" spans="1:8" s="114" customFormat="1" ht="12" customHeight="1" hidden="1" outlineLevel="2">
      <c r="A1324" s="34" t="s">
        <v>31</v>
      </c>
      <c r="B1324" s="35" t="s">
        <v>30</v>
      </c>
      <c r="C1324" s="188"/>
      <c r="D1324" s="187"/>
      <c r="E1324" s="145">
        <v>0</v>
      </c>
      <c r="F1324" s="36">
        <v>0</v>
      </c>
      <c r="G1324" s="37" t="str">
        <f t="shared" si="154"/>
        <v>-</v>
      </c>
      <c r="H1324" s="190"/>
    </row>
    <row r="1325" spans="1:8" s="114" customFormat="1" ht="3" customHeight="1" outlineLevel="1" collapsed="1">
      <c r="A1325" s="38"/>
      <c r="B1325" s="39"/>
      <c r="C1325" s="110"/>
      <c r="D1325" s="108"/>
      <c r="E1325" s="146"/>
      <c r="F1325" s="40"/>
      <c r="G1325" s="41"/>
      <c r="H1325" s="191"/>
    </row>
    <row r="1326" spans="1:8" s="114" customFormat="1" ht="3" customHeight="1" outlineLevel="1">
      <c r="A1326" s="119"/>
      <c r="B1326" s="120"/>
      <c r="C1326" s="111"/>
      <c r="D1326" s="112"/>
      <c r="E1326" s="147"/>
      <c r="F1326" s="121"/>
      <c r="G1326" s="122"/>
      <c r="H1326" s="113"/>
    </row>
    <row r="1327" spans="1:8" s="160" customFormat="1" ht="24.75" customHeight="1" outlineLevel="1">
      <c r="A1327" s="42" t="s">
        <v>51</v>
      </c>
      <c r="B1327" s="43" t="s">
        <v>305</v>
      </c>
      <c r="C1327" s="188">
        <v>801</v>
      </c>
      <c r="D1327" s="187">
        <v>80101</v>
      </c>
      <c r="E1327" s="144">
        <f>SUM(E1328:E1332)</f>
        <v>20000</v>
      </c>
      <c r="F1327" s="44">
        <f>SUM(F1328:F1332)</f>
        <v>19762.02</v>
      </c>
      <c r="G1327" s="45">
        <f aca="true" t="shared" si="155" ref="G1327:G1332">IF(E1327&gt;0,F1327/E1327*100,"-")</f>
        <v>98.8101</v>
      </c>
      <c r="H1327" s="190" t="s">
        <v>458</v>
      </c>
    </row>
    <row r="1328" spans="1:8" s="114" customFormat="1" ht="12" customHeight="1" outlineLevel="1">
      <c r="A1328" s="34" t="s">
        <v>1</v>
      </c>
      <c r="B1328" s="35" t="s">
        <v>27</v>
      </c>
      <c r="C1328" s="188"/>
      <c r="D1328" s="187"/>
      <c r="E1328" s="145">
        <v>20000</v>
      </c>
      <c r="F1328" s="36">
        <v>19762.02</v>
      </c>
      <c r="G1328" s="37">
        <f t="shared" si="155"/>
        <v>98.8101</v>
      </c>
      <c r="H1328" s="190"/>
    </row>
    <row r="1329" spans="1:8" s="114" customFormat="1" ht="12" customHeight="1" hidden="1" outlineLevel="2">
      <c r="A1329" s="34" t="s">
        <v>2</v>
      </c>
      <c r="B1329" s="35" t="s">
        <v>28</v>
      </c>
      <c r="C1329" s="188"/>
      <c r="D1329" s="187"/>
      <c r="E1329" s="145">
        <v>0</v>
      </c>
      <c r="F1329" s="36">
        <v>0</v>
      </c>
      <c r="G1329" s="37" t="str">
        <f t="shared" si="155"/>
        <v>-</v>
      </c>
      <c r="H1329" s="190"/>
    </row>
    <row r="1330" spans="1:8" s="114" customFormat="1" ht="12" customHeight="1" hidden="1" outlineLevel="2">
      <c r="A1330" s="34" t="s">
        <v>3</v>
      </c>
      <c r="B1330" s="35" t="s">
        <v>29</v>
      </c>
      <c r="C1330" s="188"/>
      <c r="D1330" s="187"/>
      <c r="E1330" s="145">
        <v>0</v>
      </c>
      <c r="F1330" s="36">
        <v>0</v>
      </c>
      <c r="G1330" s="37" t="str">
        <f t="shared" si="155"/>
        <v>-</v>
      </c>
      <c r="H1330" s="190"/>
    </row>
    <row r="1331" spans="1:8" s="114" customFormat="1" ht="12" customHeight="1" hidden="1" outlineLevel="2">
      <c r="A1331" s="34" t="s">
        <v>25</v>
      </c>
      <c r="B1331" s="35" t="s">
        <v>115</v>
      </c>
      <c r="C1331" s="188"/>
      <c r="D1331" s="187"/>
      <c r="E1331" s="145">
        <v>0</v>
      </c>
      <c r="F1331" s="36">
        <v>0</v>
      </c>
      <c r="G1331" s="37" t="str">
        <f t="shared" si="155"/>
        <v>-</v>
      </c>
      <c r="H1331" s="190"/>
    </row>
    <row r="1332" spans="1:8" s="114" customFormat="1" ht="12" customHeight="1" hidden="1" outlineLevel="2">
      <c r="A1332" s="34" t="s">
        <v>31</v>
      </c>
      <c r="B1332" s="35" t="s">
        <v>30</v>
      </c>
      <c r="C1332" s="188"/>
      <c r="D1332" s="187"/>
      <c r="E1332" s="145">
        <v>0</v>
      </c>
      <c r="F1332" s="36">
        <v>0</v>
      </c>
      <c r="G1332" s="37" t="str">
        <f t="shared" si="155"/>
        <v>-</v>
      </c>
      <c r="H1332" s="190"/>
    </row>
    <row r="1333" spans="1:8" s="114" customFormat="1" ht="3" customHeight="1" outlineLevel="1" collapsed="1">
      <c r="A1333" s="38"/>
      <c r="B1333" s="39"/>
      <c r="C1333" s="110"/>
      <c r="D1333" s="108"/>
      <c r="E1333" s="146"/>
      <c r="F1333" s="40"/>
      <c r="G1333" s="41"/>
      <c r="H1333" s="191"/>
    </row>
    <row r="1334" spans="1:8" s="114" customFormat="1" ht="3" customHeight="1" outlineLevel="1">
      <c r="A1334" s="119"/>
      <c r="B1334" s="120"/>
      <c r="C1334" s="111"/>
      <c r="D1334" s="112"/>
      <c r="E1334" s="147"/>
      <c r="F1334" s="121"/>
      <c r="G1334" s="122"/>
      <c r="H1334" s="113"/>
    </row>
    <row r="1335" spans="1:8" s="160" customFormat="1" ht="24.75" customHeight="1" outlineLevel="1">
      <c r="A1335" s="42" t="s">
        <v>52</v>
      </c>
      <c r="B1335" s="43" t="s">
        <v>306</v>
      </c>
      <c r="C1335" s="188">
        <v>801</v>
      </c>
      <c r="D1335" s="187">
        <v>80101</v>
      </c>
      <c r="E1335" s="144">
        <f>SUM(E1336:E1340)</f>
        <v>98612</v>
      </c>
      <c r="F1335" s="44">
        <f>SUM(F1336:F1340)</f>
        <v>98611.52</v>
      </c>
      <c r="G1335" s="45">
        <f aca="true" t="shared" si="156" ref="G1335:G1340">IF(E1335&gt;0,F1335/E1335*100,"-")</f>
        <v>99.9995132438243</v>
      </c>
      <c r="H1335" s="190" t="s">
        <v>459</v>
      </c>
    </row>
    <row r="1336" spans="1:8" s="114" customFormat="1" ht="12" customHeight="1" outlineLevel="1">
      <c r="A1336" s="34" t="s">
        <v>1</v>
      </c>
      <c r="B1336" s="35" t="s">
        <v>27</v>
      </c>
      <c r="C1336" s="188"/>
      <c r="D1336" s="187"/>
      <c r="E1336" s="145">
        <v>98612</v>
      </c>
      <c r="F1336" s="36">
        <v>98611.52</v>
      </c>
      <c r="G1336" s="37">
        <f t="shared" si="156"/>
        <v>99.9995132438243</v>
      </c>
      <c r="H1336" s="190"/>
    </row>
    <row r="1337" spans="1:8" s="114" customFormat="1" ht="12" customHeight="1" hidden="1" outlineLevel="2">
      <c r="A1337" s="34" t="s">
        <v>2</v>
      </c>
      <c r="B1337" s="35" t="s">
        <v>28</v>
      </c>
      <c r="C1337" s="188"/>
      <c r="D1337" s="187"/>
      <c r="E1337" s="145">
        <v>0</v>
      </c>
      <c r="F1337" s="36">
        <v>0</v>
      </c>
      <c r="G1337" s="37" t="str">
        <f t="shared" si="156"/>
        <v>-</v>
      </c>
      <c r="H1337" s="190"/>
    </row>
    <row r="1338" spans="1:8" s="114" customFormat="1" ht="12" customHeight="1" hidden="1" outlineLevel="2">
      <c r="A1338" s="34" t="s">
        <v>3</v>
      </c>
      <c r="B1338" s="35" t="s">
        <v>29</v>
      </c>
      <c r="C1338" s="188"/>
      <c r="D1338" s="187"/>
      <c r="E1338" s="145">
        <v>0</v>
      </c>
      <c r="F1338" s="36">
        <v>0</v>
      </c>
      <c r="G1338" s="37" t="str">
        <f t="shared" si="156"/>
        <v>-</v>
      </c>
      <c r="H1338" s="190"/>
    </row>
    <row r="1339" spans="1:8" s="114" customFormat="1" ht="12" customHeight="1" hidden="1" outlineLevel="2">
      <c r="A1339" s="34" t="s">
        <v>25</v>
      </c>
      <c r="B1339" s="35" t="s">
        <v>115</v>
      </c>
      <c r="C1339" s="188"/>
      <c r="D1339" s="187"/>
      <c r="E1339" s="145">
        <v>0</v>
      </c>
      <c r="F1339" s="36">
        <v>0</v>
      </c>
      <c r="G1339" s="37" t="str">
        <f t="shared" si="156"/>
        <v>-</v>
      </c>
      <c r="H1339" s="190"/>
    </row>
    <row r="1340" spans="1:8" s="114" customFormat="1" ht="12" customHeight="1" hidden="1" outlineLevel="2">
      <c r="A1340" s="34" t="s">
        <v>31</v>
      </c>
      <c r="B1340" s="35" t="s">
        <v>30</v>
      </c>
      <c r="C1340" s="188"/>
      <c r="D1340" s="187"/>
      <c r="E1340" s="145">
        <v>0</v>
      </c>
      <c r="F1340" s="36">
        <v>0</v>
      </c>
      <c r="G1340" s="37" t="str">
        <f t="shared" si="156"/>
        <v>-</v>
      </c>
      <c r="H1340" s="190"/>
    </row>
    <row r="1341" spans="1:8" s="114" customFormat="1" ht="3" customHeight="1" outlineLevel="1" collapsed="1">
      <c r="A1341" s="38"/>
      <c r="B1341" s="39"/>
      <c r="C1341" s="110"/>
      <c r="D1341" s="108"/>
      <c r="E1341" s="146"/>
      <c r="F1341" s="40"/>
      <c r="G1341" s="41"/>
      <c r="H1341" s="191"/>
    </row>
    <row r="1342" spans="1:8" s="114" customFormat="1" ht="3" customHeight="1" outlineLevel="1">
      <c r="A1342" s="119"/>
      <c r="B1342" s="120"/>
      <c r="C1342" s="111"/>
      <c r="D1342" s="112"/>
      <c r="E1342" s="147"/>
      <c r="F1342" s="121"/>
      <c r="G1342" s="122"/>
      <c r="H1342" s="113"/>
    </row>
    <row r="1343" spans="1:8" s="160" customFormat="1" ht="13.5" customHeight="1" outlineLevel="1">
      <c r="A1343" s="42" t="s">
        <v>53</v>
      </c>
      <c r="B1343" s="43" t="s">
        <v>307</v>
      </c>
      <c r="C1343" s="188">
        <v>801</v>
      </c>
      <c r="D1343" s="187">
        <v>80101</v>
      </c>
      <c r="E1343" s="144">
        <f>SUM(E1344:E1348)</f>
        <v>31895</v>
      </c>
      <c r="F1343" s="44">
        <f>SUM(F1344:F1348)</f>
        <v>27500</v>
      </c>
      <c r="G1343" s="45">
        <f aca="true" t="shared" si="157" ref="G1343:G1348">IF(E1343&gt;0,F1343/E1343*100,"-")</f>
        <v>86.22041072268381</v>
      </c>
      <c r="H1343" s="190" t="s">
        <v>460</v>
      </c>
    </row>
    <row r="1344" spans="1:8" s="114" customFormat="1" ht="12" customHeight="1" outlineLevel="1">
      <c r="A1344" s="34" t="s">
        <v>1</v>
      </c>
      <c r="B1344" s="35" t="s">
        <v>27</v>
      </c>
      <c r="C1344" s="188"/>
      <c r="D1344" s="187"/>
      <c r="E1344" s="145">
        <v>31895</v>
      </c>
      <c r="F1344" s="36">
        <v>27500</v>
      </c>
      <c r="G1344" s="37">
        <f t="shared" si="157"/>
        <v>86.22041072268381</v>
      </c>
      <c r="H1344" s="190"/>
    </row>
    <row r="1345" spans="1:8" s="114" customFormat="1" ht="12" customHeight="1" hidden="1" outlineLevel="2">
      <c r="A1345" s="34" t="s">
        <v>2</v>
      </c>
      <c r="B1345" s="35" t="s">
        <v>28</v>
      </c>
      <c r="C1345" s="188"/>
      <c r="D1345" s="187"/>
      <c r="E1345" s="145">
        <v>0</v>
      </c>
      <c r="F1345" s="36">
        <v>0</v>
      </c>
      <c r="G1345" s="37" t="str">
        <f t="shared" si="157"/>
        <v>-</v>
      </c>
      <c r="H1345" s="190"/>
    </row>
    <row r="1346" spans="1:8" s="114" customFormat="1" ht="12" customHeight="1" hidden="1" outlineLevel="2">
      <c r="A1346" s="34" t="s">
        <v>3</v>
      </c>
      <c r="B1346" s="35" t="s">
        <v>29</v>
      </c>
      <c r="C1346" s="188"/>
      <c r="D1346" s="187"/>
      <c r="E1346" s="145">
        <v>0</v>
      </c>
      <c r="F1346" s="36">
        <v>0</v>
      </c>
      <c r="G1346" s="37" t="str">
        <f t="shared" si="157"/>
        <v>-</v>
      </c>
      <c r="H1346" s="190"/>
    </row>
    <row r="1347" spans="1:8" s="114" customFormat="1" ht="12" customHeight="1" hidden="1" outlineLevel="2">
      <c r="A1347" s="34" t="s">
        <v>25</v>
      </c>
      <c r="B1347" s="35" t="s">
        <v>115</v>
      </c>
      <c r="C1347" s="188"/>
      <c r="D1347" s="187"/>
      <c r="E1347" s="145">
        <v>0</v>
      </c>
      <c r="F1347" s="36">
        <v>0</v>
      </c>
      <c r="G1347" s="37" t="str">
        <f t="shared" si="157"/>
        <v>-</v>
      </c>
      <c r="H1347" s="190"/>
    </row>
    <row r="1348" spans="1:8" s="114" customFormat="1" ht="12" customHeight="1" hidden="1" outlineLevel="2">
      <c r="A1348" s="34" t="s">
        <v>31</v>
      </c>
      <c r="B1348" s="35" t="s">
        <v>30</v>
      </c>
      <c r="C1348" s="188"/>
      <c r="D1348" s="187"/>
      <c r="E1348" s="145">
        <v>0</v>
      </c>
      <c r="F1348" s="36">
        <v>0</v>
      </c>
      <c r="G1348" s="37" t="str">
        <f t="shared" si="157"/>
        <v>-</v>
      </c>
      <c r="H1348" s="190"/>
    </row>
    <row r="1349" spans="1:8" s="114" customFormat="1" ht="3" customHeight="1" outlineLevel="1" collapsed="1">
      <c r="A1349" s="38"/>
      <c r="B1349" s="39"/>
      <c r="C1349" s="110"/>
      <c r="D1349" s="108"/>
      <c r="E1349" s="146"/>
      <c r="F1349" s="40"/>
      <c r="G1349" s="41"/>
      <c r="H1349" s="191"/>
    </row>
    <row r="1350" spans="1:8" s="114" customFormat="1" ht="3" customHeight="1" outlineLevel="1">
      <c r="A1350" s="119"/>
      <c r="B1350" s="120"/>
      <c r="C1350" s="111"/>
      <c r="D1350" s="112"/>
      <c r="E1350" s="147"/>
      <c r="F1350" s="121"/>
      <c r="G1350" s="122"/>
      <c r="H1350" s="113"/>
    </row>
    <row r="1351" spans="1:8" s="160" customFormat="1" ht="13.5" customHeight="1" outlineLevel="1">
      <c r="A1351" s="42" t="s">
        <v>57</v>
      </c>
      <c r="B1351" s="43" t="s">
        <v>214</v>
      </c>
      <c r="C1351" s="188">
        <v>801</v>
      </c>
      <c r="D1351" s="187">
        <v>80104</v>
      </c>
      <c r="E1351" s="144">
        <f>SUM(E1352:E1356)</f>
        <v>150000</v>
      </c>
      <c r="F1351" s="44">
        <f>SUM(F1352:F1356)</f>
        <v>149998.03</v>
      </c>
      <c r="G1351" s="45">
        <f aca="true" t="shared" si="158" ref="G1351:G1356">IF(E1351&gt;0,F1351/E1351*100,"-")</f>
        <v>99.99868666666667</v>
      </c>
      <c r="H1351" s="190" t="s">
        <v>461</v>
      </c>
    </row>
    <row r="1352" spans="1:8" s="114" customFormat="1" ht="12" customHeight="1" outlineLevel="1">
      <c r="A1352" s="34" t="s">
        <v>1</v>
      </c>
      <c r="B1352" s="35" t="s">
        <v>27</v>
      </c>
      <c r="C1352" s="188"/>
      <c r="D1352" s="187"/>
      <c r="E1352" s="145">
        <v>150000</v>
      </c>
      <c r="F1352" s="36">
        <v>149998.03</v>
      </c>
      <c r="G1352" s="37">
        <f t="shared" si="158"/>
        <v>99.99868666666667</v>
      </c>
      <c r="H1352" s="190"/>
    </row>
    <row r="1353" spans="1:8" s="114" customFormat="1" ht="12" customHeight="1" hidden="1" outlineLevel="2">
      <c r="A1353" s="34" t="s">
        <v>2</v>
      </c>
      <c r="B1353" s="35" t="s">
        <v>28</v>
      </c>
      <c r="C1353" s="188"/>
      <c r="D1353" s="187"/>
      <c r="E1353" s="145">
        <v>0</v>
      </c>
      <c r="F1353" s="36">
        <v>0</v>
      </c>
      <c r="G1353" s="37" t="str">
        <f t="shared" si="158"/>
        <v>-</v>
      </c>
      <c r="H1353" s="190"/>
    </row>
    <row r="1354" spans="1:8" s="114" customFormat="1" ht="12" customHeight="1" hidden="1" outlineLevel="2">
      <c r="A1354" s="34" t="s">
        <v>3</v>
      </c>
      <c r="B1354" s="35" t="s">
        <v>29</v>
      </c>
      <c r="C1354" s="188"/>
      <c r="D1354" s="187"/>
      <c r="E1354" s="145">
        <v>0</v>
      </c>
      <c r="F1354" s="36">
        <v>0</v>
      </c>
      <c r="G1354" s="37" t="str">
        <f t="shared" si="158"/>
        <v>-</v>
      </c>
      <c r="H1354" s="190"/>
    </row>
    <row r="1355" spans="1:8" s="114" customFormat="1" ht="12" customHeight="1" hidden="1" outlineLevel="2">
      <c r="A1355" s="34" t="s">
        <v>25</v>
      </c>
      <c r="B1355" s="35" t="s">
        <v>115</v>
      </c>
      <c r="C1355" s="188"/>
      <c r="D1355" s="187"/>
      <c r="E1355" s="145">
        <v>0</v>
      </c>
      <c r="F1355" s="36">
        <v>0</v>
      </c>
      <c r="G1355" s="37" t="str">
        <f t="shared" si="158"/>
        <v>-</v>
      </c>
      <c r="H1355" s="190"/>
    </row>
    <row r="1356" spans="1:8" s="114" customFormat="1" ht="12" customHeight="1" hidden="1" outlineLevel="2">
      <c r="A1356" s="34" t="s">
        <v>31</v>
      </c>
      <c r="B1356" s="35" t="s">
        <v>30</v>
      </c>
      <c r="C1356" s="188"/>
      <c r="D1356" s="187"/>
      <c r="E1356" s="145">
        <v>0</v>
      </c>
      <c r="F1356" s="36">
        <v>0</v>
      </c>
      <c r="G1356" s="37" t="str">
        <f t="shared" si="158"/>
        <v>-</v>
      </c>
      <c r="H1356" s="190"/>
    </row>
    <row r="1357" spans="1:8" s="114" customFormat="1" ht="3" customHeight="1" outlineLevel="1" collapsed="1">
      <c r="A1357" s="38"/>
      <c r="B1357" s="39"/>
      <c r="C1357" s="110"/>
      <c r="D1357" s="108"/>
      <c r="E1357" s="146"/>
      <c r="F1357" s="40"/>
      <c r="G1357" s="41"/>
      <c r="H1357" s="191"/>
    </row>
    <row r="1358" spans="1:8" s="114" customFormat="1" ht="3" customHeight="1" outlineLevel="1">
      <c r="A1358" s="119"/>
      <c r="B1358" s="120"/>
      <c r="C1358" s="111"/>
      <c r="D1358" s="112"/>
      <c r="E1358" s="147"/>
      <c r="F1358" s="121"/>
      <c r="G1358" s="122"/>
      <c r="H1358" s="113"/>
    </row>
    <row r="1359" spans="1:8" s="160" customFormat="1" ht="13.5" customHeight="1" outlineLevel="1">
      <c r="A1359" s="42" t="s">
        <v>58</v>
      </c>
      <c r="B1359" s="43" t="s">
        <v>215</v>
      </c>
      <c r="C1359" s="188">
        <v>801</v>
      </c>
      <c r="D1359" s="187">
        <v>80104</v>
      </c>
      <c r="E1359" s="144">
        <f>SUM(E1360:E1364)</f>
        <v>91608</v>
      </c>
      <c r="F1359" s="44">
        <f>SUM(F1360:F1364)</f>
        <v>91607.15</v>
      </c>
      <c r="G1359" s="45">
        <f aca="true" t="shared" si="159" ref="G1359:G1364">IF(E1359&gt;0,F1359/E1359*100,"-")</f>
        <v>99.99907213343812</v>
      </c>
      <c r="H1359" s="190" t="s">
        <v>462</v>
      </c>
    </row>
    <row r="1360" spans="1:8" s="114" customFormat="1" ht="12" customHeight="1" outlineLevel="1">
      <c r="A1360" s="34" t="s">
        <v>1</v>
      </c>
      <c r="B1360" s="35" t="s">
        <v>27</v>
      </c>
      <c r="C1360" s="188"/>
      <c r="D1360" s="187"/>
      <c r="E1360" s="145">
        <v>91608</v>
      </c>
      <c r="F1360" s="36">
        <v>91607.15</v>
      </c>
      <c r="G1360" s="37">
        <f t="shared" si="159"/>
        <v>99.99907213343812</v>
      </c>
      <c r="H1360" s="190"/>
    </row>
    <row r="1361" spans="1:8" s="114" customFormat="1" ht="12" customHeight="1" hidden="1" outlineLevel="2">
      <c r="A1361" s="34" t="s">
        <v>2</v>
      </c>
      <c r="B1361" s="35" t="s">
        <v>28</v>
      </c>
      <c r="C1361" s="188"/>
      <c r="D1361" s="187"/>
      <c r="E1361" s="145">
        <v>0</v>
      </c>
      <c r="F1361" s="36">
        <v>0</v>
      </c>
      <c r="G1361" s="37" t="str">
        <f t="shared" si="159"/>
        <v>-</v>
      </c>
      <c r="H1361" s="190"/>
    </row>
    <row r="1362" spans="1:8" s="114" customFormat="1" ht="12" customHeight="1" hidden="1" outlineLevel="2">
      <c r="A1362" s="34" t="s">
        <v>3</v>
      </c>
      <c r="B1362" s="35" t="s">
        <v>29</v>
      </c>
      <c r="C1362" s="188"/>
      <c r="D1362" s="187"/>
      <c r="E1362" s="145">
        <v>0</v>
      </c>
      <c r="F1362" s="36">
        <v>0</v>
      </c>
      <c r="G1362" s="37" t="str">
        <f t="shared" si="159"/>
        <v>-</v>
      </c>
      <c r="H1362" s="190"/>
    </row>
    <row r="1363" spans="1:8" s="114" customFormat="1" ht="12" customHeight="1" hidden="1" outlineLevel="2">
      <c r="A1363" s="34" t="s">
        <v>25</v>
      </c>
      <c r="B1363" s="35" t="s">
        <v>115</v>
      </c>
      <c r="C1363" s="188"/>
      <c r="D1363" s="187"/>
      <c r="E1363" s="145">
        <v>0</v>
      </c>
      <c r="F1363" s="36">
        <v>0</v>
      </c>
      <c r="G1363" s="37" t="str">
        <f t="shared" si="159"/>
        <v>-</v>
      </c>
      <c r="H1363" s="190"/>
    </row>
    <row r="1364" spans="1:8" s="114" customFormat="1" ht="12" customHeight="1" hidden="1" outlineLevel="2">
      <c r="A1364" s="34" t="s">
        <v>31</v>
      </c>
      <c r="B1364" s="35" t="s">
        <v>30</v>
      </c>
      <c r="C1364" s="188"/>
      <c r="D1364" s="187"/>
      <c r="E1364" s="145">
        <v>0</v>
      </c>
      <c r="F1364" s="36">
        <v>0</v>
      </c>
      <c r="G1364" s="37" t="str">
        <f t="shared" si="159"/>
        <v>-</v>
      </c>
      <c r="H1364" s="190"/>
    </row>
    <row r="1365" spans="1:8" s="114" customFormat="1" ht="3" customHeight="1" outlineLevel="1" collapsed="1">
      <c r="A1365" s="38"/>
      <c r="B1365" s="39"/>
      <c r="C1365" s="110"/>
      <c r="D1365" s="108"/>
      <c r="E1365" s="146"/>
      <c r="F1365" s="40"/>
      <c r="G1365" s="41"/>
      <c r="H1365" s="191"/>
    </row>
    <row r="1366" spans="1:8" s="114" customFormat="1" ht="3" customHeight="1" outlineLevel="1">
      <c r="A1366" s="119"/>
      <c r="B1366" s="120"/>
      <c r="C1366" s="111"/>
      <c r="D1366" s="112"/>
      <c r="E1366" s="147"/>
      <c r="F1366" s="121"/>
      <c r="G1366" s="122"/>
      <c r="H1366" s="113"/>
    </row>
    <row r="1367" spans="1:8" s="160" customFormat="1" ht="24.75" customHeight="1" outlineLevel="1">
      <c r="A1367" s="42" t="s">
        <v>59</v>
      </c>
      <c r="B1367" s="43" t="s">
        <v>308</v>
      </c>
      <c r="C1367" s="188">
        <v>801</v>
      </c>
      <c r="D1367" s="187">
        <v>80104</v>
      </c>
      <c r="E1367" s="144">
        <f>SUM(E1368:E1372)</f>
        <v>45669</v>
      </c>
      <c r="F1367" s="44">
        <f>SUM(F1368:F1372)</f>
        <v>45668.39</v>
      </c>
      <c r="G1367" s="45">
        <f aca="true" t="shared" si="160" ref="G1367:G1372">IF(E1367&gt;0,F1367/E1367*100,"-")</f>
        <v>99.998664301824</v>
      </c>
      <c r="H1367" s="190" t="s">
        <v>463</v>
      </c>
    </row>
    <row r="1368" spans="1:8" s="114" customFormat="1" ht="12" customHeight="1" outlineLevel="1">
      <c r="A1368" s="34" t="s">
        <v>1</v>
      </c>
      <c r="B1368" s="35" t="s">
        <v>27</v>
      </c>
      <c r="C1368" s="188"/>
      <c r="D1368" s="187"/>
      <c r="E1368" s="145">
        <v>45669</v>
      </c>
      <c r="F1368" s="36">
        <v>45668.39</v>
      </c>
      <c r="G1368" s="37">
        <f t="shared" si="160"/>
        <v>99.998664301824</v>
      </c>
      <c r="H1368" s="190"/>
    </row>
    <row r="1369" spans="1:8" s="114" customFormat="1" ht="12" customHeight="1" hidden="1" outlineLevel="2">
      <c r="A1369" s="34" t="s">
        <v>2</v>
      </c>
      <c r="B1369" s="35" t="s">
        <v>28</v>
      </c>
      <c r="C1369" s="188"/>
      <c r="D1369" s="187"/>
      <c r="E1369" s="145">
        <v>0</v>
      </c>
      <c r="F1369" s="36">
        <v>0</v>
      </c>
      <c r="G1369" s="37" t="str">
        <f t="shared" si="160"/>
        <v>-</v>
      </c>
      <c r="H1369" s="190"/>
    </row>
    <row r="1370" spans="1:8" s="114" customFormat="1" ht="12" customHeight="1" hidden="1" outlineLevel="2">
      <c r="A1370" s="34" t="s">
        <v>3</v>
      </c>
      <c r="B1370" s="35" t="s">
        <v>29</v>
      </c>
      <c r="C1370" s="188"/>
      <c r="D1370" s="187"/>
      <c r="E1370" s="145">
        <v>0</v>
      </c>
      <c r="F1370" s="36">
        <v>0</v>
      </c>
      <c r="G1370" s="37" t="str">
        <f t="shared" si="160"/>
        <v>-</v>
      </c>
      <c r="H1370" s="190"/>
    </row>
    <row r="1371" spans="1:8" s="114" customFormat="1" ht="12" customHeight="1" hidden="1" outlineLevel="2">
      <c r="A1371" s="34" t="s">
        <v>25</v>
      </c>
      <c r="B1371" s="35" t="s">
        <v>115</v>
      </c>
      <c r="C1371" s="188"/>
      <c r="D1371" s="187"/>
      <c r="E1371" s="145">
        <v>0</v>
      </c>
      <c r="F1371" s="36">
        <v>0</v>
      </c>
      <c r="G1371" s="37" t="str">
        <f t="shared" si="160"/>
        <v>-</v>
      </c>
      <c r="H1371" s="190"/>
    </row>
    <row r="1372" spans="1:8" s="114" customFormat="1" ht="12" customHeight="1" hidden="1" outlineLevel="2">
      <c r="A1372" s="34" t="s">
        <v>31</v>
      </c>
      <c r="B1372" s="35" t="s">
        <v>30</v>
      </c>
      <c r="C1372" s="188"/>
      <c r="D1372" s="187"/>
      <c r="E1372" s="145">
        <v>0</v>
      </c>
      <c r="F1372" s="36">
        <v>0</v>
      </c>
      <c r="G1372" s="37" t="str">
        <f t="shared" si="160"/>
        <v>-</v>
      </c>
      <c r="H1372" s="190"/>
    </row>
    <row r="1373" spans="1:8" s="114" customFormat="1" ht="3" customHeight="1" outlineLevel="1" collapsed="1">
      <c r="A1373" s="38"/>
      <c r="B1373" s="39"/>
      <c r="C1373" s="110"/>
      <c r="D1373" s="108"/>
      <c r="E1373" s="146"/>
      <c r="F1373" s="40"/>
      <c r="G1373" s="41"/>
      <c r="H1373" s="191"/>
    </row>
    <row r="1374" spans="1:8" s="114" customFormat="1" ht="3" customHeight="1" outlineLevel="1">
      <c r="A1374" s="119"/>
      <c r="B1374" s="120"/>
      <c r="C1374" s="111"/>
      <c r="D1374" s="112"/>
      <c r="E1374" s="147"/>
      <c r="F1374" s="121"/>
      <c r="G1374" s="122"/>
      <c r="H1374" s="113"/>
    </row>
    <row r="1375" spans="1:8" s="160" customFormat="1" ht="13.5" customHeight="1" outlineLevel="1">
      <c r="A1375" s="42" t="s">
        <v>60</v>
      </c>
      <c r="B1375" s="43" t="s">
        <v>309</v>
      </c>
      <c r="C1375" s="188">
        <v>801</v>
      </c>
      <c r="D1375" s="187">
        <v>80104</v>
      </c>
      <c r="E1375" s="144">
        <f>SUM(E1376:E1380)</f>
        <v>8000</v>
      </c>
      <c r="F1375" s="44">
        <f>SUM(F1376:F1380)</f>
        <v>7989.12</v>
      </c>
      <c r="G1375" s="45">
        <f aca="true" t="shared" si="161" ref="G1375:G1380">IF(E1375&gt;0,F1375/E1375*100,"-")</f>
        <v>99.864</v>
      </c>
      <c r="H1375" s="190" t="s">
        <v>464</v>
      </c>
    </row>
    <row r="1376" spans="1:8" s="114" customFormat="1" ht="12" customHeight="1" outlineLevel="1">
      <c r="A1376" s="34" t="s">
        <v>1</v>
      </c>
      <c r="B1376" s="35" t="s">
        <v>27</v>
      </c>
      <c r="C1376" s="188"/>
      <c r="D1376" s="187"/>
      <c r="E1376" s="145">
        <v>8000</v>
      </c>
      <c r="F1376" s="36">
        <v>7989.12</v>
      </c>
      <c r="G1376" s="37">
        <f t="shared" si="161"/>
        <v>99.864</v>
      </c>
      <c r="H1376" s="190"/>
    </row>
    <row r="1377" spans="1:8" s="114" customFormat="1" ht="12" customHeight="1" hidden="1" outlineLevel="2">
      <c r="A1377" s="34" t="s">
        <v>2</v>
      </c>
      <c r="B1377" s="35" t="s">
        <v>28</v>
      </c>
      <c r="C1377" s="188"/>
      <c r="D1377" s="187"/>
      <c r="E1377" s="145">
        <v>0</v>
      </c>
      <c r="F1377" s="36">
        <v>0</v>
      </c>
      <c r="G1377" s="37" t="str">
        <f t="shared" si="161"/>
        <v>-</v>
      </c>
      <c r="H1377" s="190"/>
    </row>
    <row r="1378" spans="1:8" s="114" customFormat="1" ht="12" customHeight="1" hidden="1" outlineLevel="2">
      <c r="A1378" s="34" t="s">
        <v>3</v>
      </c>
      <c r="B1378" s="35" t="s">
        <v>29</v>
      </c>
      <c r="C1378" s="188"/>
      <c r="D1378" s="187"/>
      <c r="E1378" s="145">
        <v>0</v>
      </c>
      <c r="F1378" s="36">
        <v>0</v>
      </c>
      <c r="G1378" s="37" t="str">
        <f t="shared" si="161"/>
        <v>-</v>
      </c>
      <c r="H1378" s="190"/>
    </row>
    <row r="1379" spans="1:8" s="114" customFormat="1" ht="12" customHeight="1" hidden="1" outlineLevel="2">
      <c r="A1379" s="34" t="s">
        <v>25</v>
      </c>
      <c r="B1379" s="35" t="s">
        <v>115</v>
      </c>
      <c r="C1379" s="188"/>
      <c r="D1379" s="187"/>
      <c r="E1379" s="145">
        <v>0</v>
      </c>
      <c r="F1379" s="36">
        <v>0</v>
      </c>
      <c r="G1379" s="37" t="str">
        <f t="shared" si="161"/>
        <v>-</v>
      </c>
      <c r="H1379" s="190"/>
    </row>
    <row r="1380" spans="1:8" s="114" customFormat="1" ht="12" customHeight="1" hidden="1" outlineLevel="2">
      <c r="A1380" s="34" t="s">
        <v>31</v>
      </c>
      <c r="B1380" s="35" t="s">
        <v>30</v>
      </c>
      <c r="C1380" s="188"/>
      <c r="D1380" s="187"/>
      <c r="E1380" s="145">
        <v>0</v>
      </c>
      <c r="F1380" s="36">
        <v>0</v>
      </c>
      <c r="G1380" s="37" t="str">
        <f t="shared" si="161"/>
        <v>-</v>
      </c>
      <c r="H1380" s="190"/>
    </row>
    <row r="1381" spans="1:8" s="114" customFormat="1" ht="3" customHeight="1" outlineLevel="1" collapsed="1">
      <c r="A1381" s="38"/>
      <c r="B1381" s="39"/>
      <c r="C1381" s="110"/>
      <c r="D1381" s="108"/>
      <c r="E1381" s="146"/>
      <c r="F1381" s="40"/>
      <c r="G1381" s="41"/>
      <c r="H1381" s="191"/>
    </row>
    <row r="1382" spans="1:8" s="114" customFormat="1" ht="3" customHeight="1" outlineLevel="1">
      <c r="A1382" s="119"/>
      <c r="B1382" s="120"/>
      <c r="C1382" s="111"/>
      <c r="D1382" s="112"/>
      <c r="E1382" s="147"/>
      <c r="F1382" s="121"/>
      <c r="G1382" s="122"/>
      <c r="H1382" s="113"/>
    </row>
    <row r="1383" spans="1:8" s="160" customFormat="1" ht="24.75" customHeight="1" outlineLevel="1">
      <c r="A1383" s="42" t="s">
        <v>61</v>
      </c>
      <c r="B1383" s="43" t="s">
        <v>310</v>
      </c>
      <c r="C1383" s="188">
        <v>801</v>
      </c>
      <c r="D1383" s="187">
        <v>80104</v>
      </c>
      <c r="E1383" s="144">
        <f>SUM(E1384:E1388)</f>
        <v>75000</v>
      </c>
      <c r="F1383" s="44">
        <f>SUM(F1384:F1388)</f>
        <v>75000</v>
      </c>
      <c r="G1383" s="45">
        <f aca="true" t="shared" si="162" ref="G1383:G1388">IF(E1383&gt;0,F1383/E1383*100,"-")</f>
        <v>100</v>
      </c>
      <c r="H1383" s="190" t="s">
        <v>465</v>
      </c>
    </row>
    <row r="1384" spans="1:8" s="114" customFormat="1" ht="12" customHeight="1" outlineLevel="1">
      <c r="A1384" s="34" t="s">
        <v>1</v>
      </c>
      <c r="B1384" s="35" t="s">
        <v>27</v>
      </c>
      <c r="C1384" s="188"/>
      <c r="D1384" s="187"/>
      <c r="E1384" s="145">
        <v>75000</v>
      </c>
      <c r="F1384" s="36">
        <v>75000</v>
      </c>
      <c r="G1384" s="37">
        <f t="shared" si="162"/>
        <v>100</v>
      </c>
      <c r="H1384" s="190"/>
    </row>
    <row r="1385" spans="1:8" s="114" customFormat="1" ht="12" customHeight="1" hidden="1" outlineLevel="2">
      <c r="A1385" s="34" t="s">
        <v>2</v>
      </c>
      <c r="B1385" s="35" t="s">
        <v>28</v>
      </c>
      <c r="C1385" s="188"/>
      <c r="D1385" s="187"/>
      <c r="E1385" s="145">
        <v>0</v>
      </c>
      <c r="F1385" s="36">
        <v>0</v>
      </c>
      <c r="G1385" s="37" t="str">
        <f t="shared" si="162"/>
        <v>-</v>
      </c>
      <c r="H1385" s="190"/>
    </row>
    <row r="1386" spans="1:8" s="114" customFormat="1" ht="12" customHeight="1" hidden="1" outlineLevel="2">
      <c r="A1386" s="34" t="s">
        <v>3</v>
      </c>
      <c r="B1386" s="35" t="s">
        <v>29</v>
      </c>
      <c r="C1386" s="188"/>
      <c r="D1386" s="187"/>
      <c r="E1386" s="145">
        <v>0</v>
      </c>
      <c r="F1386" s="36">
        <v>0</v>
      </c>
      <c r="G1386" s="37" t="str">
        <f t="shared" si="162"/>
        <v>-</v>
      </c>
      <c r="H1386" s="190"/>
    </row>
    <row r="1387" spans="1:8" s="114" customFormat="1" ht="12" customHeight="1" hidden="1" outlineLevel="2">
      <c r="A1387" s="34" t="s">
        <v>25</v>
      </c>
      <c r="B1387" s="35" t="s">
        <v>115</v>
      </c>
      <c r="C1387" s="188"/>
      <c r="D1387" s="187"/>
      <c r="E1387" s="145">
        <v>0</v>
      </c>
      <c r="F1387" s="36">
        <v>0</v>
      </c>
      <c r="G1387" s="37" t="str">
        <f t="shared" si="162"/>
        <v>-</v>
      </c>
      <c r="H1387" s="190"/>
    </row>
    <row r="1388" spans="1:8" s="114" customFormat="1" ht="12" customHeight="1" hidden="1" outlineLevel="2">
      <c r="A1388" s="34" t="s">
        <v>31</v>
      </c>
      <c r="B1388" s="35" t="s">
        <v>30</v>
      </c>
      <c r="C1388" s="188"/>
      <c r="D1388" s="187"/>
      <c r="E1388" s="145">
        <v>0</v>
      </c>
      <c r="F1388" s="36">
        <v>0</v>
      </c>
      <c r="G1388" s="37" t="str">
        <f t="shared" si="162"/>
        <v>-</v>
      </c>
      <c r="H1388" s="190"/>
    </row>
    <row r="1389" spans="1:8" s="114" customFormat="1" ht="3" customHeight="1" outlineLevel="1" collapsed="1">
      <c r="A1389" s="38"/>
      <c r="B1389" s="39"/>
      <c r="C1389" s="110"/>
      <c r="D1389" s="108"/>
      <c r="E1389" s="146"/>
      <c r="F1389" s="40"/>
      <c r="G1389" s="41"/>
      <c r="H1389" s="191"/>
    </row>
    <row r="1390" spans="1:8" s="114" customFormat="1" ht="3" customHeight="1" outlineLevel="1">
      <c r="A1390" s="119"/>
      <c r="B1390" s="120"/>
      <c r="C1390" s="111"/>
      <c r="D1390" s="112"/>
      <c r="E1390" s="147"/>
      <c r="F1390" s="121"/>
      <c r="G1390" s="122"/>
      <c r="H1390" s="113"/>
    </row>
    <row r="1391" spans="1:8" s="160" customFormat="1" ht="13.5" customHeight="1" outlineLevel="1">
      <c r="A1391" s="42" t="s">
        <v>62</v>
      </c>
      <c r="B1391" s="43" t="s">
        <v>311</v>
      </c>
      <c r="C1391" s="188">
        <v>801</v>
      </c>
      <c r="D1391" s="187">
        <v>80104</v>
      </c>
      <c r="E1391" s="144">
        <f>SUM(E1392:E1396)</f>
        <v>15000</v>
      </c>
      <c r="F1391" s="44">
        <f>SUM(F1392:F1396)</f>
        <v>14987.55</v>
      </c>
      <c r="G1391" s="45">
        <f aca="true" t="shared" si="163" ref="G1391:G1396">IF(E1391&gt;0,F1391/E1391*100,"-")</f>
        <v>99.917</v>
      </c>
      <c r="H1391" s="190" t="s">
        <v>466</v>
      </c>
    </row>
    <row r="1392" spans="1:8" s="114" customFormat="1" ht="12" customHeight="1" outlineLevel="1">
      <c r="A1392" s="34" t="s">
        <v>1</v>
      </c>
      <c r="B1392" s="35" t="s">
        <v>27</v>
      </c>
      <c r="C1392" s="188"/>
      <c r="D1392" s="187"/>
      <c r="E1392" s="145">
        <v>15000</v>
      </c>
      <c r="F1392" s="36">
        <v>14987.55</v>
      </c>
      <c r="G1392" s="37">
        <f t="shared" si="163"/>
        <v>99.917</v>
      </c>
      <c r="H1392" s="190"/>
    </row>
    <row r="1393" spans="1:8" s="114" customFormat="1" ht="12" customHeight="1" hidden="1" outlineLevel="2">
      <c r="A1393" s="34" t="s">
        <v>2</v>
      </c>
      <c r="B1393" s="35" t="s">
        <v>28</v>
      </c>
      <c r="C1393" s="188"/>
      <c r="D1393" s="187"/>
      <c r="E1393" s="145">
        <v>0</v>
      </c>
      <c r="F1393" s="36">
        <v>0</v>
      </c>
      <c r="G1393" s="37" t="str">
        <f t="shared" si="163"/>
        <v>-</v>
      </c>
      <c r="H1393" s="190"/>
    </row>
    <row r="1394" spans="1:8" s="114" customFormat="1" ht="12" customHeight="1" hidden="1" outlineLevel="2">
      <c r="A1394" s="34" t="s">
        <v>3</v>
      </c>
      <c r="B1394" s="35" t="s">
        <v>29</v>
      </c>
      <c r="C1394" s="188"/>
      <c r="D1394" s="187"/>
      <c r="E1394" s="145">
        <v>0</v>
      </c>
      <c r="F1394" s="36">
        <v>0</v>
      </c>
      <c r="G1394" s="37" t="str">
        <f t="shared" si="163"/>
        <v>-</v>
      </c>
      <c r="H1394" s="190"/>
    </row>
    <row r="1395" spans="1:8" s="114" customFormat="1" ht="12" customHeight="1" hidden="1" outlineLevel="2">
      <c r="A1395" s="34" t="s">
        <v>25</v>
      </c>
      <c r="B1395" s="35" t="s">
        <v>115</v>
      </c>
      <c r="C1395" s="188"/>
      <c r="D1395" s="187"/>
      <c r="E1395" s="145">
        <v>0</v>
      </c>
      <c r="F1395" s="36">
        <v>0</v>
      </c>
      <c r="G1395" s="37" t="str">
        <f t="shared" si="163"/>
        <v>-</v>
      </c>
      <c r="H1395" s="190"/>
    </row>
    <row r="1396" spans="1:8" s="114" customFormat="1" ht="12" customHeight="1" hidden="1" outlineLevel="2">
      <c r="A1396" s="34" t="s">
        <v>31</v>
      </c>
      <c r="B1396" s="35" t="s">
        <v>30</v>
      </c>
      <c r="C1396" s="188"/>
      <c r="D1396" s="187"/>
      <c r="E1396" s="145">
        <v>0</v>
      </c>
      <c r="F1396" s="36">
        <v>0</v>
      </c>
      <c r="G1396" s="37" t="str">
        <f t="shared" si="163"/>
        <v>-</v>
      </c>
      <c r="H1396" s="190"/>
    </row>
    <row r="1397" spans="1:8" s="114" customFormat="1" ht="3" customHeight="1" outlineLevel="1" collapsed="1">
      <c r="A1397" s="38"/>
      <c r="B1397" s="39"/>
      <c r="C1397" s="110"/>
      <c r="D1397" s="108"/>
      <c r="E1397" s="146"/>
      <c r="F1397" s="40"/>
      <c r="G1397" s="41"/>
      <c r="H1397" s="191"/>
    </row>
    <row r="1398" spans="1:8" s="114" customFormat="1" ht="3" customHeight="1" outlineLevel="1">
      <c r="A1398" s="119"/>
      <c r="B1398" s="120"/>
      <c r="C1398" s="111"/>
      <c r="D1398" s="112"/>
      <c r="E1398" s="147"/>
      <c r="F1398" s="121"/>
      <c r="G1398" s="122"/>
      <c r="H1398" s="113"/>
    </row>
    <row r="1399" spans="1:8" s="160" customFormat="1" ht="13.5" customHeight="1" outlineLevel="1">
      <c r="A1399" s="42" t="s">
        <v>63</v>
      </c>
      <c r="B1399" s="43" t="s">
        <v>312</v>
      </c>
      <c r="C1399" s="188">
        <v>801</v>
      </c>
      <c r="D1399" s="187">
        <v>80104</v>
      </c>
      <c r="E1399" s="144">
        <f>SUM(E1400:E1404)</f>
        <v>130000</v>
      </c>
      <c r="F1399" s="44">
        <f>SUM(F1400:F1404)</f>
        <v>130000</v>
      </c>
      <c r="G1399" s="45">
        <f aca="true" t="shared" si="164" ref="G1399:G1404">IF(E1399&gt;0,F1399/E1399*100,"-")</f>
        <v>100</v>
      </c>
      <c r="H1399" s="190" t="s">
        <v>467</v>
      </c>
    </row>
    <row r="1400" spans="1:8" s="114" customFormat="1" ht="12" customHeight="1" outlineLevel="1">
      <c r="A1400" s="34" t="s">
        <v>1</v>
      </c>
      <c r="B1400" s="35" t="s">
        <v>27</v>
      </c>
      <c r="C1400" s="188"/>
      <c r="D1400" s="187"/>
      <c r="E1400" s="145">
        <v>130000</v>
      </c>
      <c r="F1400" s="36">
        <v>130000</v>
      </c>
      <c r="G1400" s="37">
        <f t="shared" si="164"/>
        <v>100</v>
      </c>
      <c r="H1400" s="190"/>
    </row>
    <row r="1401" spans="1:8" s="114" customFormat="1" ht="12" customHeight="1" hidden="1" outlineLevel="2">
      <c r="A1401" s="34" t="s">
        <v>2</v>
      </c>
      <c r="B1401" s="35" t="s">
        <v>28</v>
      </c>
      <c r="C1401" s="188"/>
      <c r="D1401" s="187"/>
      <c r="E1401" s="145">
        <v>0</v>
      </c>
      <c r="F1401" s="36">
        <v>0</v>
      </c>
      <c r="G1401" s="37" t="str">
        <f t="shared" si="164"/>
        <v>-</v>
      </c>
      <c r="H1401" s="190"/>
    </row>
    <row r="1402" spans="1:8" s="114" customFormat="1" ht="12" customHeight="1" hidden="1" outlineLevel="2">
      <c r="A1402" s="34" t="s">
        <v>3</v>
      </c>
      <c r="B1402" s="35" t="s">
        <v>29</v>
      </c>
      <c r="C1402" s="188"/>
      <c r="D1402" s="187"/>
      <c r="E1402" s="145">
        <v>0</v>
      </c>
      <c r="F1402" s="36">
        <v>0</v>
      </c>
      <c r="G1402" s="37" t="str">
        <f t="shared" si="164"/>
        <v>-</v>
      </c>
      <c r="H1402" s="190"/>
    </row>
    <row r="1403" spans="1:8" s="114" customFormat="1" ht="12" customHeight="1" hidden="1" outlineLevel="2">
      <c r="A1403" s="34" t="s">
        <v>25</v>
      </c>
      <c r="B1403" s="35" t="s">
        <v>115</v>
      </c>
      <c r="C1403" s="188"/>
      <c r="D1403" s="187"/>
      <c r="E1403" s="145">
        <v>0</v>
      </c>
      <c r="F1403" s="36">
        <v>0</v>
      </c>
      <c r="G1403" s="37" t="str">
        <f t="shared" si="164"/>
        <v>-</v>
      </c>
      <c r="H1403" s="190"/>
    </row>
    <row r="1404" spans="1:8" s="114" customFormat="1" ht="12" customHeight="1" hidden="1" outlineLevel="2">
      <c r="A1404" s="34" t="s">
        <v>31</v>
      </c>
      <c r="B1404" s="35" t="s">
        <v>30</v>
      </c>
      <c r="C1404" s="188"/>
      <c r="D1404" s="187"/>
      <c r="E1404" s="145">
        <v>0</v>
      </c>
      <c r="F1404" s="36">
        <v>0</v>
      </c>
      <c r="G1404" s="37" t="str">
        <f t="shared" si="164"/>
        <v>-</v>
      </c>
      <c r="H1404" s="190"/>
    </row>
    <row r="1405" spans="1:8" s="114" customFormat="1" ht="3" customHeight="1" outlineLevel="1" collapsed="1">
      <c r="A1405" s="38"/>
      <c r="B1405" s="39"/>
      <c r="C1405" s="110"/>
      <c r="D1405" s="108"/>
      <c r="E1405" s="146"/>
      <c r="F1405" s="40"/>
      <c r="G1405" s="41"/>
      <c r="H1405" s="191"/>
    </row>
    <row r="1406" spans="1:8" s="114" customFormat="1" ht="3" customHeight="1" outlineLevel="1">
      <c r="A1406" s="119"/>
      <c r="B1406" s="120"/>
      <c r="C1406" s="111"/>
      <c r="D1406" s="112"/>
      <c r="E1406" s="147"/>
      <c r="F1406" s="121"/>
      <c r="G1406" s="122"/>
      <c r="H1406" s="113"/>
    </row>
    <row r="1407" spans="1:8" s="160" customFormat="1" ht="13.5" customHeight="1" outlineLevel="1">
      <c r="A1407" s="42" t="s">
        <v>64</v>
      </c>
      <c r="B1407" s="43" t="s">
        <v>313</v>
      </c>
      <c r="C1407" s="188">
        <v>801</v>
      </c>
      <c r="D1407" s="187">
        <v>80104</v>
      </c>
      <c r="E1407" s="144">
        <f>SUM(E1408:E1412)</f>
        <v>11000</v>
      </c>
      <c r="F1407" s="44">
        <f>SUM(F1408:F1412)</f>
        <v>10947</v>
      </c>
      <c r="G1407" s="45">
        <f aca="true" t="shared" si="165" ref="G1407:G1412">IF(E1407&gt;0,F1407/E1407*100,"-")</f>
        <v>99.51818181818182</v>
      </c>
      <c r="H1407" s="190" t="s">
        <v>468</v>
      </c>
    </row>
    <row r="1408" spans="1:8" s="114" customFormat="1" ht="12" customHeight="1" outlineLevel="1">
      <c r="A1408" s="34" t="s">
        <v>1</v>
      </c>
      <c r="B1408" s="35" t="s">
        <v>27</v>
      </c>
      <c r="C1408" s="188"/>
      <c r="D1408" s="187"/>
      <c r="E1408" s="145">
        <v>11000</v>
      </c>
      <c r="F1408" s="36">
        <v>10947</v>
      </c>
      <c r="G1408" s="37">
        <f t="shared" si="165"/>
        <v>99.51818181818182</v>
      </c>
      <c r="H1408" s="190"/>
    </row>
    <row r="1409" spans="1:8" s="114" customFormat="1" ht="12" customHeight="1" hidden="1" outlineLevel="2">
      <c r="A1409" s="34" t="s">
        <v>2</v>
      </c>
      <c r="B1409" s="35" t="s">
        <v>28</v>
      </c>
      <c r="C1409" s="188"/>
      <c r="D1409" s="187"/>
      <c r="E1409" s="145">
        <v>0</v>
      </c>
      <c r="F1409" s="36">
        <v>0</v>
      </c>
      <c r="G1409" s="37" t="str">
        <f t="shared" si="165"/>
        <v>-</v>
      </c>
      <c r="H1409" s="190"/>
    </row>
    <row r="1410" spans="1:8" s="114" customFormat="1" ht="12" customHeight="1" hidden="1" outlineLevel="2">
      <c r="A1410" s="34" t="s">
        <v>3</v>
      </c>
      <c r="B1410" s="35" t="s">
        <v>29</v>
      </c>
      <c r="C1410" s="188"/>
      <c r="D1410" s="187"/>
      <c r="E1410" s="145">
        <v>0</v>
      </c>
      <c r="F1410" s="36">
        <v>0</v>
      </c>
      <c r="G1410" s="37" t="str">
        <f t="shared" si="165"/>
        <v>-</v>
      </c>
      <c r="H1410" s="190"/>
    </row>
    <row r="1411" spans="1:8" s="114" customFormat="1" ht="12" customHeight="1" hidden="1" outlineLevel="2">
      <c r="A1411" s="34" t="s">
        <v>25</v>
      </c>
      <c r="B1411" s="35" t="s">
        <v>115</v>
      </c>
      <c r="C1411" s="188"/>
      <c r="D1411" s="187"/>
      <c r="E1411" s="145">
        <v>0</v>
      </c>
      <c r="F1411" s="36">
        <v>0</v>
      </c>
      <c r="G1411" s="37" t="str">
        <f t="shared" si="165"/>
        <v>-</v>
      </c>
      <c r="H1411" s="190"/>
    </row>
    <row r="1412" spans="1:8" s="114" customFormat="1" ht="12" customHeight="1" hidden="1" outlineLevel="2">
      <c r="A1412" s="34" t="s">
        <v>31</v>
      </c>
      <c r="B1412" s="35" t="s">
        <v>30</v>
      </c>
      <c r="C1412" s="188"/>
      <c r="D1412" s="187"/>
      <c r="E1412" s="145">
        <v>0</v>
      </c>
      <c r="F1412" s="36">
        <v>0</v>
      </c>
      <c r="G1412" s="37" t="str">
        <f t="shared" si="165"/>
        <v>-</v>
      </c>
      <c r="H1412" s="190"/>
    </row>
    <row r="1413" spans="1:8" s="114" customFormat="1" ht="3" customHeight="1" outlineLevel="1" collapsed="1">
      <c r="A1413" s="38"/>
      <c r="B1413" s="39"/>
      <c r="C1413" s="110"/>
      <c r="D1413" s="108"/>
      <c r="E1413" s="146"/>
      <c r="F1413" s="40"/>
      <c r="G1413" s="41"/>
      <c r="H1413" s="191"/>
    </row>
    <row r="1414" spans="1:8" s="114" customFormat="1" ht="3" customHeight="1" outlineLevel="1">
      <c r="A1414" s="119"/>
      <c r="B1414" s="120"/>
      <c r="C1414" s="111"/>
      <c r="D1414" s="112"/>
      <c r="E1414" s="147"/>
      <c r="F1414" s="121"/>
      <c r="G1414" s="122"/>
      <c r="H1414" s="113"/>
    </row>
    <row r="1415" spans="1:8" s="160" customFormat="1" ht="13.5" customHeight="1" outlineLevel="1">
      <c r="A1415" s="42" t="s">
        <v>65</v>
      </c>
      <c r="B1415" s="43" t="s">
        <v>314</v>
      </c>
      <c r="C1415" s="188">
        <v>801</v>
      </c>
      <c r="D1415" s="187">
        <v>80104</v>
      </c>
      <c r="E1415" s="144">
        <f>SUM(E1416:E1420)</f>
        <v>20000</v>
      </c>
      <c r="F1415" s="44">
        <f>SUM(F1416:F1420)</f>
        <v>19400</v>
      </c>
      <c r="G1415" s="45">
        <f aca="true" t="shared" si="166" ref="G1415:G1420">IF(E1415&gt;0,F1415/E1415*100,"-")</f>
        <v>97</v>
      </c>
      <c r="H1415" s="190" t="s">
        <v>469</v>
      </c>
    </row>
    <row r="1416" spans="1:8" s="114" customFormat="1" ht="12" customHeight="1" outlineLevel="1">
      <c r="A1416" s="34" t="s">
        <v>1</v>
      </c>
      <c r="B1416" s="35" t="s">
        <v>27</v>
      </c>
      <c r="C1416" s="188"/>
      <c r="D1416" s="187"/>
      <c r="E1416" s="145">
        <v>20000</v>
      </c>
      <c r="F1416" s="36">
        <v>19400</v>
      </c>
      <c r="G1416" s="37">
        <f t="shared" si="166"/>
        <v>97</v>
      </c>
      <c r="H1416" s="190"/>
    </row>
    <row r="1417" spans="1:8" s="114" customFormat="1" ht="12" customHeight="1" hidden="1" outlineLevel="2">
      <c r="A1417" s="34" t="s">
        <v>2</v>
      </c>
      <c r="B1417" s="35" t="s">
        <v>28</v>
      </c>
      <c r="C1417" s="188"/>
      <c r="D1417" s="187"/>
      <c r="E1417" s="145">
        <v>0</v>
      </c>
      <c r="F1417" s="36">
        <v>0</v>
      </c>
      <c r="G1417" s="37" t="str">
        <f t="shared" si="166"/>
        <v>-</v>
      </c>
      <c r="H1417" s="190"/>
    </row>
    <row r="1418" spans="1:8" s="114" customFormat="1" ht="12" customHeight="1" hidden="1" outlineLevel="2">
      <c r="A1418" s="34" t="s">
        <v>3</v>
      </c>
      <c r="B1418" s="35" t="s">
        <v>29</v>
      </c>
      <c r="C1418" s="188"/>
      <c r="D1418" s="187"/>
      <c r="E1418" s="145">
        <v>0</v>
      </c>
      <c r="F1418" s="36">
        <v>0</v>
      </c>
      <c r="G1418" s="37" t="str">
        <f t="shared" si="166"/>
        <v>-</v>
      </c>
      <c r="H1418" s="190"/>
    </row>
    <row r="1419" spans="1:8" s="114" customFormat="1" ht="12" customHeight="1" hidden="1" outlineLevel="2">
      <c r="A1419" s="34" t="s">
        <v>25</v>
      </c>
      <c r="B1419" s="35" t="s">
        <v>115</v>
      </c>
      <c r="C1419" s="188"/>
      <c r="D1419" s="187"/>
      <c r="E1419" s="145">
        <v>0</v>
      </c>
      <c r="F1419" s="36">
        <v>0</v>
      </c>
      <c r="G1419" s="37" t="str">
        <f t="shared" si="166"/>
        <v>-</v>
      </c>
      <c r="H1419" s="190"/>
    </row>
    <row r="1420" spans="1:8" s="114" customFormat="1" ht="12" customHeight="1" hidden="1" outlineLevel="2">
      <c r="A1420" s="34" t="s">
        <v>31</v>
      </c>
      <c r="B1420" s="35" t="s">
        <v>30</v>
      </c>
      <c r="C1420" s="188"/>
      <c r="D1420" s="187"/>
      <c r="E1420" s="145">
        <v>0</v>
      </c>
      <c r="F1420" s="36">
        <v>0</v>
      </c>
      <c r="G1420" s="37" t="str">
        <f t="shared" si="166"/>
        <v>-</v>
      </c>
      <c r="H1420" s="190"/>
    </row>
    <row r="1421" spans="1:8" s="114" customFormat="1" ht="3" customHeight="1" outlineLevel="1" collapsed="1">
      <c r="A1421" s="38"/>
      <c r="B1421" s="39"/>
      <c r="C1421" s="110"/>
      <c r="D1421" s="108"/>
      <c r="E1421" s="146"/>
      <c r="F1421" s="40"/>
      <c r="G1421" s="41"/>
      <c r="H1421" s="191"/>
    </row>
    <row r="1422" spans="1:8" s="114" customFormat="1" ht="3" customHeight="1" outlineLevel="1">
      <c r="A1422" s="119"/>
      <c r="B1422" s="120"/>
      <c r="C1422" s="111"/>
      <c r="D1422" s="112"/>
      <c r="E1422" s="147"/>
      <c r="F1422" s="121"/>
      <c r="G1422" s="122"/>
      <c r="H1422" s="113"/>
    </row>
    <row r="1423" spans="1:8" s="160" customFormat="1" ht="13.5" customHeight="1" outlineLevel="1">
      <c r="A1423" s="42" t="s">
        <v>66</v>
      </c>
      <c r="B1423" s="43" t="s">
        <v>216</v>
      </c>
      <c r="C1423" s="188">
        <v>801</v>
      </c>
      <c r="D1423" s="187">
        <v>80110</v>
      </c>
      <c r="E1423" s="144">
        <f>SUM(E1424:E1428)</f>
        <v>60000</v>
      </c>
      <c r="F1423" s="44">
        <f>SUM(F1424:F1428)</f>
        <v>60000</v>
      </c>
      <c r="G1423" s="45">
        <f aca="true" t="shared" si="167" ref="G1423:G1428">IF(E1423&gt;0,F1423/E1423*100,"-")</f>
        <v>100</v>
      </c>
      <c r="H1423" s="190" t="s">
        <v>470</v>
      </c>
    </row>
    <row r="1424" spans="1:8" s="114" customFormat="1" ht="12" customHeight="1" outlineLevel="1">
      <c r="A1424" s="34" t="s">
        <v>1</v>
      </c>
      <c r="B1424" s="35" t="s">
        <v>27</v>
      </c>
      <c r="C1424" s="188"/>
      <c r="D1424" s="187"/>
      <c r="E1424" s="145">
        <v>60000</v>
      </c>
      <c r="F1424" s="36">
        <v>60000</v>
      </c>
      <c r="G1424" s="37">
        <f t="shared" si="167"/>
        <v>100</v>
      </c>
      <c r="H1424" s="190"/>
    </row>
    <row r="1425" spans="1:8" s="114" customFormat="1" ht="12" customHeight="1" hidden="1" outlineLevel="2">
      <c r="A1425" s="34" t="s">
        <v>2</v>
      </c>
      <c r="B1425" s="35" t="s">
        <v>28</v>
      </c>
      <c r="C1425" s="188"/>
      <c r="D1425" s="187"/>
      <c r="E1425" s="145">
        <v>0</v>
      </c>
      <c r="F1425" s="36">
        <v>0</v>
      </c>
      <c r="G1425" s="37" t="str">
        <f t="shared" si="167"/>
        <v>-</v>
      </c>
      <c r="H1425" s="190"/>
    </row>
    <row r="1426" spans="1:8" s="114" customFormat="1" ht="12" customHeight="1" hidden="1" outlineLevel="2">
      <c r="A1426" s="34" t="s">
        <v>3</v>
      </c>
      <c r="B1426" s="35" t="s">
        <v>29</v>
      </c>
      <c r="C1426" s="188"/>
      <c r="D1426" s="187"/>
      <c r="E1426" s="145">
        <v>0</v>
      </c>
      <c r="F1426" s="36">
        <v>0</v>
      </c>
      <c r="G1426" s="37" t="str">
        <f t="shared" si="167"/>
        <v>-</v>
      </c>
      <c r="H1426" s="190"/>
    </row>
    <row r="1427" spans="1:8" s="114" customFormat="1" ht="12" customHeight="1" hidden="1" outlineLevel="2">
      <c r="A1427" s="34" t="s">
        <v>25</v>
      </c>
      <c r="B1427" s="35" t="s">
        <v>115</v>
      </c>
      <c r="C1427" s="188"/>
      <c r="D1427" s="187"/>
      <c r="E1427" s="145">
        <v>0</v>
      </c>
      <c r="F1427" s="36">
        <v>0</v>
      </c>
      <c r="G1427" s="37" t="str">
        <f t="shared" si="167"/>
        <v>-</v>
      </c>
      <c r="H1427" s="190"/>
    </row>
    <row r="1428" spans="1:8" s="114" customFormat="1" ht="12" customHeight="1" hidden="1" outlineLevel="2">
      <c r="A1428" s="34" t="s">
        <v>31</v>
      </c>
      <c r="B1428" s="35" t="s">
        <v>30</v>
      </c>
      <c r="C1428" s="188"/>
      <c r="D1428" s="187"/>
      <c r="E1428" s="145">
        <v>0</v>
      </c>
      <c r="F1428" s="36">
        <v>0</v>
      </c>
      <c r="G1428" s="37" t="str">
        <f t="shared" si="167"/>
        <v>-</v>
      </c>
      <c r="H1428" s="190"/>
    </row>
    <row r="1429" spans="1:8" s="114" customFormat="1" ht="3" customHeight="1" outlineLevel="1" collapsed="1">
      <c r="A1429" s="38"/>
      <c r="B1429" s="39"/>
      <c r="C1429" s="110"/>
      <c r="D1429" s="108"/>
      <c r="E1429" s="146"/>
      <c r="F1429" s="40"/>
      <c r="G1429" s="41"/>
      <c r="H1429" s="191"/>
    </row>
    <row r="1430" spans="1:8" s="114" customFormat="1" ht="3" customHeight="1" outlineLevel="1">
      <c r="A1430" s="119"/>
      <c r="B1430" s="120"/>
      <c r="C1430" s="111"/>
      <c r="D1430" s="112"/>
      <c r="E1430" s="147"/>
      <c r="F1430" s="121"/>
      <c r="G1430" s="122"/>
      <c r="H1430" s="113"/>
    </row>
    <row r="1431" spans="1:8" s="160" customFormat="1" ht="13.5" customHeight="1" outlineLevel="1">
      <c r="A1431" s="42" t="s">
        <v>67</v>
      </c>
      <c r="B1431" s="43" t="s">
        <v>315</v>
      </c>
      <c r="C1431" s="188">
        <v>801</v>
      </c>
      <c r="D1431" s="187">
        <v>80110</v>
      </c>
      <c r="E1431" s="144">
        <f>SUM(E1432:E1436)</f>
        <v>14911</v>
      </c>
      <c r="F1431" s="44">
        <f>SUM(F1432:F1436)</f>
        <v>14910.99</v>
      </c>
      <c r="G1431" s="45">
        <f aca="true" t="shared" si="168" ref="G1431:G1436">IF(E1431&gt;0,F1431/E1431*100,"-")</f>
        <v>99.99993293541681</v>
      </c>
      <c r="H1431" s="190" t="s">
        <v>471</v>
      </c>
    </row>
    <row r="1432" spans="1:8" s="114" customFormat="1" ht="12" customHeight="1" outlineLevel="1">
      <c r="A1432" s="34" t="s">
        <v>1</v>
      </c>
      <c r="B1432" s="35" t="s">
        <v>27</v>
      </c>
      <c r="C1432" s="188"/>
      <c r="D1432" s="187"/>
      <c r="E1432" s="145">
        <v>14911</v>
      </c>
      <c r="F1432" s="36">
        <v>14910.99</v>
      </c>
      <c r="G1432" s="37">
        <f t="shared" si="168"/>
        <v>99.99993293541681</v>
      </c>
      <c r="H1432" s="190"/>
    </row>
    <row r="1433" spans="1:8" s="114" customFormat="1" ht="12" customHeight="1" hidden="1" outlineLevel="2">
      <c r="A1433" s="34" t="s">
        <v>2</v>
      </c>
      <c r="B1433" s="35" t="s">
        <v>28</v>
      </c>
      <c r="C1433" s="188"/>
      <c r="D1433" s="187"/>
      <c r="E1433" s="145">
        <v>0</v>
      </c>
      <c r="F1433" s="36">
        <v>0</v>
      </c>
      <c r="G1433" s="37" t="str">
        <f t="shared" si="168"/>
        <v>-</v>
      </c>
      <c r="H1433" s="190"/>
    </row>
    <row r="1434" spans="1:8" s="114" customFormat="1" ht="12" customHeight="1" hidden="1" outlineLevel="2">
      <c r="A1434" s="34" t="s">
        <v>3</v>
      </c>
      <c r="B1434" s="35" t="s">
        <v>29</v>
      </c>
      <c r="C1434" s="188"/>
      <c r="D1434" s="187"/>
      <c r="E1434" s="145">
        <v>0</v>
      </c>
      <c r="F1434" s="36">
        <v>0</v>
      </c>
      <c r="G1434" s="37" t="str">
        <f t="shared" si="168"/>
        <v>-</v>
      </c>
      <c r="H1434" s="190"/>
    </row>
    <row r="1435" spans="1:8" s="114" customFormat="1" ht="12" customHeight="1" hidden="1" outlineLevel="2">
      <c r="A1435" s="34" t="s">
        <v>25</v>
      </c>
      <c r="B1435" s="35" t="s">
        <v>115</v>
      </c>
      <c r="C1435" s="188"/>
      <c r="D1435" s="187"/>
      <c r="E1435" s="145">
        <v>0</v>
      </c>
      <c r="F1435" s="36">
        <v>0</v>
      </c>
      <c r="G1435" s="37" t="str">
        <f t="shared" si="168"/>
        <v>-</v>
      </c>
      <c r="H1435" s="190"/>
    </row>
    <row r="1436" spans="1:8" s="114" customFormat="1" ht="12" customHeight="1" hidden="1" outlineLevel="2">
      <c r="A1436" s="34" t="s">
        <v>31</v>
      </c>
      <c r="B1436" s="35" t="s">
        <v>30</v>
      </c>
      <c r="C1436" s="188"/>
      <c r="D1436" s="187"/>
      <c r="E1436" s="145">
        <v>0</v>
      </c>
      <c r="F1436" s="36">
        <v>0</v>
      </c>
      <c r="G1436" s="37" t="str">
        <f t="shared" si="168"/>
        <v>-</v>
      </c>
      <c r="H1436" s="190"/>
    </row>
    <row r="1437" spans="1:8" s="114" customFormat="1" ht="3" customHeight="1" outlineLevel="1" collapsed="1">
      <c r="A1437" s="38"/>
      <c r="B1437" s="39"/>
      <c r="C1437" s="110"/>
      <c r="D1437" s="108"/>
      <c r="E1437" s="146"/>
      <c r="F1437" s="40"/>
      <c r="G1437" s="41"/>
      <c r="H1437" s="191"/>
    </row>
    <row r="1438" spans="1:8" s="114" customFormat="1" ht="3" customHeight="1" outlineLevel="1">
      <c r="A1438" s="119"/>
      <c r="B1438" s="120"/>
      <c r="C1438" s="111"/>
      <c r="D1438" s="112"/>
      <c r="E1438" s="147"/>
      <c r="F1438" s="121"/>
      <c r="G1438" s="122"/>
      <c r="H1438" s="113"/>
    </row>
    <row r="1439" spans="1:8" s="160" customFormat="1" ht="24.75" customHeight="1" outlineLevel="1">
      <c r="A1439" s="42" t="s">
        <v>68</v>
      </c>
      <c r="B1439" s="43" t="s">
        <v>316</v>
      </c>
      <c r="C1439" s="188">
        <v>801</v>
      </c>
      <c r="D1439" s="187">
        <v>80148</v>
      </c>
      <c r="E1439" s="144">
        <f>SUM(E1440:E1444)</f>
        <v>12000</v>
      </c>
      <c r="F1439" s="44">
        <f>SUM(F1440:F1444)</f>
        <v>12000</v>
      </c>
      <c r="G1439" s="45">
        <f aca="true" t="shared" si="169" ref="G1439:G1444">IF(E1439&gt;0,F1439/E1439*100,"-")</f>
        <v>100</v>
      </c>
      <c r="H1439" s="190" t="s">
        <v>472</v>
      </c>
    </row>
    <row r="1440" spans="1:8" s="114" customFormat="1" ht="12" customHeight="1" outlineLevel="1">
      <c r="A1440" s="34" t="s">
        <v>1</v>
      </c>
      <c r="B1440" s="35" t="s">
        <v>27</v>
      </c>
      <c r="C1440" s="188"/>
      <c r="D1440" s="187"/>
      <c r="E1440" s="145">
        <v>12000</v>
      </c>
      <c r="F1440" s="36">
        <v>12000</v>
      </c>
      <c r="G1440" s="37">
        <f t="shared" si="169"/>
        <v>100</v>
      </c>
      <c r="H1440" s="190"/>
    </row>
    <row r="1441" spans="1:8" s="114" customFormat="1" ht="12" customHeight="1" hidden="1" outlineLevel="2">
      <c r="A1441" s="34" t="s">
        <v>2</v>
      </c>
      <c r="B1441" s="35" t="s">
        <v>28</v>
      </c>
      <c r="C1441" s="188"/>
      <c r="D1441" s="187"/>
      <c r="E1441" s="145">
        <v>0</v>
      </c>
      <c r="F1441" s="36">
        <v>0</v>
      </c>
      <c r="G1441" s="37" t="str">
        <f t="shared" si="169"/>
        <v>-</v>
      </c>
      <c r="H1441" s="190"/>
    </row>
    <row r="1442" spans="1:8" s="114" customFormat="1" ht="12" customHeight="1" hidden="1" outlineLevel="2">
      <c r="A1442" s="34" t="s">
        <v>3</v>
      </c>
      <c r="B1442" s="35" t="s">
        <v>29</v>
      </c>
      <c r="C1442" s="188"/>
      <c r="D1442" s="187"/>
      <c r="E1442" s="145">
        <v>0</v>
      </c>
      <c r="F1442" s="36">
        <v>0</v>
      </c>
      <c r="G1442" s="37" t="str">
        <f t="shared" si="169"/>
        <v>-</v>
      </c>
      <c r="H1442" s="190"/>
    </row>
    <row r="1443" spans="1:8" s="114" customFormat="1" ht="12" customHeight="1" hidden="1" outlineLevel="2">
      <c r="A1443" s="34" t="s">
        <v>25</v>
      </c>
      <c r="B1443" s="35" t="s">
        <v>115</v>
      </c>
      <c r="C1443" s="188"/>
      <c r="D1443" s="187"/>
      <c r="E1443" s="145">
        <v>0</v>
      </c>
      <c r="F1443" s="36">
        <v>0</v>
      </c>
      <c r="G1443" s="37" t="str">
        <f t="shared" si="169"/>
        <v>-</v>
      </c>
      <c r="H1443" s="190"/>
    </row>
    <row r="1444" spans="1:8" s="114" customFormat="1" ht="12" customHeight="1" hidden="1" outlineLevel="2">
      <c r="A1444" s="34" t="s">
        <v>31</v>
      </c>
      <c r="B1444" s="35" t="s">
        <v>30</v>
      </c>
      <c r="C1444" s="188"/>
      <c r="D1444" s="187"/>
      <c r="E1444" s="145">
        <v>0</v>
      </c>
      <c r="F1444" s="36">
        <v>0</v>
      </c>
      <c r="G1444" s="37" t="str">
        <f t="shared" si="169"/>
        <v>-</v>
      </c>
      <c r="H1444" s="190"/>
    </row>
    <row r="1445" spans="1:8" s="114" customFormat="1" ht="3" customHeight="1" outlineLevel="1" collapsed="1">
      <c r="A1445" s="38"/>
      <c r="B1445" s="39"/>
      <c r="C1445" s="110"/>
      <c r="D1445" s="108"/>
      <c r="E1445" s="146"/>
      <c r="F1445" s="40"/>
      <c r="G1445" s="41"/>
      <c r="H1445" s="191"/>
    </row>
    <row r="1446" spans="1:8" s="114" customFormat="1" ht="3" customHeight="1" outlineLevel="1">
      <c r="A1446" s="119"/>
      <c r="B1446" s="120"/>
      <c r="C1446" s="111"/>
      <c r="D1446" s="112"/>
      <c r="E1446" s="147"/>
      <c r="F1446" s="121"/>
      <c r="G1446" s="122"/>
      <c r="H1446" s="113"/>
    </row>
    <row r="1447" spans="1:8" s="160" customFormat="1" ht="28.5" customHeight="1" outlineLevel="1">
      <c r="A1447" s="42" t="s">
        <v>106</v>
      </c>
      <c r="B1447" s="43" t="s">
        <v>317</v>
      </c>
      <c r="C1447" s="188">
        <v>853</v>
      </c>
      <c r="D1447" s="187">
        <v>85305</v>
      </c>
      <c r="E1447" s="144">
        <f>SUM(E1448:E1452)</f>
        <v>19000</v>
      </c>
      <c r="F1447" s="44">
        <f>SUM(F1448:F1452)</f>
        <v>18745.2</v>
      </c>
      <c r="G1447" s="45">
        <f aca="true" t="shared" si="170" ref="G1447:G1452">IF(E1447&gt;0,F1447/E1447*100,"-")</f>
        <v>98.65894736842105</v>
      </c>
      <c r="H1447" s="190" t="s">
        <v>473</v>
      </c>
    </row>
    <row r="1448" spans="1:8" s="114" customFormat="1" ht="12" customHeight="1" outlineLevel="1">
      <c r="A1448" s="34" t="s">
        <v>1</v>
      </c>
      <c r="B1448" s="35" t="s">
        <v>27</v>
      </c>
      <c r="C1448" s="188"/>
      <c r="D1448" s="187"/>
      <c r="E1448" s="145">
        <v>19000</v>
      </c>
      <c r="F1448" s="36">
        <v>18745.2</v>
      </c>
      <c r="G1448" s="37">
        <f t="shared" si="170"/>
        <v>98.65894736842105</v>
      </c>
      <c r="H1448" s="190"/>
    </row>
    <row r="1449" spans="1:8" s="114" customFormat="1" ht="12" customHeight="1" hidden="1" outlineLevel="2">
      <c r="A1449" s="34" t="s">
        <v>2</v>
      </c>
      <c r="B1449" s="35" t="s">
        <v>28</v>
      </c>
      <c r="C1449" s="188"/>
      <c r="D1449" s="187"/>
      <c r="E1449" s="145">
        <v>0</v>
      </c>
      <c r="F1449" s="36">
        <v>0</v>
      </c>
      <c r="G1449" s="37" t="str">
        <f t="shared" si="170"/>
        <v>-</v>
      </c>
      <c r="H1449" s="190"/>
    </row>
    <row r="1450" spans="1:8" s="114" customFormat="1" ht="12" customHeight="1" hidden="1" outlineLevel="2">
      <c r="A1450" s="34" t="s">
        <v>3</v>
      </c>
      <c r="B1450" s="35" t="s">
        <v>29</v>
      </c>
      <c r="C1450" s="188"/>
      <c r="D1450" s="187"/>
      <c r="E1450" s="145">
        <v>0</v>
      </c>
      <c r="F1450" s="36">
        <v>0</v>
      </c>
      <c r="G1450" s="37" t="str">
        <f t="shared" si="170"/>
        <v>-</v>
      </c>
      <c r="H1450" s="190"/>
    </row>
    <row r="1451" spans="1:8" s="114" customFormat="1" ht="12" customHeight="1" hidden="1" outlineLevel="2">
      <c r="A1451" s="34" t="s">
        <v>25</v>
      </c>
      <c r="B1451" s="35" t="s">
        <v>115</v>
      </c>
      <c r="C1451" s="188"/>
      <c r="D1451" s="187"/>
      <c r="E1451" s="145">
        <v>0</v>
      </c>
      <c r="F1451" s="36">
        <v>0</v>
      </c>
      <c r="G1451" s="37" t="str">
        <f t="shared" si="170"/>
        <v>-</v>
      </c>
      <c r="H1451" s="190"/>
    </row>
    <row r="1452" spans="1:8" s="114" customFormat="1" ht="12" customHeight="1" hidden="1" outlineLevel="2">
      <c r="A1452" s="34" t="s">
        <v>31</v>
      </c>
      <c r="B1452" s="35" t="s">
        <v>30</v>
      </c>
      <c r="C1452" s="188"/>
      <c r="D1452" s="187"/>
      <c r="E1452" s="145">
        <v>0</v>
      </c>
      <c r="F1452" s="36">
        <v>0</v>
      </c>
      <c r="G1452" s="37" t="str">
        <f t="shared" si="170"/>
        <v>-</v>
      </c>
      <c r="H1452" s="190"/>
    </row>
    <row r="1453" spans="1:8" s="114" customFormat="1" ht="3" customHeight="1" outlineLevel="1" collapsed="1">
      <c r="A1453" s="38"/>
      <c r="B1453" s="39"/>
      <c r="C1453" s="110"/>
      <c r="D1453" s="108"/>
      <c r="E1453" s="146"/>
      <c r="F1453" s="40"/>
      <c r="G1453" s="41"/>
      <c r="H1453" s="191"/>
    </row>
    <row r="1454" spans="1:8" s="114" customFormat="1" ht="3" customHeight="1" outlineLevel="1">
      <c r="A1454" s="119"/>
      <c r="B1454" s="120"/>
      <c r="C1454" s="111"/>
      <c r="D1454" s="112"/>
      <c r="E1454" s="147"/>
      <c r="F1454" s="121"/>
      <c r="G1454" s="122"/>
      <c r="H1454" s="113"/>
    </row>
    <row r="1455" spans="1:8" s="160" customFormat="1" ht="13.5" customHeight="1" outlineLevel="1">
      <c r="A1455" s="42" t="s">
        <v>107</v>
      </c>
      <c r="B1455" s="43" t="s">
        <v>217</v>
      </c>
      <c r="C1455" s="188">
        <v>853</v>
      </c>
      <c r="D1455" s="187">
        <v>85305</v>
      </c>
      <c r="E1455" s="144">
        <f>SUM(E1456:E1460)</f>
        <v>6000</v>
      </c>
      <c r="F1455" s="44">
        <f>SUM(F1456:F1460)</f>
        <v>5875.1</v>
      </c>
      <c r="G1455" s="45">
        <f aca="true" t="shared" si="171" ref="G1455:G1460">IF(E1455&gt;0,F1455/E1455*100,"-")</f>
        <v>97.91833333333334</v>
      </c>
      <c r="H1455" s="190" t="s">
        <v>474</v>
      </c>
    </row>
    <row r="1456" spans="1:8" s="114" customFormat="1" ht="12" customHeight="1" outlineLevel="1">
      <c r="A1456" s="34" t="s">
        <v>1</v>
      </c>
      <c r="B1456" s="35" t="s">
        <v>27</v>
      </c>
      <c r="C1456" s="188"/>
      <c r="D1456" s="187"/>
      <c r="E1456" s="145">
        <v>6000</v>
      </c>
      <c r="F1456" s="36">
        <v>5875.1</v>
      </c>
      <c r="G1456" s="37">
        <f t="shared" si="171"/>
        <v>97.91833333333334</v>
      </c>
      <c r="H1456" s="190"/>
    </row>
    <row r="1457" spans="1:8" s="114" customFormat="1" ht="12" customHeight="1" hidden="1" outlineLevel="2">
      <c r="A1457" s="34" t="s">
        <v>2</v>
      </c>
      <c r="B1457" s="35" t="s">
        <v>28</v>
      </c>
      <c r="C1457" s="188"/>
      <c r="D1457" s="187"/>
      <c r="E1457" s="145">
        <v>0</v>
      </c>
      <c r="F1457" s="36">
        <v>0</v>
      </c>
      <c r="G1457" s="37" t="str">
        <f t="shared" si="171"/>
        <v>-</v>
      </c>
      <c r="H1457" s="190"/>
    </row>
    <row r="1458" spans="1:8" s="114" customFormat="1" ht="12" customHeight="1" hidden="1" outlineLevel="2">
      <c r="A1458" s="34" t="s">
        <v>3</v>
      </c>
      <c r="B1458" s="35" t="s">
        <v>29</v>
      </c>
      <c r="C1458" s="188"/>
      <c r="D1458" s="187"/>
      <c r="E1458" s="145">
        <v>0</v>
      </c>
      <c r="F1458" s="36">
        <v>0</v>
      </c>
      <c r="G1458" s="37" t="str">
        <f t="shared" si="171"/>
        <v>-</v>
      </c>
      <c r="H1458" s="190"/>
    </row>
    <row r="1459" spans="1:8" s="114" customFormat="1" ht="12" customHeight="1" hidden="1" outlineLevel="2">
      <c r="A1459" s="34" t="s">
        <v>25</v>
      </c>
      <c r="B1459" s="35" t="s">
        <v>115</v>
      </c>
      <c r="C1459" s="188"/>
      <c r="D1459" s="187"/>
      <c r="E1459" s="145">
        <v>0</v>
      </c>
      <c r="F1459" s="36">
        <v>0</v>
      </c>
      <c r="G1459" s="37" t="str">
        <f t="shared" si="171"/>
        <v>-</v>
      </c>
      <c r="H1459" s="190"/>
    </row>
    <row r="1460" spans="1:8" s="114" customFormat="1" ht="12" customHeight="1" hidden="1" outlineLevel="2">
      <c r="A1460" s="34" t="s">
        <v>31</v>
      </c>
      <c r="B1460" s="35" t="s">
        <v>30</v>
      </c>
      <c r="C1460" s="188"/>
      <c r="D1460" s="187"/>
      <c r="E1460" s="145">
        <v>0</v>
      </c>
      <c r="F1460" s="36">
        <v>0</v>
      </c>
      <c r="G1460" s="37" t="str">
        <f t="shared" si="171"/>
        <v>-</v>
      </c>
      <c r="H1460" s="190"/>
    </row>
    <row r="1461" spans="1:8" s="114" customFormat="1" ht="3" customHeight="1" outlineLevel="1" collapsed="1">
      <c r="A1461" s="38"/>
      <c r="B1461" s="39"/>
      <c r="C1461" s="110"/>
      <c r="D1461" s="108"/>
      <c r="E1461" s="146"/>
      <c r="F1461" s="40"/>
      <c r="G1461" s="41"/>
      <c r="H1461" s="191"/>
    </row>
    <row r="1462" spans="1:8" s="114" customFormat="1" ht="3" customHeight="1" outlineLevel="1">
      <c r="A1462" s="119"/>
      <c r="B1462" s="120"/>
      <c r="C1462" s="111"/>
      <c r="D1462" s="112"/>
      <c r="E1462" s="147"/>
      <c r="F1462" s="121"/>
      <c r="G1462" s="122"/>
      <c r="H1462" s="113"/>
    </row>
    <row r="1463" spans="1:8" s="160" customFormat="1" ht="24.75" customHeight="1" outlineLevel="1">
      <c r="A1463" s="42" t="s">
        <v>120</v>
      </c>
      <c r="B1463" s="43" t="s">
        <v>318</v>
      </c>
      <c r="C1463" s="188">
        <v>853</v>
      </c>
      <c r="D1463" s="187">
        <v>85305</v>
      </c>
      <c r="E1463" s="144">
        <f>SUM(E1464:E1468)</f>
        <v>18000</v>
      </c>
      <c r="F1463" s="44">
        <f>SUM(F1464:F1468)</f>
        <v>14760</v>
      </c>
      <c r="G1463" s="45">
        <f aca="true" t="shared" si="172" ref="G1463:G1468">IF(E1463&gt;0,F1463/E1463*100,"-")</f>
        <v>82</v>
      </c>
      <c r="H1463" s="190" t="s">
        <v>475</v>
      </c>
    </row>
    <row r="1464" spans="1:8" s="114" customFormat="1" ht="12" customHeight="1" outlineLevel="1">
      <c r="A1464" s="34" t="s">
        <v>1</v>
      </c>
      <c r="B1464" s="35" t="s">
        <v>27</v>
      </c>
      <c r="C1464" s="188"/>
      <c r="D1464" s="187"/>
      <c r="E1464" s="145">
        <v>18000</v>
      </c>
      <c r="F1464" s="36">
        <v>14760</v>
      </c>
      <c r="G1464" s="37">
        <f t="shared" si="172"/>
        <v>82</v>
      </c>
      <c r="H1464" s="190"/>
    </row>
    <row r="1465" spans="1:8" s="114" customFormat="1" ht="12" customHeight="1" hidden="1" outlineLevel="2">
      <c r="A1465" s="34" t="s">
        <v>2</v>
      </c>
      <c r="B1465" s="35" t="s">
        <v>28</v>
      </c>
      <c r="C1465" s="188"/>
      <c r="D1465" s="187"/>
      <c r="E1465" s="145">
        <v>0</v>
      </c>
      <c r="F1465" s="36">
        <v>0</v>
      </c>
      <c r="G1465" s="37" t="str">
        <f t="shared" si="172"/>
        <v>-</v>
      </c>
      <c r="H1465" s="190"/>
    </row>
    <row r="1466" spans="1:8" s="114" customFormat="1" ht="12" customHeight="1" hidden="1" outlineLevel="2">
      <c r="A1466" s="34" t="s">
        <v>3</v>
      </c>
      <c r="B1466" s="35" t="s">
        <v>29</v>
      </c>
      <c r="C1466" s="188"/>
      <c r="D1466" s="187"/>
      <c r="E1466" s="145">
        <v>0</v>
      </c>
      <c r="F1466" s="36">
        <v>0</v>
      </c>
      <c r="G1466" s="37" t="str">
        <f t="shared" si="172"/>
        <v>-</v>
      </c>
      <c r="H1466" s="190"/>
    </row>
    <row r="1467" spans="1:8" s="114" customFormat="1" ht="12" customHeight="1" hidden="1" outlineLevel="2">
      <c r="A1467" s="34" t="s">
        <v>25</v>
      </c>
      <c r="B1467" s="35" t="s">
        <v>115</v>
      </c>
      <c r="C1467" s="188"/>
      <c r="D1467" s="187"/>
      <c r="E1467" s="145">
        <v>0</v>
      </c>
      <c r="F1467" s="36">
        <v>0</v>
      </c>
      <c r="G1467" s="37" t="str">
        <f t="shared" si="172"/>
        <v>-</v>
      </c>
      <c r="H1467" s="190"/>
    </row>
    <row r="1468" spans="1:8" s="114" customFormat="1" ht="12" customHeight="1" hidden="1" outlineLevel="2">
      <c r="A1468" s="34" t="s">
        <v>31</v>
      </c>
      <c r="B1468" s="35" t="s">
        <v>30</v>
      </c>
      <c r="C1468" s="188"/>
      <c r="D1468" s="187"/>
      <c r="E1468" s="145">
        <v>0</v>
      </c>
      <c r="F1468" s="36">
        <v>0</v>
      </c>
      <c r="G1468" s="37" t="str">
        <f t="shared" si="172"/>
        <v>-</v>
      </c>
      <c r="H1468" s="190"/>
    </row>
    <row r="1469" spans="1:8" s="114" customFormat="1" ht="3" customHeight="1" outlineLevel="1" collapsed="1">
      <c r="A1469" s="38"/>
      <c r="B1469" s="39"/>
      <c r="C1469" s="110"/>
      <c r="D1469" s="108"/>
      <c r="E1469" s="146"/>
      <c r="F1469" s="40"/>
      <c r="G1469" s="41"/>
      <c r="H1469" s="191"/>
    </row>
    <row r="1470" spans="1:8" s="114" customFormat="1" ht="3" customHeight="1" outlineLevel="1">
      <c r="A1470" s="119"/>
      <c r="B1470" s="120"/>
      <c r="C1470" s="111"/>
      <c r="D1470" s="112"/>
      <c r="E1470" s="147"/>
      <c r="F1470" s="121"/>
      <c r="G1470" s="122"/>
      <c r="H1470" s="113"/>
    </row>
    <row r="1471" spans="1:8" s="160" customFormat="1" ht="13.5" customHeight="1" outlineLevel="1">
      <c r="A1471" s="42" t="s">
        <v>121</v>
      </c>
      <c r="B1471" s="43" t="s">
        <v>319</v>
      </c>
      <c r="C1471" s="188">
        <v>853</v>
      </c>
      <c r="D1471" s="187">
        <v>85305</v>
      </c>
      <c r="E1471" s="144">
        <f>SUM(E1472:E1476)</f>
        <v>20000</v>
      </c>
      <c r="F1471" s="44">
        <f>SUM(F1472:F1476)</f>
        <v>8327.37</v>
      </c>
      <c r="G1471" s="45">
        <f aca="true" t="shared" si="173" ref="G1471:G1476">IF(E1471&gt;0,F1471/E1471*100,"-")</f>
        <v>41.63685</v>
      </c>
      <c r="H1471" s="190" t="s">
        <v>476</v>
      </c>
    </row>
    <row r="1472" spans="1:8" s="114" customFormat="1" ht="12" customHeight="1" outlineLevel="1">
      <c r="A1472" s="34" t="s">
        <v>1</v>
      </c>
      <c r="B1472" s="35" t="s">
        <v>27</v>
      </c>
      <c r="C1472" s="188"/>
      <c r="D1472" s="187"/>
      <c r="E1472" s="145">
        <v>20000</v>
      </c>
      <c r="F1472" s="36">
        <v>8327.37</v>
      </c>
      <c r="G1472" s="37">
        <f t="shared" si="173"/>
        <v>41.63685</v>
      </c>
      <c r="H1472" s="190"/>
    </row>
    <row r="1473" spans="1:8" s="114" customFormat="1" ht="12" customHeight="1" hidden="1" outlineLevel="2">
      <c r="A1473" s="34" t="s">
        <v>2</v>
      </c>
      <c r="B1473" s="35" t="s">
        <v>28</v>
      </c>
      <c r="C1473" s="188"/>
      <c r="D1473" s="187"/>
      <c r="E1473" s="145">
        <v>0</v>
      </c>
      <c r="F1473" s="36">
        <v>0</v>
      </c>
      <c r="G1473" s="37" t="str">
        <f t="shared" si="173"/>
        <v>-</v>
      </c>
      <c r="H1473" s="190"/>
    </row>
    <row r="1474" spans="1:8" s="114" customFormat="1" ht="12" customHeight="1" hidden="1" outlineLevel="2">
      <c r="A1474" s="34" t="s">
        <v>3</v>
      </c>
      <c r="B1474" s="35" t="s">
        <v>29</v>
      </c>
      <c r="C1474" s="188"/>
      <c r="D1474" s="187"/>
      <c r="E1474" s="145">
        <v>0</v>
      </c>
      <c r="F1474" s="36">
        <v>0</v>
      </c>
      <c r="G1474" s="37" t="str">
        <f t="shared" si="173"/>
        <v>-</v>
      </c>
      <c r="H1474" s="190"/>
    </row>
    <row r="1475" spans="1:8" s="114" customFormat="1" ht="12" customHeight="1" hidden="1" outlineLevel="2">
      <c r="A1475" s="34" t="s">
        <v>25</v>
      </c>
      <c r="B1475" s="35" t="s">
        <v>115</v>
      </c>
      <c r="C1475" s="188"/>
      <c r="D1475" s="187"/>
      <c r="E1475" s="145">
        <v>0</v>
      </c>
      <c r="F1475" s="36">
        <v>0</v>
      </c>
      <c r="G1475" s="37" t="str">
        <f t="shared" si="173"/>
        <v>-</v>
      </c>
      <c r="H1475" s="190"/>
    </row>
    <row r="1476" spans="1:8" s="114" customFormat="1" ht="12" customHeight="1" hidden="1" outlineLevel="2">
      <c r="A1476" s="34" t="s">
        <v>31</v>
      </c>
      <c r="B1476" s="35" t="s">
        <v>30</v>
      </c>
      <c r="C1476" s="188"/>
      <c r="D1476" s="187"/>
      <c r="E1476" s="145">
        <v>0</v>
      </c>
      <c r="F1476" s="36">
        <v>0</v>
      </c>
      <c r="G1476" s="37" t="str">
        <f t="shared" si="173"/>
        <v>-</v>
      </c>
      <c r="H1476" s="190"/>
    </row>
    <row r="1477" spans="1:8" s="114" customFormat="1" ht="3" customHeight="1" outlineLevel="1" collapsed="1">
      <c r="A1477" s="38"/>
      <c r="B1477" s="39"/>
      <c r="C1477" s="110"/>
      <c r="D1477" s="108"/>
      <c r="E1477" s="146"/>
      <c r="F1477" s="40"/>
      <c r="G1477" s="41"/>
      <c r="H1477" s="191"/>
    </row>
    <row r="1478" spans="1:8" s="114" customFormat="1" ht="3" customHeight="1" outlineLevel="1">
      <c r="A1478" s="119"/>
      <c r="B1478" s="120"/>
      <c r="C1478" s="111"/>
      <c r="D1478" s="112"/>
      <c r="E1478" s="147"/>
      <c r="F1478" s="121"/>
      <c r="G1478" s="122"/>
      <c r="H1478" s="113"/>
    </row>
    <row r="1479" spans="1:8" s="160" customFormat="1" ht="13.5" customHeight="1" outlineLevel="1">
      <c r="A1479" s="42" t="s">
        <v>134</v>
      </c>
      <c r="B1479" s="43" t="s">
        <v>320</v>
      </c>
      <c r="C1479" s="188">
        <v>853</v>
      </c>
      <c r="D1479" s="187">
        <v>85305</v>
      </c>
      <c r="E1479" s="144">
        <f>SUM(E1480:E1484)</f>
        <v>14200</v>
      </c>
      <c r="F1479" s="44">
        <f>SUM(F1480:F1484)</f>
        <v>14125.58</v>
      </c>
      <c r="G1479" s="45">
        <f aca="true" t="shared" si="174" ref="G1479:G1484">IF(E1479&gt;0,F1479/E1479*100,"-")</f>
        <v>99.47591549295774</v>
      </c>
      <c r="H1479" s="190" t="s">
        <v>477</v>
      </c>
    </row>
    <row r="1480" spans="1:8" s="114" customFormat="1" ht="12" customHeight="1" outlineLevel="1">
      <c r="A1480" s="34" t="s">
        <v>1</v>
      </c>
      <c r="B1480" s="35" t="s">
        <v>27</v>
      </c>
      <c r="C1480" s="188"/>
      <c r="D1480" s="187"/>
      <c r="E1480" s="145">
        <v>14200</v>
      </c>
      <c r="F1480" s="36">
        <v>14125.58</v>
      </c>
      <c r="G1480" s="37">
        <f t="shared" si="174"/>
        <v>99.47591549295774</v>
      </c>
      <c r="H1480" s="190"/>
    </row>
    <row r="1481" spans="1:8" s="114" customFormat="1" ht="12" customHeight="1" hidden="1" outlineLevel="2">
      <c r="A1481" s="34" t="s">
        <v>2</v>
      </c>
      <c r="B1481" s="35" t="s">
        <v>28</v>
      </c>
      <c r="C1481" s="188"/>
      <c r="D1481" s="187"/>
      <c r="E1481" s="145">
        <v>0</v>
      </c>
      <c r="F1481" s="36">
        <v>0</v>
      </c>
      <c r="G1481" s="37" t="str">
        <f t="shared" si="174"/>
        <v>-</v>
      </c>
      <c r="H1481" s="190"/>
    </row>
    <row r="1482" spans="1:8" s="114" customFormat="1" ht="12" customHeight="1" hidden="1" outlineLevel="2">
      <c r="A1482" s="34" t="s">
        <v>3</v>
      </c>
      <c r="B1482" s="35" t="s">
        <v>29</v>
      </c>
      <c r="C1482" s="188"/>
      <c r="D1482" s="187"/>
      <c r="E1482" s="145">
        <v>0</v>
      </c>
      <c r="F1482" s="36">
        <v>0</v>
      </c>
      <c r="G1482" s="37" t="str">
        <f t="shared" si="174"/>
        <v>-</v>
      </c>
      <c r="H1482" s="190"/>
    </row>
    <row r="1483" spans="1:8" s="114" customFormat="1" ht="12" customHeight="1" hidden="1" outlineLevel="2">
      <c r="A1483" s="34" t="s">
        <v>25</v>
      </c>
      <c r="B1483" s="35" t="s">
        <v>115</v>
      </c>
      <c r="C1483" s="188"/>
      <c r="D1483" s="187"/>
      <c r="E1483" s="145">
        <v>0</v>
      </c>
      <c r="F1483" s="36">
        <v>0</v>
      </c>
      <c r="G1483" s="37" t="str">
        <f t="shared" si="174"/>
        <v>-</v>
      </c>
      <c r="H1483" s="190"/>
    </row>
    <row r="1484" spans="1:8" s="114" customFormat="1" ht="12" customHeight="1" hidden="1" outlineLevel="2">
      <c r="A1484" s="34" t="s">
        <v>31</v>
      </c>
      <c r="B1484" s="35" t="s">
        <v>30</v>
      </c>
      <c r="C1484" s="188"/>
      <c r="D1484" s="187"/>
      <c r="E1484" s="145">
        <v>0</v>
      </c>
      <c r="F1484" s="36">
        <v>0</v>
      </c>
      <c r="G1484" s="37" t="str">
        <f t="shared" si="174"/>
        <v>-</v>
      </c>
      <c r="H1484" s="190"/>
    </row>
    <row r="1485" spans="1:8" s="114" customFormat="1" ht="3" customHeight="1" outlineLevel="1" collapsed="1">
      <c r="A1485" s="38"/>
      <c r="B1485" s="39"/>
      <c r="C1485" s="110"/>
      <c r="D1485" s="108"/>
      <c r="E1485" s="146"/>
      <c r="F1485" s="40"/>
      <c r="G1485" s="41"/>
      <c r="H1485" s="191"/>
    </row>
    <row r="1486" spans="1:8" s="114" customFormat="1" ht="3" customHeight="1" outlineLevel="1">
      <c r="A1486" s="119"/>
      <c r="B1486" s="120"/>
      <c r="C1486" s="111"/>
      <c r="D1486" s="112"/>
      <c r="E1486" s="147"/>
      <c r="F1486" s="121"/>
      <c r="G1486" s="122"/>
      <c r="H1486" s="113"/>
    </row>
    <row r="1487" spans="1:8" s="160" customFormat="1" ht="24.75" customHeight="1" outlineLevel="1">
      <c r="A1487" s="42" t="s">
        <v>135</v>
      </c>
      <c r="B1487" s="43" t="s">
        <v>218</v>
      </c>
      <c r="C1487" s="188">
        <v>853</v>
      </c>
      <c r="D1487" s="187">
        <v>85395</v>
      </c>
      <c r="E1487" s="144">
        <f>SUM(E1488:E1492)</f>
        <v>11416</v>
      </c>
      <c r="F1487" s="44">
        <f>SUM(F1488:F1492)</f>
        <v>11414.4</v>
      </c>
      <c r="G1487" s="45">
        <f aca="true" t="shared" si="175" ref="G1487:G1492">IF(E1487&gt;0,F1487/E1487*100,"-")</f>
        <v>99.98598458304134</v>
      </c>
      <c r="H1487" s="190" t="s">
        <v>478</v>
      </c>
    </row>
    <row r="1488" spans="1:8" s="114" customFormat="1" ht="12" customHeight="1" hidden="1" outlineLevel="2">
      <c r="A1488" s="34" t="s">
        <v>1</v>
      </c>
      <c r="B1488" s="35" t="s">
        <v>27</v>
      </c>
      <c r="C1488" s="188"/>
      <c r="D1488" s="187"/>
      <c r="E1488" s="145">
        <v>0</v>
      </c>
      <c r="F1488" s="36">
        <v>0</v>
      </c>
      <c r="G1488" s="37" t="str">
        <f t="shared" si="175"/>
        <v>-</v>
      </c>
      <c r="H1488" s="190"/>
    </row>
    <row r="1489" spans="1:8" s="114" customFormat="1" ht="12" customHeight="1" outlineLevel="1" collapsed="1">
      <c r="A1489" s="34" t="s">
        <v>2</v>
      </c>
      <c r="B1489" s="35" t="s">
        <v>28</v>
      </c>
      <c r="C1489" s="188"/>
      <c r="D1489" s="187"/>
      <c r="E1489" s="145">
        <v>75</v>
      </c>
      <c r="F1489" s="36">
        <v>74.19</v>
      </c>
      <c r="G1489" s="37">
        <f t="shared" si="175"/>
        <v>98.92</v>
      </c>
      <c r="H1489" s="190"/>
    </row>
    <row r="1490" spans="1:8" s="114" customFormat="1" ht="12" customHeight="1" hidden="1" outlineLevel="2">
      <c r="A1490" s="34" t="s">
        <v>3</v>
      </c>
      <c r="B1490" s="35" t="s">
        <v>29</v>
      </c>
      <c r="C1490" s="188"/>
      <c r="D1490" s="187"/>
      <c r="E1490" s="145">
        <v>0</v>
      </c>
      <c r="F1490" s="36">
        <v>0</v>
      </c>
      <c r="G1490" s="37" t="str">
        <f t="shared" si="175"/>
        <v>-</v>
      </c>
      <c r="H1490" s="190"/>
    </row>
    <row r="1491" spans="1:8" s="114" customFormat="1" ht="12" customHeight="1" hidden="1" outlineLevel="2">
      <c r="A1491" s="34" t="s">
        <v>25</v>
      </c>
      <c r="B1491" s="35" t="s">
        <v>115</v>
      </c>
      <c r="C1491" s="188"/>
      <c r="D1491" s="187"/>
      <c r="E1491" s="145">
        <v>0</v>
      </c>
      <c r="F1491" s="36">
        <v>0</v>
      </c>
      <c r="G1491" s="37" t="str">
        <f t="shared" si="175"/>
        <v>-</v>
      </c>
      <c r="H1491" s="190"/>
    </row>
    <row r="1492" spans="1:8" s="114" customFormat="1" ht="12" customHeight="1" outlineLevel="1" collapsed="1">
      <c r="A1492" s="34" t="s">
        <v>31</v>
      </c>
      <c r="B1492" s="35" t="s">
        <v>30</v>
      </c>
      <c r="C1492" s="188"/>
      <c r="D1492" s="187"/>
      <c r="E1492" s="145">
        <v>11341</v>
      </c>
      <c r="F1492" s="36">
        <v>11340.21</v>
      </c>
      <c r="G1492" s="37">
        <f t="shared" si="175"/>
        <v>99.99303412397495</v>
      </c>
      <c r="H1492" s="190"/>
    </row>
    <row r="1493" spans="1:8" s="114" customFormat="1" ht="3" customHeight="1" outlineLevel="1">
      <c r="A1493" s="38"/>
      <c r="B1493" s="39"/>
      <c r="C1493" s="110"/>
      <c r="D1493" s="108"/>
      <c r="E1493" s="146"/>
      <c r="F1493" s="40"/>
      <c r="G1493" s="41"/>
      <c r="H1493" s="191"/>
    </row>
    <row r="1494" spans="1:8" s="114" customFormat="1" ht="3" customHeight="1" outlineLevel="1">
      <c r="A1494" s="119"/>
      <c r="B1494" s="120"/>
      <c r="C1494" s="111"/>
      <c r="D1494" s="112"/>
      <c r="E1494" s="147"/>
      <c r="F1494" s="121"/>
      <c r="G1494" s="122"/>
      <c r="H1494" s="113"/>
    </row>
    <row r="1495" spans="1:8" s="160" customFormat="1" ht="24.75" customHeight="1" outlineLevel="1">
      <c r="A1495" s="42" t="s">
        <v>333</v>
      </c>
      <c r="B1495" s="43" t="s">
        <v>219</v>
      </c>
      <c r="C1495" s="188">
        <v>853</v>
      </c>
      <c r="D1495" s="187">
        <v>85395</v>
      </c>
      <c r="E1495" s="144">
        <f>SUM(E1496:E1500)</f>
        <v>3511</v>
      </c>
      <c r="F1495" s="44">
        <f>SUM(F1496:F1500)</f>
        <v>3510</v>
      </c>
      <c r="G1495" s="45">
        <f aca="true" t="shared" si="176" ref="G1495:G1500">IF(E1495&gt;0,F1495/E1495*100,"-")</f>
        <v>99.97151808601538</v>
      </c>
      <c r="H1495" s="182" t="s">
        <v>479</v>
      </c>
    </row>
    <row r="1496" spans="1:8" s="114" customFormat="1" ht="12" customHeight="1" hidden="1" outlineLevel="2">
      <c r="A1496" s="34" t="s">
        <v>1</v>
      </c>
      <c r="B1496" s="35" t="s">
        <v>27</v>
      </c>
      <c r="C1496" s="188"/>
      <c r="D1496" s="187"/>
      <c r="E1496" s="145">
        <v>0</v>
      </c>
      <c r="F1496" s="36">
        <v>0</v>
      </c>
      <c r="G1496" s="37" t="str">
        <f t="shared" si="176"/>
        <v>-</v>
      </c>
      <c r="H1496" s="182"/>
    </row>
    <row r="1497" spans="1:8" s="114" customFormat="1" ht="12" customHeight="1" outlineLevel="1" collapsed="1">
      <c r="A1497" s="34" t="s">
        <v>2</v>
      </c>
      <c r="B1497" s="35" t="s">
        <v>28</v>
      </c>
      <c r="C1497" s="188"/>
      <c r="D1497" s="187"/>
      <c r="E1497" s="145">
        <v>23</v>
      </c>
      <c r="F1497" s="36">
        <v>22.81</v>
      </c>
      <c r="G1497" s="37">
        <f t="shared" si="176"/>
        <v>99.17391304347825</v>
      </c>
      <c r="H1497" s="182"/>
    </row>
    <row r="1498" spans="1:8" s="114" customFormat="1" ht="12" customHeight="1" hidden="1" outlineLevel="2">
      <c r="A1498" s="34" t="s">
        <v>3</v>
      </c>
      <c r="B1498" s="35" t="s">
        <v>29</v>
      </c>
      <c r="C1498" s="188"/>
      <c r="D1498" s="187"/>
      <c r="E1498" s="145">
        <v>0</v>
      </c>
      <c r="F1498" s="36">
        <v>0</v>
      </c>
      <c r="G1498" s="37" t="str">
        <f t="shared" si="176"/>
        <v>-</v>
      </c>
      <c r="H1498" s="182"/>
    </row>
    <row r="1499" spans="1:8" s="114" customFormat="1" ht="12" customHeight="1" hidden="1" outlineLevel="2">
      <c r="A1499" s="34" t="s">
        <v>25</v>
      </c>
      <c r="B1499" s="35" t="s">
        <v>115</v>
      </c>
      <c r="C1499" s="188"/>
      <c r="D1499" s="187"/>
      <c r="E1499" s="145">
        <v>0</v>
      </c>
      <c r="F1499" s="36">
        <v>0</v>
      </c>
      <c r="G1499" s="37" t="str">
        <f t="shared" si="176"/>
        <v>-</v>
      </c>
      <c r="H1499" s="182"/>
    </row>
    <row r="1500" spans="1:8" s="114" customFormat="1" ht="12" customHeight="1" outlineLevel="1" collapsed="1">
      <c r="A1500" s="34" t="s">
        <v>31</v>
      </c>
      <c r="B1500" s="35" t="s">
        <v>30</v>
      </c>
      <c r="C1500" s="188"/>
      <c r="D1500" s="187"/>
      <c r="E1500" s="145">
        <v>3488</v>
      </c>
      <c r="F1500" s="36">
        <v>3487.19</v>
      </c>
      <c r="G1500" s="37">
        <f t="shared" si="176"/>
        <v>99.97677752293578</v>
      </c>
      <c r="H1500" s="182"/>
    </row>
    <row r="1501" spans="1:8" s="114" customFormat="1" ht="3" customHeight="1" outlineLevel="1">
      <c r="A1501" s="38"/>
      <c r="B1501" s="39"/>
      <c r="C1501" s="110"/>
      <c r="D1501" s="108"/>
      <c r="E1501" s="146"/>
      <c r="F1501" s="40"/>
      <c r="G1501" s="41"/>
      <c r="H1501" s="109"/>
    </row>
    <row r="1502" spans="1:8" s="114" customFormat="1" ht="3" customHeight="1" outlineLevel="1">
      <c r="A1502" s="119"/>
      <c r="B1502" s="120"/>
      <c r="C1502" s="111"/>
      <c r="D1502" s="112"/>
      <c r="E1502" s="147"/>
      <c r="F1502" s="121"/>
      <c r="G1502" s="122"/>
      <c r="H1502" s="113"/>
    </row>
    <row r="1503" spans="1:8" s="160" customFormat="1" ht="24.75" customHeight="1" outlineLevel="1">
      <c r="A1503" s="42" t="s">
        <v>334</v>
      </c>
      <c r="B1503" s="43" t="s">
        <v>220</v>
      </c>
      <c r="C1503" s="188">
        <v>853</v>
      </c>
      <c r="D1503" s="187">
        <v>85395</v>
      </c>
      <c r="E1503" s="144">
        <f>SUM(E1504:E1508)</f>
        <v>14801</v>
      </c>
      <c r="F1503" s="44">
        <f>SUM(F1504:F1508)</f>
        <v>14799.51</v>
      </c>
      <c r="G1503" s="45">
        <f aca="true" t="shared" si="177" ref="G1503:G1508">IF(E1503&gt;0,F1503/E1503*100,"-")</f>
        <v>99.98993311262753</v>
      </c>
      <c r="H1503" s="182" t="s">
        <v>480</v>
      </c>
    </row>
    <row r="1504" spans="1:8" s="114" customFormat="1" ht="12" customHeight="1" hidden="1" outlineLevel="2">
      <c r="A1504" s="34" t="s">
        <v>1</v>
      </c>
      <c r="B1504" s="35" t="s">
        <v>27</v>
      </c>
      <c r="C1504" s="188"/>
      <c r="D1504" s="187"/>
      <c r="E1504" s="145">
        <v>0</v>
      </c>
      <c r="F1504" s="36">
        <v>0</v>
      </c>
      <c r="G1504" s="37" t="str">
        <f t="shared" si="177"/>
        <v>-</v>
      </c>
      <c r="H1504" s="182"/>
    </row>
    <row r="1505" spans="1:8" s="114" customFormat="1" ht="12" customHeight="1" outlineLevel="1" collapsed="1">
      <c r="A1505" s="34" t="s">
        <v>2</v>
      </c>
      <c r="B1505" s="35" t="s">
        <v>28</v>
      </c>
      <c r="C1505" s="188"/>
      <c r="D1505" s="187"/>
      <c r="E1505" s="145">
        <v>97</v>
      </c>
      <c r="F1505" s="36">
        <v>96.2</v>
      </c>
      <c r="G1505" s="37">
        <f t="shared" si="177"/>
        <v>99.17525773195877</v>
      </c>
      <c r="H1505" s="182"/>
    </row>
    <row r="1506" spans="1:8" s="114" customFormat="1" ht="12" customHeight="1" hidden="1" outlineLevel="2">
      <c r="A1506" s="34" t="s">
        <v>3</v>
      </c>
      <c r="B1506" s="35" t="s">
        <v>29</v>
      </c>
      <c r="C1506" s="188"/>
      <c r="D1506" s="187"/>
      <c r="E1506" s="145">
        <v>0</v>
      </c>
      <c r="F1506" s="36">
        <v>0</v>
      </c>
      <c r="G1506" s="37" t="str">
        <f t="shared" si="177"/>
        <v>-</v>
      </c>
      <c r="H1506" s="182"/>
    </row>
    <row r="1507" spans="1:8" s="114" customFormat="1" ht="12" customHeight="1" hidden="1" outlineLevel="2">
      <c r="A1507" s="34" t="s">
        <v>25</v>
      </c>
      <c r="B1507" s="35" t="s">
        <v>115</v>
      </c>
      <c r="C1507" s="188"/>
      <c r="D1507" s="187"/>
      <c r="E1507" s="145">
        <v>0</v>
      </c>
      <c r="F1507" s="36">
        <v>0</v>
      </c>
      <c r="G1507" s="37" t="str">
        <f t="shared" si="177"/>
        <v>-</v>
      </c>
      <c r="H1507" s="182"/>
    </row>
    <row r="1508" spans="1:8" s="114" customFormat="1" ht="12" customHeight="1" outlineLevel="1" collapsed="1">
      <c r="A1508" s="34" t="s">
        <v>31</v>
      </c>
      <c r="B1508" s="35" t="s">
        <v>30</v>
      </c>
      <c r="C1508" s="188"/>
      <c r="D1508" s="187"/>
      <c r="E1508" s="145">
        <v>14704</v>
      </c>
      <c r="F1508" s="36">
        <v>14703.31</v>
      </c>
      <c r="G1508" s="37">
        <f t="shared" si="177"/>
        <v>99.99530739934711</v>
      </c>
      <c r="H1508" s="182"/>
    </row>
    <row r="1509" spans="1:8" s="114" customFormat="1" ht="3" customHeight="1" outlineLevel="1">
      <c r="A1509" s="38"/>
      <c r="B1509" s="39"/>
      <c r="C1509" s="110"/>
      <c r="D1509" s="108"/>
      <c r="E1509" s="146"/>
      <c r="F1509" s="40"/>
      <c r="G1509" s="41"/>
      <c r="H1509" s="109"/>
    </row>
    <row r="1510" spans="1:8" s="114" customFormat="1" ht="3" customHeight="1" outlineLevel="1">
      <c r="A1510" s="119"/>
      <c r="B1510" s="120"/>
      <c r="C1510" s="111"/>
      <c r="D1510" s="112"/>
      <c r="E1510" s="147"/>
      <c r="F1510" s="121"/>
      <c r="G1510" s="122"/>
      <c r="H1510" s="113"/>
    </row>
    <row r="1511" spans="1:8" s="160" customFormat="1" ht="24.75" customHeight="1" outlineLevel="1">
      <c r="A1511" s="42" t="s">
        <v>335</v>
      </c>
      <c r="B1511" s="43" t="s">
        <v>321</v>
      </c>
      <c r="C1511" s="188">
        <v>853</v>
      </c>
      <c r="D1511" s="187">
        <v>85395</v>
      </c>
      <c r="E1511" s="144">
        <f>SUM(E1512:E1516)</f>
        <v>922</v>
      </c>
      <c r="F1511" s="44">
        <f>SUM(F1512:F1516)</f>
        <v>921.68</v>
      </c>
      <c r="G1511" s="45">
        <f aca="true" t="shared" si="178" ref="G1511:G1516">IF(E1511&gt;0,F1511/E1511*100,"-")</f>
        <v>99.96529284164859</v>
      </c>
      <c r="H1511" s="182" t="s">
        <v>481</v>
      </c>
    </row>
    <row r="1512" spans="1:8" s="114" customFormat="1" ht="12" customHeight="1" hidden="1" outlineLevel="2">
      <c r="A1512" s="34" t="s">
        <v>1</v>
      </c>
      <c r="B1512" s="35" t="s">
        <v>27</v>
      </c>
      <c r="C1512" s="188"/>
      <c r="D1512" s="187"/>
      <c r="E1512" s="145">
        <v>0</v>
      </c>
      <c r="F1512" s="36">
        <v>0</v>
      </c>
      <c r="G1512" s="37" t="str">
        <f t="shared" si="178"/>
        <v>-</v>
      </c>
      <c r="H1512" s="182"/>
    </row>
    <row r="1513" spans="1:8" s="114" customFormat="1" ht="12" customHeight="1" hidden="1" outlineLevel="2">
      <c r="A1513" s="34" t="s">
        <v>2</v>
      </c>
      <c r="B1513" s="35" t="s">
        <v>28</v>
      </c>
      <c r="C1513" s="188"/>
      <c r="D1513" s="187"/>
      <c r="E1513" s="145">
        <v>0</v>
      </c>
      <c r="F1513" s="36">
        <v>0</v>
      </c>
      <c r="G1513" s="37" t="str">
        <f t="shared" si="178"/>
        <v>-</v>
      </c>
      <c r="H1513" s="182"/>
    </row>
    <row r="1514" spans="1:8" s="114" customFormat="1" ht="12" customHeight="1" hidden="1" outlineLevel="2">
      <c r="A1514" s="34" t="s">
        <v>3</v>
      </c>
      <c r="B1514" s="35" t="s">
        <v>29</v>
      </c>
      <c r="C1514" s="188"/>
      <c r="D1514" s="187"/>
      <c r="E1514" s="145">
        <v>0</v>
      </c>
      <c r="F1514" s="36">
        <v>0</v>
      </c>
      <c r="G1514" s="37" t="str">
        <f t="shared" si="178"/>
        <v>-</v>
      </c>
      <c r="H1514" s="182"/>
    </row>
    <row r="1515" spans="1:8" s="114" customFormat="1" ht="12" customHeight="1" hidden="1" outlineLevel="2">
      <c r="A1515" s="34" t="s">
        <v>25</v>
      </c>
      <c r="B1515" s="35" t="s">
        <v>115</v>
      </c>
      <c r="C1515" s="188"/>
      <c r="D1515" s="187"/>
      <c r="E1515" s="145">
        <v>0</v>
      </c>
      <c r="F1515" s="36">
        <v>0</v>
      </c>
      <c r="G1515" s="37" t="str">
        <f t="shared" si="178"/>
        <v>-</v>
      </c>
      <c r="H1515" s="182"/>
    </row>
    <row r="1516" spans="1:8" s="114" customFormat="1" ht="12" customHeight="1" outlineLevel="1" collapsed="1">
      <c r="A1516" s="34" t="s">
        <v>31</v>
      </c>
      <c r="B1516" s="35" t="s">
        <v>30</v>
      </c>
      <c r="C1516" s="188"/>
      <c r="D1516" s="187"/>
      <c r="E1516" s="145">
        <v>922</v>
      </c>
      <c r="F1516" s="36">
        <v>921.68</v>
      </c>
      <c r="G1516" s="37">
        <f t="shared" si="178"/>
        <v>99.96529284164859</v>
      </c>
      <c r="H1516" s="182"/>
    </row>
    <row r="1517" spans="1:8" s="114" customFormat="1" ht="3" customHeight="1" outlineLevel="1">
      <c r="A1517" s="38"/>
      <c r="B1517" s="39"/>
      <c r="C1517" s="110"/>
      <c r="D1517" s="108"/>
      <c r="E1517" s="146"/>
      <c r="F1517" s="40"/>
      <c r="G1517" s="41"/>
      <c r="H1517" s="109"/>
    </row>
    <row r="1518" spans="1:8" s="114" customFormat="1" ht="3" customHeight="1" outlineLevel="1">
      <c r="A1518" s="119"/>
      <c r="B1518" s="120"/>
      <c r="C1518" s="111"/>
      <c r="D1518" s="112"/>
      <c r="E1518" s="147"/>
      <c r="F1518" s="121"/>
      <c r="G1518" s="122"/>
      <c r="H1518" s="113"/>
    </row>
    <row r="1519" spans="1:8" s="160" customFormat="1" ht="24.75" customHeight="1" outlineLevel="1">
      <c r="A1519" s="42" t="s">
        <v>336</v>
      </c>
      <c r="B1519" s="43" t="s">
        <v>322</v>
      </c>
      <c r="C1519" s="188">
        <v>854</v>
      </c>
      <c r="D1519" s="187">
        <v>85407</v>
      </c>
      <c r="E1519" s="144">
        <f>SUM(E1520:E1524)</f>
        <v>24800</v>
      </c>
      <c r="F1519" s="44">
        <f>SUM(F1520:F1524)</f>
        <v>22839</v>
      </c>
      <c r="G1519" s="45">
        <f aca="true" t="shared" si="179" ref="G1519:G1524">IF(E1519&gt;0,F1519/E1519*100,"-")</f>
        <v>92.09274193548387</v>
      </c>
      <c r="H1519" s="194" t="s">
        <v>482</v>
      </c>
    </row>
    <row r="1520" spans="1:8" s="114" customFormat="1" ht="12" customHeight="1" outlineLevel="1">
      <c r="A1520" s="34" t="s">
        <v>1</v>
      </c>
      <c r="B1520" s="35" t="s">
        <v>27</v>
      </c>
      <c r="C1520" s="188"/>
      <c r="D1520" s="187"/>
      <c r="E1520" s="145">
        <v>24800</v>
      </c>
      <c r="F1520" s="36">
        <v>22839</v>
      </c>
      <c r="G1520" s="37">
        <f t="shared" si="179"/>
        <v>92.09274193548387</v>
      </c>
      <c r="H1520" s="194"/>
    </row>
    <row r="1521" spans="1:8" s="114" customFormat="1" ht="12" customHeight="1" hidden="1" outlineLevel="2">
      <c r="A1521" s="34" t="s">
        <v>2</v>
      </c>
      <c r="B1521" s="35" t="s">
        <v>28</v>
      </c>
      <c r="C1521" s="188"/>
      <c r="D1521" s="187"/>
      <c r="E1521" s="145">
        <v>0</v>
      </c>
      <c r="F1521" s="36">
        <v>0</v>
      </c>
      <c r="G1521" s="37" t="str">
        <f t="shared" si="179"/>
        <v>-</v>
      </c>
      <c r="H1521" s="194"/>
    </row>
    <row r="1522" spans="1:8" s="114" customFormat="1" ht="12" customHeight="1" hidden="1" outlineLevel="2">
      <c r="A1522" s="34" t="s">
        <v>3</v>
      </c>
      <c r="B1522" s="35" t="s">
        <v>29</v>
      </c>
      <c r="C1522" s="188"/>
      <c r="D1522" s="187"/>
      <c r="E1522" s="145">
        <v>0</v>
      </c>
      <c r="F1522" s="36">
        <v>0</v>
      </c>
      <c r="G1522" s="37" t="str">
        <f t="shared" si="179"/>
        <v>-</v>
      </c>
      <c r="H1522" s="194"/>
    </row>
    <row r="1523" spans="1:8" s="114" customFormat="1" ht="12" customHeight="1" hidden="1" outlineLevel="2">
      <c r="A1523" s="34" t="s">
        <v>25</v>
      </c>
      <c r="B1523" s="35" t="s">
        <v>115</v>
      </c>
      <c r="C1523" s="188"/>
      <c r="D1523" s="187"/>
      <c r="E1523" s="145">
        <v>0</v>
      </c>
      <c r="F1523" s="36">
        <v>0</v>
      </c>
      <c r="G1523" s="37" t="str">
        <f t="shared" si="179"/>
        <v>-</v>
      </c>
      <c r="H1523" s="194"/>
    </row>
    <row r="1524" spans="1:8" s="114" customFormat="1" ht="12" customHeight="1" hidden="1" outlineLevel="2">
      <c r="A1524" s="34" t="s">
        <v>31</v>
      </c>
      <c r="B1524" s="35" t="s">
        <v>30</v>
      </c>
      <c r="C1524" s="188"/>
      <c r="D1524" s="187"/>
      <c r="E1524" s="145">
        <v>0</v>
      </c>
      <c r="F1524" s="36">
        <v>0</v>
      </c>
      <c r="G1524" s="37" t="str">
        <f t="shared" si="179"/>
        <v>-</v>
      </c>
      <c r="H1524" s="194"/>
    </row>
    <row r="1525" spans="1:8" s="114" customFormat="1" ht="3.75" customHeight="1" outlineLevel="1" collapsed="1">
      <c r="A1525" s="38"/>
      <c r="B1525" s="39"/>
      <c r="C1525" s="110"/>
      <c r="D1525" s="108"/>
      <c r="E1525" s="146"/>
      <c r="F1525" s="40"/>
      <c r="G1525" s="41"/>
      <c r="H1525" s="195"/>
    </row>
    <row r="1526" spans="1:8" s="114" customFormat="1" ht="3" customHeight="1" outlineLevel="1">
      <c r="A1526" s="119"/>
      <c r="B1526" s="120"/>
      <c r="C1526" s="111"/>
      <c r="D1526" s="112"/>
      <c r="E1526" s="147"/>
      <c r="F1526" s="121"/>
      <c r="G1526" s="122"/>
      <c r="H1526" s="113"/>
    </row>
    <row r="1527" spans="1:8" s="160" customFormat="1" ht="13.5" customHeight="1" outlineLevel="1">
      <c r="A1527" s="42" t="s">
        <v>337</v>
      </c>
      <c r="B1527" s="43" t="s">
        <v>221</v>
      </c>
      <c r="C1527" s="188">
        <v>921</v>
      </c>
      <c r="D1527" s="187">
        <v>92195</v>
      </c>
      <c r="E1527" s="144">
        <f>SUM(E1528:E1532)</f>
        <v>200000</v>
      </c>
      <c r="F1527" s="44">
        <f>SUM(F1528:F1532)</f>
        <v>197000</v>
      </c>
      <c r="G1527" s="45">
        <f aca="true" t="shared" si="180" ref="G1527:G1532">IF(E1527&gt;0,F1527/E1527*100,"-")</f>
        <v>98.5</v>
      </c>
      <c r="H1527" s="194" t="s">
        <v>483</v>
      </c>
    </row>
    <row r="1528" spans="1:8" s="114" customFormat="1" ht="12" customHeight="1" outlineLevel="1">
      <c r="A1528" s="34" t="s">
        <v>1</v>
      </c>
      <c r="B1528" s="35" t="s">
        <v>27</v>
      </c>
      <c r="C1528" s="188"/>
      <c r="D1528" s="187"/>
      <c r="E1528" s="145">
        <v>200000</v>
      </c>
      <c r="F1528" s="36">
        <v>197000</v>
      </c>
      <c r="G1528" s="37">
        <f t="shared" si="180"/>
        <v>98.5</v>
      </c>
      <c r="H1528" s="194"/>
    </row>
    <row r="1529" spans="1:8" s="114" customFormat="1" ht="12" customHeight="1" hidden="1" outlineLevel="2">
      <c r="A1529" s="34" t="s">
        <v>2</v>
      </c>
      <c r="B1529" s="35" t="s">
        <v>28</v>
      </c>
      <c r="C1529" s="188"/>
      <c r="D1529" s="187"/>
      <c r="E1529" s="145">
        <v>0</v>
      </c>
      <c r="F1529" s="36">
        <v>0</v>
      </c>
      <c r="G1529" s="37" t="str">
        <f t="shared" si="180"/>
        <v>-</v>
      </c>
      <c r="H1529" s="194"/>
    </row>
    <row r="1530" spans="1:8" s="114" customFormat="1" ht="12" customHeight="1" hidden="1" outlineLevel="2">
      <c r="A1530" s="34" t="s">
        <v>3</v>
      </c>
      <c r="B1530" s="35" t="s">
        <v>29</v>
      </c>
      <c r="C1530" s="188"/>
      <c r="D1530" s="187"/>
      <c r="E1530" s="145">
        <v>0</v>
      </c>
      <c r="F1530" s="36">
        <v>0</v>
      </c>
      <c r="G1530" s="37" t="str">
        <f t="shared" si="180"/>
        <v>-</v>
      </c>
      <c r="H1530" s="194"/>
    </row>
    <row r="1531" spans="1:8" s="114" customFormat="1" ht="12" customHeight="1" hidden="1" outlineLevel="2">
      <c r="A1531" s="34" t="s">
        <v>25</v>
      </c>
      <c r="B1531" s="35" t="s">
        <v>115</v>
      </c>
      <c r="C1531" s="188"/>
      <c r="D1531" s="187"/>
      <c r="E1531" s="145">
        <v>0</v>
      </c>
      <c r="F1531" s="36">
        <v>0</v>
      </c>
      <c r="G1531" s="37" t="str">
        <f t="shared" si="180"/>
        <v>-</v>
      </c>
      <c r="H1531" s="194"/>
    </row>
    <row r="1532" spans="1:8" s="114" customFormat="1" ht="12" customHeight="1" hidden="1" outlineLevel="2">
      <c r="A1532" s="34" t="s">
        <v>31</v>
      </c>
      <c r="B1532" s="35" t="s">
        <v>30</v>
      </c>
      <c r="C1532" s="188"/>
      <c r="D1532" s="187"/>
      <c r="E1532" s="145">
        <v>0</v>
      </c>
      <c r="F1532" s="36">
        <v>0</v>
      </c>
      <c r="G1532" s="37" t="str">
        <f t="shared" si="180"/>
        <v>-</v>
      </c>
      <c r="H1532" s="194"/>
    </row>
    <row r="1533" spans="1:8" s="114" customFormat="1" ht="3.75" customHeight="1" outlineLevel="1" collapsed="1">
      <c r="A1533" s="38"/>
      <c r="B1533" s="39"/>
      <c r="C1533" s="110"/>
      <c r="D1533" s="108"/>
      <c r="E1533" s="146"/>
      <c r="F1533" s="40"/>
      <c r="G1533" s="41"/>
      <c r="H1533" s="195"/>
    </row>
    <row r="1534" spans="1:8" s="114" customFormat="1" ht="3" customHeight="1" outlineLevel="1">
      <c r="A1534" s="119"/>
      <c r="B1534" s="120"/>
      <c r="C1534" s="111"/>
      <c r="D1534" s="112"/>
      <c r="E1534" s="147"/>
      <c r="F1534" s="121"/>
      <c r="G1534" s="122"/>
      <c r="H1534" s="113"/>
    </row>
    <row r="1535" spans="1:8" s="160" customFormat="1" ht="24.75" customHeight="1" outlineLevel="1">
      <c r="A1535" s="42" t="s">
        <v>338</v>
      </c>
      <c r="B1535" s="43" t="s">
        <v>222</v>
      </c>
      <c r="C1535" s="188">
        <v>921</v>
      </c>
      <c r="D1535" s="187">
        <v>92195</v>
      </c>
      <c r="E1535" s="144">
        <f>SUM(E1536:E1540)</f>
        <v>400000</v>
      </c>
      <c r="F1535" s="44">
        <f>SUM(F1536:F1540)</f>
        <v>397234.16</v>
      </c>
      <c r="G1535" s="45">
        <f aca="true" t="shared" si="181" ref="G1535:G1540">IF(E1535&gt;0,F1535/E1535*100,"-")</f>
        <v>99.30854</v>
      </c>
      <c r="H1535" s="190" t="s">
        <v>484</v>
      </c>
    </row>
    <row r="1536" spans="1:8" s="114" customFormat="1" ht="12" customHeight="1" outlineLevel="1">
      <c r="A1536" s="34" t="s">
        <v>1</v>
      </c>
      <c r="B1536" s="35" t="s">
        <v>27</v>
      </c>
      <c r="C1536" s="188"/>
      <c r="D1536" s="187"/>
      <c r="E1536" s="145">
        <v>400000</v>
      </c>
      <c r="F1536" s="36">
        <v>397234.16</v>
      </c>
      <c r="G1536" s="37">
        <f t="shared" si="181"/>
        <v>99.30854</v>
      </c>
      <c r="H1536" s="190"/>
    </row>
    <row r="1537" spans="1:8" s="114" customFormat="1" ht="12" customHeight="1" hidden="1" outlineLevel="2">
      <c r="A1537" s="34" t="s">
        <v>2</v>
      </c>
      <c r="B1537" s="35" t="s">
        <v>28</v>
      </c>
      <c r="C1537" s="188"/>
      <c r="D1537" s="187"/>
      <c r="E1537" s="145">
        <v>0</v>
      </c>
      <c r="F1537" s="36">
        <v>0</v>
      </c>
      <c r="G1537" s="37" t="str">
        <f t="shared" si="181"/>
        <v>-</v>
      </c>
      <c r="H1537" s="190"/>
    </row>
    <row r="1538" spans="1:8" s="114" customFormat="1" ht="12" customHeight="1" hidden="1" outlineLevel="2">
      <c r="A1538" s="34" t="s">
        <v>3</v>
      </c>
      <c r="B1538" s="35" t="s">
        <v>29</v>
      </c>
      <c r="C1538" s="188"/>
      <c r="D1538" s="187"/>
      <c r="E1538" s="145">
        <v>0</v>
      </c>
      <c r="F1538" s="36">
        <v>0</v>
      </c>
      <c r="G1538" s="37" t="str">
        <f t="shared" si="181"/>
        <v>-</v>
      </c>
      <c r="H1538" s="190"/>
    </row>
    <row r="1539" spans="1:8" s="114" customFormat="1" ht="12" customHeight="1" hidden="1" outlineLevel="2">
      <c r="A1539" s="34" t="s">
        <v>25</v>
      </c>
      <c r="B1539" s="35" t="s">
        <v>115</v>
      </c>
      <c r="C1539" s="188"/>
      <c r="D1539" s="187"/>
      <c r="E1539" s="145">
        <v>0</v>
      </c>
      <c r="F1539" s="36">
        <v>0</v>
      </c>
      <c r="G1539" s="37" t="str">
        <f t="shared" si="181"/>
        <v>-</v>
      </c>
      <c r="H1539" s="190"/>
    </row>
    <row r="1540" spans="1:8" s="114" customFormat="1" ht="12" customHeight="1" hidden="1" outlineLevel="2">
      <c r="A1540" s="34" t="s">
        <v>31</v>
      </c>
      <c r="B1540" s="35" t="s">
        <v>30</v>
      </c>
      <c r="C1540" s="188"/>
      <c r="D1540" s="187"/>
      <c r="E1540" s="145">
        <v>0</v>
      </c>
      <c r="F1540" s="36">
        <v>0</v>
      </c>
      <c r="G1540" s="37" t="str">
        <f t="shared" si="181"/>
        <v>-</v>
      </c>
      <c r="H1540" s="190"/>
    </row>
    <row r="1541" spans="1:8" s="114" customFormat="1" ht="3" customHeight="1" outlineLevel="1" collapsed="1">
      <c r="A1541" s="38"/>
      <c r="B1541" s="39"/>
      <c r="C1541" s="110"/>
      <c r="D1541" s="108"/>
      <c r="E1541" s="146"/>
      <c r="F1541" s="40"/>
      <c r="G1541" s="41"/>
      <c r="H1541" s="191"/>
    </row>
    <row r="1542" spans="1:8" s="171" customFormat="1" ht="15.75" customHeight="1" outlineLevel="1">
      <c r="A1542" s="12">
        <v>2</v>
      </c>
      <c r="B1542" s="13" t="s">
        <v>92</v>
      </c>
      <c r="C1542" s="12"/>
      <c r="D1542" s="12"/>
      <c r="E1542" s="142">
        <f>E1544+E1552+E1560+E1568+E1576+E1584+E1592+E1600+E1608</f>
        <v>169785</v>
      </c>
      <c r="F1542" s="14">
        <f>F1544+F1552+F1560+F1568+F1576+F1584+F1592+F1600+F1608</f>
        <v>155633.56</v>
      </c>
      <c r="G1542" s="15">
        <f>IF(E1542&gt;0,F1542/E1542*100,"-")</f>
        <v>91.66508230998028</v>
      </c>
      <c r="H1542" s="13"/>
    </row>
    <row r="1543" spans="1:8" s="171" customFormat="1" ht="3" customHeight="1" outlineLevel="1">
      <c r="A1543" s="115"/>
      <c r="B1543" s="116"/>
      <c r="C1543" s="115"/>
      <c r="D1543" s="115"/>
      <c r="E1543" s="143"/>
      <c r="F1543" s="117"/>
      <c r="G1543" s="118"/>
      <c r="H1543" s="116"/>
    </row>
    <row r="1544" spans="1:8" s="160" customFormat="1" ht="24.75" customHeight="1" outlineLevel="1">
      <c r="A1544" s="42" t="s">
        <v>69</v>
      </c>
      <c r="B1544" s="43" t="s">
        <v>323</v>
      </c>
      <c r="C1544" s="188">
        <v>801</v>
      </c>
      <c r="D1544" s="187">
        <v>80110</v>
      </c>
      <c r="E1544" s="144">
        <f>SUM(E1545:E1549)</f>
        <v>12000</v>
      </c>
      <c r="F1544" s="44">
        <f>SUM(F1545:F1549)</f>
        <v>10950</v>
      </c>
      <c r="G1544" s="45">
        <f aca="true" t="shared" si="182" ref="G1544:G1549">IF(E1544&gt;0,F1544/E1544*100,"-")</f>
        <v>91.25</v>
      </c>
      <c r="H1544" s="182" t="s">
        <v>485</v>
      </c>
    </row>
    <row r="1545" spans="1:8" s="114" customFormat="1" ht="12" customHeight="1" outlineLevel="1">
      <c r="A1545" s="34" t="s">
        <v>1</v>
      </c>
      <c r="B1545" s="35" t="s">
        <v>27</v>
      </c>
      <c r="C1545" s="188"/>
      <c r="D1545" s="187"/>
      <c r="E1545" s="145">
        <v>12000</v>
      </c>
      <c r="F1545" s="36">
        <v>10950</v>
      </c>
      <c r="G1545" s="37">
        <f t="shared" si="182"/>
        <v>91.25</v>
      </c>
      <c r="H1545" s="182"/>
    </row>
    <row r="1546" spans="1:8" s="114" customFormat="1" ht="12" customHeight="1" hidden="1" outlineLevel="2">
      <c r="A1546" s="34" t="s">
        <v>2</v>
      </c>
      <c r="B1546" s="35" t="s">
        <v>28</v>
      </c>
      <c r="C1546" s="188"/>
      <c r="D1546" s="187"/>
      <c r="E1546" s="145">
        <v>0</v>
      </c>
      <c r="F1546" s="36">
        <v>0</v>
      </c>
      <c r="G1546" s="37" t="str">
        <f t="shared" si="182"/>
        <v>-</v>
      </c>
      <c r="H1546" s="182"/>
    </row>
    <row r="1547" spans="1:8" s="114" customFormat="1" ht="12" customHeight="1" hidden="1" outlineLevel="2">
      <c r="A1547" s="34" t="s">
        <v>3</v>
      </c>
      <c r="B1547" s="35" t="s">
        <v>29</v>
      </c>
      <c r="C1547" s="188"/>
      <c r="D1547" s="187"/>
      <c r="E1547" s="145">
        <v>0</v>
      </c>
      <c r="F1547" s="36">
        <v>0</v>
      </c>
      <c r="G1547" s="37" t="str">
        <f t="shared" si="182"/>
        <v>-</v>
      </c>
      <c r="H1547" s="182"/>
    </row>
    <row r="1548" spans="1:8" s="114" customFormat="1" ht="12" customHeight="1" hidden="1" outlineLevel="2">
      <c r="A1548" s="34" t="s">
        <v>25</v>
      </c>
      <c r="B1548" s="35" t="s">
        <v>115</v>
      </c>
      <c r="C1548" s="188"/>
      <c r="D1548" s="187"/>
      <c r="E1548" s="145">
        <v>0</v>
      </c>
      <c r="F1548" s="36">
        <v>0</v>
      </c>
      <c r="G1548" s="37" t="str">
        <f t="shared" si="182"/>
        <v>-</v>
      </c>
      <c r="H1548" s="182"/>
    </row>
    <row r="1549" spans="1:8" s="114" customFormat="1" ht="12" customHeight="1" hidden="1" outlineLevel="2">
      <c r="A1549" s="34" t="s">
        <v>31</v>
      </c>
      <c r="B1549" s="35" t="s">
        <v>30</v>
      </c>
      <c r="C1549" s="188"/>
      <c r="D1549" s="187"/>
      <c r="E1549" s="145">
        <v>0</v>
      </c>
      <c r="F1549" s="36">
        <v>0</v>
      </c>
      <c r="G1549" s="37" t="str">
        <f t="shared" si="182"/>
        <v>-</v>
      </c>
      <c r="H1549" s="182"/>
    </row>
    <row r="1550" spans="1:8" s="114" customFormat="1" ht="3" customHeight="1" outlineLevel="1" collapsed="1">
      <c r="A1550" s="38"/>
      <c r="B1550" s="39"/>
      <c r="C1550" s="110"/>
      <c r="D1550" s="108"/>
      <c r="E1550" s="146"/>
      <c r="F1550" s="40"/>
      <c r="G1550" s="41"/>
      <c r="H1550" s="109"/>
    </row>
    <row r="1551" spans="1:8" s="171" customFormat="1" ht="3" customHeight="1" outlineLevel="1">
      <c r="A1551" s="115"/>
      <c r="B1551" s="116"/>
      <c r="C1551" s="115"/>
      <c r="D1551" s="115"/>
      <c r="E1551" s="143"/>
      <c r="F1551" s="117"/>
      <c r="G1551" s="118"/>
      <c r="H1551" s="116"/>
    </row>
    <row r="1552" spans="1:8" s="160" customFormat="1" ht="24.75" customHeight="1" outlineLevel="1">
      <c r="A1552" s="42" t="s">
        <v>70</v>
      </c>
      <c r="B1552" s="43" t="s">
        <v>324</v>
      </c>
      <c r="C1552" s="188">
        <v>801</v>
      </c>
      <c r="D1552" s="187">
        <v>80120</v>
      </c>
      <c r="E1552" s="144">
        <f>SUM(E1553:E1557)</f>
        <v>4600</v>
      </c>
      <c r="F1552" s="44">
        <f>SUM(F1553:F1557)</f>
        <v>4538.7</v>
      </c>
      <c r="G1552" s="45">
        <f aca="true" t="shared" si="183" ref="G1552:G1557">IF(E1552&gt;0,F1552/E1552*100,"-")</f>
        <v>98.66739130434782</v>
      </c>
      <c r="H1552" s="182" t="s">
        <v>486</v>
      </c>
    </row>
    <row r="1553" spans="1:8" s="114" customFormat="1" ht="12" customHeight="1" outlineLevel="1">
      <c r="A1553" s="34" t="s">
        <v>1</v>
      </c>
      <c r="B1553" s="35" t="s">
        <v>27</v>
      </c>
      <c r="C1553" s="188"/>
      <c r="D1553" s="187"/>
      <c r="E1553" s="145">
        <v>4600</v>
      </c>
      <c r="F1553" s="36">
        <v>4538.7</v>
      </c>
      <c r="G1553" s="37">
        <f t="shared" si="183"/>
        <v>98.66739130434782</v>
      </c>
      <c r="H1553" s="182"/>
    </row>
    <row r="1554" spans="1:8" s="114" customFormat="1" ht="12" customHeight="1" hidden="1" outlineLevel="2">
      <c r="A1554" s="34" t="s">
        <v>2</v>
      </c>
      <c r="B1554" s="35" t="s">
        <v>28</v>
      </c>
      <c r="C1554" s="188"/>
      <c r="D1554" s="187"/>
      <c r="E1554" s="145">
        <v>0</v>
      </c>
      <c r="F1554" s="36">
        <v>0</v>
      </c>
      <c r="G1554" s="37" t="str">
        <f t="shared" si="183"/>
        <v>-</v>
      </c>
      <c r="H1554" s="182"/>
    </row>
    <row r="1555" spans="1:8" s="114" customFormat="1" ht="12" customHeight="1" hidden="1" outlineLevel="2">
      <c r="A1555" s="34" t="s">
        <v>3</v>
      </c>
      <c r="B1555" s="35" t="s">
        <v>29</v>
      </c>
      <c r="C1555" s="188"/>
      <c r="D1555" s="187"/>
      <c r="E1555" s="145">
        <v>0</v>
      </c>
      <c r="F1555" s="36">
        <v>0</v>
      </c>
      <c r="G1555" s="37" t="str">
        <f t="shared" si="183"/>
        <v>-</v>
      </c>
      <c r="H1555" s="182"/>
    </row>
    <row r="1556" spans="1:8" s="114" customFormat="1" ht="12" customHeight="1" hidden="1" outlineLevel="2">
      <c r="A1556" s="34" t="s">
        <v>25</v>
      </c>
      <c r="B1556" s="35" t="s">
        <v>115</v>
      </c>
      <c r="C1556" s="188"/>
      <c r="D1556" s="187"/>
      <c r="E1556" s="145">
        <v>0</v>
      </c>
      <c r="F1556" s="36">
        <v>0</v>
      </c>
      <c r="G1556" s="37" t="str">
        <f t="shared" si="183"/>
        <v>-</v>
      </c>
      <c r="H1556" s="182"/>
    </row>
    <row r="1557" spans="1:8" s="114" customFormat="1" ht="12" customHeight="1" hidden="1" outlineLevel="2">
      <c r="A1557" s="34" t="s">
        <v>31</v>
      </c>
      <c r="B1557" s="35" t="s">
        <v>30</v>
      </c>
      <c r="C1557" s="188"/>
      <c r="D1557" s="187"/>
      <c r="E1557" s="145">
        <v>0</v>
      </c>
      <c r="F1557" s="36">
        <v>0</v>
      </c>
      <c r="G1557" s="37" t="str">
        <f t="shared" si="183"/>
        <v>-</v>
      </c>
      <c r="H1557" s="182"/>
    </row>
    <row r="1558" spans="1:8" s="114" customFormat="1" ht="3" customHeight="1" outlineLevel="1" collapsed="1">
      <c r="A1558" s="38"/>
      <c r="B1558" s="39"/>
      <c r="C1558" s="110"/>
      <c r="D1558" s="108"/>
      <c r="E1558" s="146"/>
      <c r="F1558" s="40"/>
      <c r="G1558" s="41"/>
      <c r="H1558" s="109"/>
    </row>
    <row r="1559" spans="1:8" s="171" customFormat="1" ht="3" customHeight="1" outlineLevel="1">
      <c r="A1559" s="115"/>
      <c r="B1559" s="116"/>
      <c r="C1559" s="115"/>
      <c r="D1559" s="115"/>
      <c r="E1559" s="143"/>
      <c r="F1559" s="117"/>
      <c r="G1559" s="118"/>
      <c r="H1559" s="116"/>
    </row>
    <row r="1560" spans="1:8" s="160" customFormat="1" ht="13.5" customHeight="1" outlineLevel="1">
      <c r="A1560" s="42" t="s">
        <v>71</v>
      </c>
      <c r="B1560" s="43" t="s">
        <v>325</v>
      </c>
      <c r="C1560" s="188">
        <v>801</v>
      </c>
      <c r="D1560" s="187">
        <v>80148</v>
      </c>
      <c r="E1560" s="144">
        <f>SUM(E1561:E1565)</f>
        <v>10000</v>
      </c>
      <c r="F1560" s="44">
        <f>SUM(F1561:F1565)</f>
        <v>9862.76</v>
      </c>
      <c r="G1560" s="45">
        <f aca="true" t="shared" si="184" ref="G1560:G1565">IF(E1560&gt;0,F1560/E1560*100,"-")</f>
        <v>98.6276</v>
      </c>
      <c r="H1560" s="182" t="s">
        <v>487</v>
      </c>
    </row>
    <row r="1561" spans="1:8" s="114" customFormat="1" ht="12" customHeight="1" outlineLevel="1">
      <c r="A1561" s="34" t="s">
        <v>1</v>
      </c>
      <c r="B1561" s="35" t="s">
        <v>27</v>
      </c>
      <c r="C1561" s="188"/>
      <c r="D1561" s="187"/>
      <c r="E1561" s="145">
        <v>10000</v>
      </c>
      <c r="F1561" s="36">
        <v>9862.76</v>
      </c>
      <c r="G1561" s="37">
        <f t="shared" si="184"/>
        <v>98.6276</v>
      </c>
      <c r="H1561" s="182"/>
    </row>
    <row r="1562" spans="1:8" s="114" customFormat="1" ht="12" customHeight="1" hidden="1" outlineLevel="2">
      <c r="A1562" s="34" t="s">
        <v>2</v>
      </c>
      <c r="B1562" s="35" t="s">
        <v>28</v>
      </c>
      <c r="C1562" s="188"/>
      <c r="D1562" s="187"/>
      <c r="E1562" s="145">
        <v>0</v>
      </c>
      <c r="F1562" s="36">
        <v>0</v>
      </c>
      <c r="G1562" s="37" t="str">
        <f t="shared" si="184"/>
        <v>-</v>
      </c>
      <c r="H1562" s="182"/>
    </row>
    <row r="1563" spans="1:8" s="114" customFormat="1" ht="12" customHeight="1" hidden="1" outlineLevel="2">
      <c r="A1563" s="34" t="s">
        <v>3</v>
      </c>
      <c r="B1563" s="35" t="s">
        <v>29</v>
      </c>
      <c r="C1563" s="188"/>
      <c r="D1563" s="187"/>
      <c r="E1563" s="145">
        <v>0</v>
      </c>
      <c r="F1563" s="36">
        <v>0</v>
      </c>
      <c r="G1563" s="37" t="str">
        <f t="shared" si="184"/>
        <v>-</v>
      </c>
      <c r="H1563" s="182"/>
    </row>
    <row r="1564" spans="1:8" s="114" customFormat="1" ht="12" customHeight="1" hidden="1" outlineLevel="2">
      <c r="A1564" s="34" t="s">
        <v>25</v>
      </c>
      <c r="B1564" s="35" t="s">
        <v>115</v>
      </c>
      <c r="C1564" s="188"/>
      <c r="D1564" s="187"/>
      <c r="E1564" s="145">
        <v>0</v>
      </c>
      <c r="F1564" s="36">
        <v>0</v>
      </c>
      <c r="G1564" s="37" t="str">
        <f t="shared" si="184"/>
        <v>-</v>
      </c>
      <c r="H1564" s="182"/>
    </row>
    <row r="1565" spans="1:8" s="114" customFormat="1" ht="12" customHeight="1" hidden="1" outlineLevel="2">
      <c r="A1565" s="34" t="s">
        <v>31</v>
      </c>
      <c r="B1565" s="35" t="s">
        <v>30</v>
      </c>
      <c r="C1565" s="188"/>
      <c r="D1565" s="187"/>
      <c r="E1565" s="145">
        <v>0</v>
      </c>
      <c r="F1565" s="36">
        <v>0</v>
      </c>
      <c r="G1565" s="37" t="str">
        <f t="shared" si="184"/>
        <v>-</v>
      </c>
      <c r="H1565" s="182"/>
    </row>
    <row r="1566" spans="1:8" s="114" customFormat="1" ht="3" customHeight="1" outlineLevel="1" collapsed="1">
      <c r="A1566" s="38"/>
      <c r="B1566" s="39"/>
      <c r="C1566" s="110"/>
      <c r="D1566" s="108"/>
      <c r="E1566" s="146"/>
      <c r="F1566" s="40"/>
      <c r="G1566" s="41"/>
      <c r="H1566" s="109"/>
    </row>
    <row r="1567" spans="1:8" s="171" customFormat="1" ht="3" customHeight="1" outlineLevel="1">
      <c r="A1567" s="115"/>
      <c r="B1567" s="116"/>
      <c r="C1567" s="115"/>
      <c r="D1567" s="115"/>
      <c r="E1567" s="143"/>
      <c r="F1567" s="117"/>
      <c r="G1567" s="118"/>
      <c r="H1567" s="116"/>
    </row>
    <row r="1568" spans="1:8" s="160" customFormat="1" ht="13.5" customHeight="1" outlineLevel="1">
      <c r="A1568" s="42" t="s">
        <v>72</v>
      </c>
      <c r="B1568" s="43" t="s">
        <v>326</v>
      </c>
      <c r="C1568" s="188">
        <v>801</v>
      </c>
      <c r="D1568" s="187">
        <v>80148</v>
      </c>
      <c r="E1568" s="144">
        <f>SUM(E1569:E1573)</f>
        <v>6400</v>
      </c>
      <c r="F1568" s="44">
        <f>SUM(F1569:F1573)</f>
        <v>6400</v>
      </c>
      <c r="G1568" s="45">
        <f aca="true" t="shared" si="185" ref="G1568:G1573">IF(E1568&gt;0,F1568/E1568*100,"-")</f>
        <v>100</v>
      </c>
      <c r="H1568" s="182" t="s">
        <v>488</v>
      </c>
    </row>
    <row r="1569" spans="1:8" s="114" customFormat="1" ht="12" customHeight="1" outlineLevel="1">
      <c r="A1569" s="34" t="s">
        <v>1</v>
      </c>
      <c r="B1569" s="35" t="s">
        <v>27</v>
      </c>
      <c r="C1569" s="188"/>
      <c r="D1569" s="187"/>
      <c r="E1569" s="145">
        <v>6400</v>
      </c>
      <c r="F1569" s="36">
        <v>6400</v>
      </c>
      <c r="G1569" s="37">
        <f t="shared" si="185"/>
        <v>100</v>
      </c>
      <c r="H1569" s="182"/>
    </row>
    <row r="1570" spans="1:8" s="114" customFormat="1" ht="12" customHeight="1" hidden="1" outlineLevel="2">
      <c r="A1570" s="34" t="s">
        <v>2</v>
      </c>
      <c r="B1570" s="35" t="s">
        <v>28</v>
      </c>
      <c r="C1570" s="188"/>
      <c r="D1570" s="187"/>
      <c r="E1570" s="145">
        <v>0</v>
      </c>
      <c r="F1570" s="36">
        <v>0</v>
      </c>
      <c r="G1570" s="37" t="str">
        <f t="shared" si="185"/>
        <v>-</v>
      </c>
      <c r="H1570" s="182"/>
    </row>
    <row r="1571" spans="1:8" s="114" customFormat="1" ht="12" customHeight="1" hidden="1" outlineLevel="2">
      <c r="A1571" s="34" t="s">
        <v>3</v>
      </c>
      <c r="B1571" s="35" t="s">
        <v>29</v>
      </c>
      <c r="C1571" s="188"/>
      <c r="D1571" s="187"/>
      <c r="E1571" s="145">
        <v>0</v>
      </c>
      <c r="F1571" s="36">
        <v>0</v>
      </c>
      <c r="G1571" s="37" t="str">
        <f t="shared" si="185"/>
        <v>-</v>
      </c>
      <c r="H1571" s="182"/>
    </row>
    <row r="1572" spans="1:8" s="114" customFormat="1" ht="12" customHeight="1" hidden="1" outlineLevel="2">
      <c r="A1572" s="34" t="s">
        <v>25</v>
      </c>
      <c r="B1572" s="35" t="s">
        <v>115</v>
      </c>
      <c r="C1572" s="188"/>
      <c r="D1572" s="187"/>
      <c r="E1572" s="145">
        <v>0</v>
      </c>
      <c r="F1572" s="36">
        <v>0</v>
      </c>
      <c r="G1572" s="37" t="str">
        <f t="shared" si="185"/>
        <v>-</v>
      </c>
      <c r="H1572" s="182"/>
    </row>
    <row r="1573" spans="1:8" s="114" customFormat="1" ht="12" customHeight="1" hidden="1" outlineLevel="2">
      <c r="A1573" s="34" t="s">
        <v>31</v>
      </c>
      <c r="B1573" s="35" t="s">
        <v>30</v>
      </c>
      <c r="C1573" s="188"/>
      <c r="D1573" s="187"/>
      <c r="E1573" s="145">
        <v>0</v>
      </c>
      <c r="F1573" s="36">
        <v>0</v>
      </c>
      <c r="G1573" s="37" t="str">
        <f t="shared" si="185"/>
        <v>-</v>
      </c>
      <c r="H1573" s="182"/>
    </row>
    <row r="1574" spans="1:8" s="114" customFormat="1" ht="3" customHeight="1" outlineLevel="1" collapsed="1">
      <c r="A1574" s="38"/>
      <c r="B1574" s="39"/>
      <c r="C1574" s="110"/>
      <c r="D1574" s="108"/>
      <c r="E1574" s="146"/>
      <c r="F1574" s="40"/>
      <c r="G1574" s="41"/>
      <c r="H1574" s="109"/>
    </row>
    <row r="1575" spans="1:8" s="171" customFormat="1" ht="3" customHeight="1" outlineLevel="1">
      <c r="A1575" s="115"/>
      <c r="B1575" s="116"/>
      <c r="C1575" s="115"/>
      <c r="D1575" s="115"/>
      <c r="E1575" s="143"/>
      <c r="F1575" s="117"/>
      <c r="G1575" s="118"/>
      <c r="H1575" s="116"/>
    </row>
    <row r="1576" spans="1:8" s="160" customFormat="1" ht="24.75" customHeight="1" outlineLevel="1">
      <c r="A1576" s="42" t="s">
        <v>73</v>
      </c>
      <c r="B1576" s="43" t="s">
        <v>327</v>
      </c>
      <c r="C1576" s="188">
        <v>801</v>
      </c>
      <c r="D1576" s="187">
        <v>80148</v>
      </c>
      <c r="E1576" s="144">
        <f>SUM(E1577:E1581)</f>
        <v>7000</v>
      </c>
      <c r="F1576" s="44">
        <f>SUM(F1577:F1581)</f>
        <v>7000</v>
      </c>
      <c r="G1576" s="45">
        <f aca="true" t="shared" si="186" ref="G1576:G1581">IF(E1576&gt;0,F1576/E1576*100,"-")</f>
        <v>100</v>
      </c>
      <c r="H1576" s="182" t="s">
        <v>489</v>
      </c>
    </row>
    <row r="1577" spans="1:8" s="114" customFormat="1" ht="12" customHeight="1" outlineLevel="1">
      <c r="A1577" s="34" t="s">
        <v>1</v>
      </c>
      <c r="B1577" s="35" t="s">
        <v>27</v>
      </c>
      <c r="C1577" s="188"/>
      <c r="D1577" s="187"/>
      <c r="E1577" s="145">
        <v>7000</v>
      </c>
      <c r="F1577" s="36">
        <v>7000</v>
      </c>
      <c r="G1577" s="37">
        <f t="shared" si="186"/>
        <v>100</v>
      </c>
      <c r="H1577" s="182"/>
    </row>
    <row r="1578" spans="1:8" s="114" customFormat="1" ht="12" customHeight="1" hidden="1" outlineLevel="2">
      <c r="A1578" s="34" t="s">
        <v>2</v>
      </c>
      <c r="B1578" s="35" t="s">
        <v>28</v>
      </c>
      <c r="C1578" s="188"/>
      <c r="D1578" s="187"/>
      <c r="E1578" s="145">
        <v>0</v>
      </c>
      <c r="F1578" s="36">
        <v>0</v>
      </c>
      <c r="G1578" s="37" t="str">
        <f t="shared" si="186"/>
        <v>-</v>
      </c>
      <c r="H1578" s="182"/>
    </row>
    <row r="1579" spans="1:8" s="114" customFormat="1" ht="12" customHeight="1" hidden="1" outlineLevel="2">
      <c r="A1579" s="34" t="s">
        <v>3</v>
      </c>
      <c r="B1579" s="35" t="s">
        <v>29</v>
      </c>
      <c r="C1579" s="188"/>
      <c r="D1579" s="187"/>
      <c r="E1579" s="145">
        <v>0</v>
      </c>
      <c r="F1579" s="36">
        <v>0</v>
      </c>
      <c r="G1579" s="37" t="str">
        <f t="shared" si="186"/>
        <v>-</v>
      </c>
      <c r="H1579" s="182"/>
    </row>
    <row r="1580" spans="1:8" s="114" customFormat="1" ht="12" customHeight="1" hidden="1" outlineLevel="2">
      <c r="A1580" s="34" t="s">
        <v>25</v>
      </c>
      <c r="B1580" s="35" t="s">
        <v>115</v>
      </c>
      <c r="C1580" s="188"/>
      <c r="D1580" s="187"/>
      <c r="E1580" s="145">
        <v>0</v>
      </c>
      <c r="F1580" s="36">
        <v>0</v>
      </c>
      <c r="G1580" s="37" t="str">
        <f t="shared" si="186"/>
        <v>-</v>
      </c>
      <c r="H1580" s="182"/>
    </row>
    <row r="1581" spans="1:8" s="114" customFormat="1" ht="12" customHeight="1" hidden="1" outlineLevel="2">
      <c r="A1581" s="34" t="s">
        <v>31</v>
      </c>
      <c r="B1581" s="35" t="s">
        <v>30</v>
      </c>
      <c r="C1581" s="188"/>
      <c r="D1581" s="187"/>
      <c r="E1581" s="145">
        <v>0</v>
      </c>
      <c r="F1581" s="36">
        <v>0</v>
      </c>
      <c r="G1581" s="37" t="str">
        <f t="shared" si="186"/>
        <v>-</v>
      </c>
      <c r="H1581" s="182"/>
    </row>
    <row r="1582" spans="1:8" s="114" customFormat="1" ht="3" customHeight="1" outlineLevel="1" collapsed="1">
      <c r="A1582" s="38"/>
      <c r="B1582" s="39"/>
      <c r="C1582" s="110"/>
      <c r="D1582" s="108"/>
      <c r="E1582" s="146"/>
      <c r="F1582" s="40"/>
      <c r="G1582" s="41"/>
      <c r="H1582" s="109"/>
    </row>
    <row r="1583" spans="1:8" s="171" customFormat="1" ht="3" customHeight="1" outlineLevel="1">
      <c r="A1583" s="115"/>
      <c r="B1583" s="116"/>
      <c r="C1583" s="115"/>
      <c r="D1583" s="115"/>
      <c r="E1583" s="143"/>
      <c r="F1583" s="117"/>
      <c r="G1583" s="118"/>
      <c r="H1583" s="116"/>
    </row>
    <row r="1584" spans="1:8" s="160" customFormat="1" ht="13.5" customHeight="1" outlineLevel="1">
      <c r="A1584" s="42" t="s">
        <v>297</v>
      </c>
      <c r="B1584" s="43" t="s">
        <v>328</v>
      </c>
      <c r="C1584" s="188">
        <v>853</v>
      </c>
      <c r="D1584" s="187">
        <v>85305</v>
      </c>
      <c r="E1584" s="144">
        <f>SUM(E1585:E1589)</f>
        <v>30320</v>
      </c>
      <c r="F1584" s="44">
        <f>SUM(F1585:F1589)</f>
        <v>30315.79</v>
      </c>
      <c r="G1584" s="45">
        <f aca="true" t="shared" si="187" ref="G1584:G1589">IF(E1584&gt;0,F1584/E1584*100,"-")</f>
        <v>99.9861147757256</v>
      </c>
      <c r="H1584" s="182" t="s">
        <v>491</v>
      </c>
    </row>
    <row r="1585" spans="1:8" s="114" customFormat="1" ht="12" customHeight="1" outlineLevel="1">
      <c r="A1585" s="34" t="s">
        <v>1</v>
      </c>
      <c r="B1585" s="35" t="s">
        <v>27</v>
      </c>
      <c r="C1585" s="188"/>
      <c r="D1585" s="187"/>
      <c r="E1585" s="145">
        <v>30320</v>
      </c>
      <c r="F1585" s="36">
        <v>30315.79</v>
      </c>
      <c r="G1585" s="37">
        <f t="shared" si="187"/>
        <v>99.9861147757256</v>
      </c>
      <c r="H1585" s="182"/>
    </row>
    <row r="1586" spans="1:8" s="114" customFormat="1" ht="12" customHeight="1" hidden="1" outlineLevel="2">
      <c r="A1586" s="34" t="s">
        <v>2</v>
      </c>
      <c r="B1586" s="35" t="s">
        <v>28</v>
      </c>
      <c r="C1586" s="188"/>
      <c r="D1586" s="187"/>
      <c r="E1586" s="145">
        <v>0</v>
      </c>
      <c r="F1586" s="36">
        <v>0</v>
      </c>
      <c r="G1586" s="37" t="str">
        <f t="shared" si="187"/>
        <v>-</v>
      </c>
      <c r="H1586" s="182"/>
    </row>
    <row r="1587" spans="1:8" s="114" customFormat="1" ht="12" customHeight="1" hidden="1" outlineLevel="2">
      <c r="A1587" s="34" t="s">
        <v>3</v>
      </c>
      <c r="B1587" s="35" t="s">
        <v>29</v>
      </c>
      <c r="C1587" s="188"/>
      <c r="D1587" s="187"/>
      <c r="E1587" s="145">
        <v>0</v>
      </c>
      <c r="F1587" s="36">
        <v>0</v>
      </c>
      <c r="G1587" s="37" t="str">
        <f t="shared" si="187"/>
        <v>-</v>
      </c>
      <c r="H1587" s="182"/>
    </row>
    <row r="1588" spans="1:8" s="114" customFormat="1" ht="12" customHeight="1" hidden="1" outlineLevel="2">
      <c r="A1588" s="34" t="s">
        <v>25</v>
      </c>
      <c r="B1588" s="35" t="s">
        <v>115</v>
      </c>
      <c r="C1588" s="188"/>
      <c r="D1588" s="187"/>
      <c r="E1588" s="145">
        <v>0</v>
      </c>
      <c r="F1588" s="36">
        <v>0</v>
      </c>
      <c r="G1588" s="37" t="str">
        <f t="shared" si="187"/>
        <v>-</v>
      </c>
      <c r="H1588" s="182"/>
    </row>
    <row r="1589" spans="1:8" s="114" customFormat="1" ht="12" customHeight="1" hidden="1" outlineLevel="2">
      <c r="A1589" s="34" t="s">
        <v>31</v>
      </c>
      <c r="B1589" s="35" t="s">
        <v>30</v>
      </c>
      <c r="C1589" s="188"/>
      <c r="D1589" s="187"/>
      <c r="E1589" s="145">
        <v>0</v>
      </c>
      <c r="F1589" s="36">
        <v>0</v>
      </c>
      <c r="G1589" s="37" t="str">
        <f t="shared" si="187"/>
        <v>-</v>
      </c>
      <c r="H1589" s="182"/>
    </row>
    <row r="1590" spans="1:8" s="114" customFormat="1" ht="3" customHeight="1" outlineLevel="1" collapsed="1">
      <c r="A1590" s="38"/>
      <c r="B1590" s="39"/>
      <c r="C1590" s="110"/>
      <c r="D1590" s="108"/>
      <c r="E1590" s="146"/>
      <c r="F1590" s="40"/>
      <c r="G1590" s="41"/>
      <c r="H1590" s="109"/>
    </row>
    <row r="1591" spans="1:8" s="171" customFormat="1" ht="3" customHeight="1" outlineLevel="1">
      <c r="A1591" s="115"/>
      <c r="B1591" s="116"/>
      <c r="C1591" s="115"/>
      <c r="D1591" s="115"/>
      <c r="E1591" s="143"/>
      <c r="F1591" s="117"/>
      <c r="G1591" s="118"/>
      <c r="H1591" s="116"/>
    </row>
    <row r="1592" spans="1:8" s="160" customFormat="1" ht="13.5" customHeight="1" outlineLevel="1">
      <c r="A1592" s="42" t="s">
        <v>298</v>
      </c>
      <c r="B1592" s="43" t="s">
        <v>329</v>
      </c>
      <c r="C1592" s="188">
        <v>853</v>
      </c>
      <c r="D1592" s="187">
        <v>85305</v>
      </c>
      <c r="E1592" s="144">
        <f>SUM(E1593:E1597)</f>
        <v>11800</v>
      </c>
      <c r="F1592" s="44">
        <f>SUM(F1593:F1597)</f>
        <v>11562</v>
      </c>
      <c r="G1592" s="45">
        <f aca="true" t="shared" si="188" ref="G1592:G1597">IF(E1592&gt;0,F1592/E1592*100,"-")</f>
        <v>97.98305084745763</v>
      </c>
      <c r="H1592" s="182" t="s">
        <v>490</v>
      </c>
    </row>
    <row r="1593" spans="1:8" s="114" customFormat="1" ht="12" customHeight="1" outlineLevel="1">
      <c r="A1593" s="34" t="s">
        <v>1</v>
      </c>
      <c r="B1593" s="35" t="s">
        <v>27</v>
      </c>
      <c r="C1593" s="188"/>
      <c r="D1593" s="187"/>
      <c r="E1593" s="145">
        <v>11800</v>
      </c>
      <c r="F1593" s="36">
        <v>11562</v>
      </c>
      <c r="G1593" s="37">
        <f t="shared" si="188"/>
        <v>97.98305084745763</v>
      </c>
      <c r="H1593" s="182"/>
    </row>
    <row r="1594" spans="1:8" s="114" customFormat="1" ht="12" customHeight="1" hidden="1" outlineLevel="2">
      <c r="A1594" s="34" t="s">
        <v>2</v>
      </c>
      <c r="B1594" s="35" t="s">
        <v>28</v>
      </c>
      <c r="C1594" s="188"/>
      <c r="D1594" s="187"/>
      <c r="E1594" s="145">
        <v>0</v>
      </c>
      <c r="F1594" s="36">
        <v>0</v>
      </c>
      <c r="G1594" s="37" t="str">
        <f t="shared" si="188"/>
        <v>-</v>
      </c>
      <c r="H1594" s="182"/>
    </row>
    <row r="1595" spans="1:8" s="114" customFormat="1" ht="12" customHeight="1" hidden="1" outlineLevel="2">
      <c r="A1595" s="34" t="s">
        <v>3</v>
      </c>
      <c r="B1595" s="35" t="s">
        <v>29</v>
      </c>
      <c r="C1595" s="188"/>
      <c r="D1595" s="187"/>
      <c r="E1595" s="145">
        <v>0</v>
      </c>
      <c r="F1595" s="36">
        <v>0</v>
      </c>
      <c r="G1595" s="37" t="str">
        <f t="shared" si="188"/>
        <v>-</v>
      </c>
      <c r="H1595" s="182"/>
    </row>
    <row r="1596" spans="1:8" s="114" customFormat="1" ht="12" customHeight="1" hidden="1" outlineLevel="2">
      <c r="A1596" s="34" t="s">
        <v>25</v>
      </c>
      <c r="B1596" s="35" t="s">
        <v>115</v>
      </c>
      <c r="C1596" s="188"/>
      <c r="D1596" s="187"/>
      <c r="E1596" s="145">
        <v>0</v>
      </c>
      <c r="F1596" s="36">
        <v>0</v>
      </c>
      <c r="G1596" s="37" t="str">
        <f t="shared" si="188"/>
        <v>-</v>
      </c>
      <c r="H1596" s="182"/>
    </row>
    <row r="1597" spans="1:8" s="114" customFormat="1" ht="12" customHeight="1" hidden="1" outlineLevel="2">
      <c r="A1597" s="34" t="s">
        <v>31</v>
      </c>
      <c r="B1597" s="35" t="s">
        <v>30</v>
      </c>
      <c r="C1597" s="188"/>
      <c r="D1597" s="187"/>
      <c r="E1597" s="145">
        <v>0</v>
      </c>
      <c r="F1597" s="36">
        <v>0</v>
      </c>
      <c r="G1597" s="37" t="str">
        <f t="shared" si="188"/>
        <v>-</v>
      </c>
      <c r="H1597" s="182"/>
    </row>
    <row r="1598" spans="1:8" s="114" customFormat="1" ht="3" customHeight="1" outlineLevel="1" collapsed="1">
      <c r="A1598" s="38"/>
      <c r="B1598" s="39"/>
      <c r="C1598" s="110"/>
      <c r="D1598" s="108"/>
      <c r="E1598" s="146"/>
      <c r="F1598" s="40"/>
      <c r="G1598" s="41"/>
      <c r="H1598" s="109"/>
    </row>
    <row r="1599" spans="1:8" s="171" customFormat="1" ht="3" customHeight="1" outlineLevel="1">
      <c r="A1599" s="115"/>
      <c r="B1599" s="116"/>
      <c r="C1599" s="115"/>
      <c r="D1599" s="115"/>
      <c r="E1599" s="143"/>
      <c r="F1599" s="117"/>
      <c r="G1599" s="118"/>
      <c r="H1599" s="116"/>
    </row>
    <row r="1600" spans="1:8" s="160" customFormat="1" ht="39" customHeight="1" outlineLevel="1">
      <c r="A1600" s="42" t="s">
        <v>331</v>
      </c>
      <c r="B1600" s="43" t="s">
        <v>330</v>
      </c>
      <c r="C1600" s="188">
        <v>853</v>
      </c>
      <c r="D1600" s="187">
        <v>85305</v>
      </c>
      <c r="E1600" s="144">
        <f>SUM(E1601:E1605)</f>
        <v>10753</v>
      </c>
      <c r="F1600" s="44">
        <f>SUM(F1601:F1605)</f>
        <v>0</v>
      </c>
      <c r="G1600" s="45">
        <f aca="true" t="shared" si="189" ref="G1600:G1605">IF(E1600&gt;0,F1600/E1600*100,"-")</f>
        <v>0</v>
      </c>
      <c r="H1600" s="182" t="s">
        <v>492</v>
      </c>
    </row>
    <row r="1601" spans="1:8" s="114" customFormat="1" ht="12" customHeight="1" hidden="1" outlineLevel="2">
      <c r="A1601" s="34" t="s">
        <v>1</v>
      </c>
      <c r="B1601" s="35" t="s">
        <v>27</v>
      </c>
      <c r="C1601" s="188"/>
      <c r="D1601" s="187"/>
      <c r="E1601" s="145">
        <v>0</v>
      </c>
      <c r="F1601" s="36">
        <v>0</v>
      </c>
      <c r="G1601" s="37" t="str">
        <f t="shared" si="189"/>
        <v>-</v>
      </c>
      <c r="H1601" s="182"/>
    </row>
    <row r="1602" spans="1:8" s="114" customFormat="1" ht="12" customHeight="1" hidden="1" outlineLevel="2">
      <c r="A1602" s="34" t="s">
        <v>2</v>
      </c>
      <c r="B1602" s="35" t="s">
        <v>28</v>
      </c>
      <c r="C1602" s="188"/>
      <c r="D1602" s="187"/>
      <c r="E1602" s="145">
        <v>0</v>
      </c>
      <c r="F1602" s="36">
        <v>0</v>
      </c>
      <c r="G1602" s="37" t="str">
        <f t="shared" si="189"/>
        <v>-</v>
      </c>
      <c r="H1602" s="182"/>
    </row>
    <row r="1603" spans="1:8" s="114" customFormat="1" ht="12" customHeight="1" hidden="1" outlineLevel="2">
      <c r="A1603" s="34" t="s">
        <v>3</v>
      </c>
      <c r="B1603" s="35" t="s">
        <v>29</v>
      </c>
      <c r="C1603" s="188"/>
      <c r="D1603" s="187"/>
      <c r="E1603" s="145">
        <v>0</v>
      </c>
      <c r="F1603" s="36">
        <v>0</v>
      </c>
      <c r="G1603" s="37" t="str">
        <f t="shared" si="189"/>
        <v>-</v>
      </c>
      <c r="H1603" s="182"/>
    </row>
    <row r="1604" spans="1:8" s="114" customFormat="1" ht="12" customHeight="1" hidden="1" outlineLevel="2">
      <c r="A1604" s="34" t="s">
        <v>25</v>
      </c>
      <c r="B1604" s="35" t="s">
        <v>115</v>
      </c>
      <c r="C1604" s="188"/>
      <c r="D1604" s="187"/>
      <c r="E1604" s="145">
        <v>0</v>
      </c>
      <c r="F1604" s="36">
        <v>0</v>
      </c>
      <c r="G1604" s="37" t="str">
        <f t="shared" si="189"/>
        <v>-</v>
      </c>
      <c r="H1604" s="182"/>
    </row>
    <row r="1605" spans="1:8" s="114" customFormat="1" ht="12" customHeight="1" outlineLevel="1" collapsed="1">
      <c r="A1605" s="34" t="s">
        <v>31</v>
      </c>
      <c r="B1605" s="35" t="s">
        <v>30</v>
      </c>
      <c r="C1605" s="188"/>
      <c r="D1605" s="187"/>
      <c r="E1605" s="145">
        <v>10753</v>
      </c>
      <c r="F1605" s="36">
        <v>0</v>
      </c>
      <c r="G1605" s="37">
        <f t="shared" si="189"/>
        <v>0</v>
      </c>
      <c r="H1605" s="182"/>
    </row>
    <row r="1606" spans="1:8" s="114" customFormat="1" ht="3" customHeight="1" outlineLevel="1">
      <c r="A1606" s="38"/>
      <c r="B1606" s="39"/>
      <c r="C1606" s="110"/>
      <c r="D1606" s="108"/>
      <c r="E1606" s="146"/>
      <c r="F1606" s="40"/>
      <c r="G1606" s="41"/>
      <c r="H1606" s="109"/>
    </row>
    <row r="1607" spans="1:8" s="171" customFormat="1" ht="3" customHeight="1" outlineLevel="1">
      <c r="A1607" s="115"/>
      <c r="B1607" s="116"/>
      <c r="C1607" s="115"/>
      <c r="D1607" s="115"/>
      <c r="E1607" s="143"/>
      <c r="F1607" s="117"/>
      <c r="G1607" s="118"/>
      <c r="H1607" s="116"/>
    </row>
    <row r="1608" spans="1:8" s="160" customFormat="1" ht="13.5" customHeight="1" outlineLevel="1">
      <c r="A1608" s="42" t="s">
        <v>332</v>
      </c>
      <c r="B1608" s="43" t="s">
        <v>223</v>
      </c>
      <c r="C1608" s="188">
        <v>921</v>
      </c>
      <c r="D1608" s="187">
        <v>92195</v>
      </c>
      <c r="E1608" s="144">
        <f>SUM(E1609:E1613)</f>
        <v>76912</v>
      </c>
      <c r="F1608" s="44">
        <f>SUM(F1609:F1613)</f>
        <v>75004.31</v>
      </c>
      <c r="G1608" s="45">
        <f aca="true" t="shared" si="190" ref="G1608:G1613">IF(E1608&gt;0,F1608/E1608*100,"-")</f>
        <v>97.51964582899937</v>
      </c>
      <c r="H1608" s="182" t="s">
        <v>493</v>
      </c>
    </row>
    <row r="1609" spans="1:8" s="114" customFormat="1" ht="12" customHeight="1" outlineLevel="1">
      <c r="A1609" s="34" t="s">
        <v>1</v>
      </c>
      <c r="B1609" s="35" t="s">
        <v>27</v>
      </c>
      <c r="C1609" s="188"/>
      <c r="D1609" s="187"/>
      <c r="E1609" s="145">
        <v>76912</v>
      </c>
      <c r="F1609" s="36">
        <v>75004.31</v>
      </c>
      <c r="G1609" s="37">
        <f t="shared" si="190"/>
        <v>97.51964582899937</v>
      </c>
      <c r="H1609" s="182"/>
    </row>
    <row r="1610" spans="1:8" s="114" customFormat="1" ht="12" customHeight="1" hidden="1" outlineLevel="2">
      <c r="A1610" s="34" t="s">
        <v>2</v>
      </c>
      <c r="B1610" s="35" t="s">
        <v>28</v>
      </c>
      <c r="C1610" s="188"/>
      <c r="D1610" s="187"/>
      <c r="E1610" s="145">
        <v>0</v>
      </c>
      <c r="F1610" s="36">
        <v>0</v>
      </c>
      <c r="G1610" s="37" t="str">
        <f t="shared" si="190"/>
        <v>-</v>
      </c>
      <c r="H1610" s="182"/>
    </row>
    <row r="1611" spans="1:8" s="114" customFormat="1" ht="12" customHeight="1" hidden="1" outlineLevel="2">
      <c r="A1611" s="34" t="s">
        <v>3</v>
      </c>
      <c r="B1611" s="35" t="s">
        <v>29</v>
      </c>
      <c r="C1611" s="188"/>
      <c r="D1611" s="187"/>
      <c r="E1611" s="145">
        <v>0</v>
      </c>
      <c r="F1611" s="36">
        <v>0</v>
      </c>
      <c r="G1611" s="37" t="str">
        <f t="shared" si="190"/>
        <v>-</v>
      </c>
      <c r="H1611" s="182"/>
    </row>
    <row r="1612" spans="1:8" s="114" customFormat="1" ht="12" customHeight="1" hidden="1" outlineLevel="2">
      <c r="A1612" s="34" t="s">
        <v>25</v>
      </c>
      <c r="B1612" s="35" t="s">
        <v>115</v>
      </c>
      <c r="C1612" s="188"/>
      <c r="D1612" s="187"/>
      <c r="E1612" s="145">
        <v>0</v>
      </c>
      <c r="F1612" s="36">
        <v>0</v>
      </c>
      <c r="G1612" s="37" t="str">
        <f t="shared" si="190"/>
        <v>-</v>
      </c>
      <c r="H1612" s="182"/>
    </row>
    <row r="1613" spans="1:8" s="114" customFormat="1" ht="12" customHeight="1" hidden="1" outlineLevel="2">
      <c r="A1613" s="34" t="s">
        <v>31</v>
      </c>
      <c r="B1613" s="35" t="s">
        <v>30</v>
      </c>
      <c r="C1613" s="188"/>
      <c r="D1613" s="187"/>
      <c r="E1613" s="145">
        <v>0</v>
      </c>
      <c r="F1613" s="36">
        <v>0</v>
      </c>
      <c r="G1613" s="37" t="str">
        <f t="shared" si="190"/>
        <v>-</v>
      </c>
      <c r="H1613" s="182"/>
    </row>
    <row r="1614" spans="1:8" s="114" customFormat="1" ht="3" customHeight="1" outlineLevel="1" collapsed="1">
      <c r="A1614" s="38"/>
      <c r="B1614" s="39"/>
      <c r="C1614" s="110"/>
      <c r="D1614" s="108"/>
      <c r="E1614" s="146"/>
      <c r="F1614" s="40"/>
      <c r="G1614" s="41"/>
      <c r="H1614" s="109"/>
    </row>
    <row r="1615" spans="1:8" s="167" customFormat="1" ht="16.5" customHeight="1">
      <c r="A1615" s="57" t="s">
        <v>45</v>
      </c>
      <c r="B1615" s="177" t="s">
        <v>136</v>
      </c>
      <c r="C1615" s="58"/>
      <c r="D1615" s="58"/>
      <c r="E1615" s="138">
        <f>SUM(E1616:E1620)</f>
        <v>61645</v>
      </c>
      <c r="F1615" s="59">
        <f>SUM(F1616:F1620)</f>
        <v>47262</v>
      </c>
      <c r="G1615" s="60">
        <f aca="true" t="shared" si="191" ref="G1615:G1620">IF(E1615&gt;0,F1615/E1615*100,"-")</f>
        <v>76.66801849298402</v>
      </c>
      <c r="H1615" s="61"/>
    </row>
    <row r="1616" spans="1:8" s="168" customFormat="1" ht="13.5" customHeight="1">
      <c r="A1616" s="96" t="s">
        <v>1</v>
      </c>
      <c r="B1616" s="97" t="s">
        <v>27</v>
      </c>
      <c r="C1616" s="98"/>
      <c r="D1616" s="96"/>
      <c r="E1616" s="139">
        <f>E1626+E1634+E1642</f>
        <v>35000</v>
      </c>
      <c r="F1616" s="99">
        <f>F1626+F1634+F1642</f>
        <v>33609</v>
      </c>
      <c r="G1616" s="100">
        <f t="shared" si="191"/>
        <v>96.02571428571429</v>
      </c>
      <c r="H1616" s="101"/>
    </row>
    <row r="1617" spans="1:8" s="168" customFormat="1" ht="13.5" customHeight="1" outlineLevel="1">
      <c r="A1617" s="96" t="s">
        <v>2</v>
      </c>
      <c r="B1617" s="97" t="s">
        <v>28</v>
      </c>
      <c r="C1617" s="98"/>
      <c r="D1617" s="96"/>
      <c r="E1617" s="139">
        <f aca="true" t="shared" si="192" ref="E1617:F1620">E1627+E1635+E1643</f>
        <v>0</v>
      </c>
      <c r="F1617" s="99">
        <f t="shared" si="192"/>
        <v>0</v>
      </c>
      <c r="G1617" s="100" t="str">
        <f t="shared" si="191"/>
        <v>-</v>
      </c>
      <c r="H1617" s="101"/>
    </row>
    <row r="1618" spans="1:8" s="168" customFormat="1" ht="13.5" customHeight="1" outlineLevel="1">
      <c r="A1618" s="96" t="s">
        <v>3</v>
      </c>
      <c r="B1618" s="97" t="s">
        <v>29</v>
      </c>
      <c r="C1618" s="98"/>
      <c r="D1618" s="96"/>
      <c r="E1618" s="139">
        <f t="shared" si="192"/>
        <v>0</v>
      </c>
      <c r="F1618" s="99">
        <f t="shared" si="192"/>
        <v>0</v>
      </c>
      <c r="G1618" s="100" t="str">
        <f t="shared" si="191"/>
        <v>-</v>
      </c>
      <c r="H1618" s="101"/>
    </row>
    <row r="1619" spans="1:8" s="168" customFormat="1" ht="13.5" customHeight="1">
      <c r="A1619" s="96" t="s">
        <v>25</v>
      </c>
      <c r="B1619" s="97" t="s">
        <v>115</v>
      </c>
      <c r="C1619" s="98"/>
      <c r="D1619" s="96"/>
      <c r="E1619" s="139">
        <f t="shared" si="192"/>
        <v>26645</v>
      </c>
      <c r="F1619" s="99">
        <f t="shared" si="192"/>
        <v>13653</v>
      </c>
      <c r="G1619" s="100">
        <f t="shared" si="191"/>
        <v>51.24038281103397</v>
      </c>
      <c r="H1619" s="101"/>
    </row>
    <row r="1620" spans="1:8" s="168" customFormat="1" ht="13.5" customHeight="1" outlineLevel="1">
      <c r="A1620" s="96" t="s">
        <v>31</v>
      </c>
      <c r="B1620" s="97" t="s">
        <v>30</v>
      </c>
      <c r="C1620" s="98"/>
      <c r="D1620" s="96"/>
      <c r="E1620" s="139">
        <f t="shared" si="192"/>
        <v>0</v>
      </c>
      <c r="F1620" s="99">
        <f t="shared" si="192"/>
        <v>0</v>
      </c>
      <c r="G1620" s="100" t="str">
        <f t="shared" si="191"/>
        <v>-</v>
      </c>
      <c r="H1620" s="101"/>
    </row>
    <row r="1621" spans="1:8" s="169" customFormat="1" ht="3" customHeight="1">
      <c r="A1621" s="28"/>
      <c r="B1621" s="29"/>
      <c r="C1621" s="30"/>
      <c r="D1621" s="28"/>
      <c r="E1621" s="140"/>
      <c r="F1621" s="31"/>
      <c r="G1621" s="32"/>
      <c r="H1621" s="33"/>
    </row>
    <row r="1622" spans="1:8" s="170" customFormat="1" ht="15.75" customHeight="1" outlineLevel="1">
      <c r="A1622" s="62" t="s">
        <v>47</v>
      </c>
      <c r="B1622" s="63" t="s">
        <v>46</v>
      </c>
      <c r="C1622" s="62"/>
      <c r="D1622" s="62"/>
      <c r="E1622" s="141">
        <f>E1623+E1640</f>
        <v>61645</v>
      </c>
      <c r="F1622" s="64">
        <f>F1623+F1640</f>
        <v>47262</v>
      </c>
      <c r="G1622" s="65">
        <f>IF(E1622&gt;0,F1622/E1622*100,"-")</f>
        <v>76.66801849298402</v>
      </c>
      <c r="H1622" s="63"/>
    </row>
    <row r="1623" spans="1:8" s="171" customFormat="1" ht="15.75" customHeight="1" outlineLevel="1">
      <c r="A1623" s="12" t="s">
        <v>9</v>
      </c>
      <c r="B1623" s="13" t="s">
        <v>48</v>
      </c>
      <c r="C1623" s="12"/>
      <c r="D1623" s="12"/>
      <c r="E1623" s="142">
        <f>E1625+E1633</f>
        <v>35000</v>
      </c>
      <c r="F1623" s="14">
        <f>F1625+F1633</f>
        <v>33609</v>
      </c>
      <c r="G1623" s="15">
        <f>IF(E1623&gt;0,F1623/E1623*100,"-")</f>
        <v>96.02571428571429</v>
      </c>
      <c r="H1623" s="13"/>
    </row>
    <row r="1624" spans="1:8" s="171" customFormat="1" ht="3" customHeight="1" outlineLevel="1">
      <c r="A1624" s="115"/>
      <c r="B1624" s="116"/>
      <c r="C1624" s="115"/>
      <c r="D1624" s="115"/>
      <c r="E1624" s="143"/>
      <c r="F1624" s="117"/>
      <c r="G1624" s="118"/>
      <c r="H1624" s="116"/>
    </row>
    <row r="1625" spans="1:8" s="160" customFormat="1" ht="13.5" customHeight="1" outlineLevel="1">
      <c r="A1625" s="42" t="s">
        <v>26</v>
      </c>
      <c r="B1625" s="43" t="s">
        <v>200</v>
      </c>
      <c r="C1625" s="188">
        <v>710</v>
      </c>
      <c r="D1625" s="187">
        <v>71095</v>
      </c>
      <c r="E1625" s="144">
        <f>SUM(E1626:E1630)</f>
        <v>15000</v>
      </c>
      <c r="F1625" s="44">
        <f>SUM(F1626:F1630)</f>
        <v>14611.99</v>
      </c>
      <c r="G1625" s="45">
        <f aca="true" t="shared" si="193" ref="G1625:G1630">IF(E1625&gt;0,F1625/E1625*100,"-")</f>
        <v>97.41326666666666</v>
      </c>
      <c r="H1625" s="182" t="s">
        <v>404</v>
      </c>
    </row>
    <row r="1626" spans="1:8" s="114" customFormat="1" ht="12" customHeight="1" outlineLevel="1">
      <c r="A1626" s="34" t="s">
        <v>1</v>
      </c>
      <c r="B1626" s="35" t="s">
        <v>27</v>
      </c>
      <c r="C1626" s="188"/>
      <c r="D1626" s="187"/>
      <c r="E1626" s="145">
        <v>15000</v>
      </c>
      <c r="F1626" s="36">
        <v>14611.99</v>
      </c>
      <c r="G1626" s="37">
        <f t="shared" si="193"/>
        <v>97.41326666666666</v>
      </c>
      <c r="H1626" s="182"/>
    </row>
    <row r="1627" spans="1:8" s="114" customFormat="1" ht="12" customHeight="1" hidden="1" outlineLevel="2">
      <c r="A1627" s="34" t="s">
        <v>2</v>
      </c>
      <c r="B1627" s="35" t="s">
        <v>28</v>
      </c>
      <c r="C1627" s="188"/>
      <c r="D1627" s="187"/>
      <c r="E1627" s="145">
        <v>0</v>
      </c>
      <c r="F1627" s="36">
        <v>0</v>
      </c>
      <c r="G1627" s="37" t="str">
        <f t="shared" si="193"/>
        <v>-</v>
      </c>
      <c r="H1627" s="182"/>
    </row>
    <row r="1628" spans="1:8" s="114" customFormat="1" ht="12" customHeight="1" hidden="1" outlineLevel="2">
      <c r="A1628" s="34" t="s">
        <v>3</v>
      </c>
      <c r="B1628" s="35" t="s">
        <v>29</v>
      </c>
      <c r="C1628" s="188"/>
      <c r="D1628" s="187"/>
      <c r="E1628" s="145">
        <v>0</v>
      </c>
      <c r="F1628" s="36">
        <v>0</v>
      </c>
      <c r="G1628" s="37" t="str">
        <f t="shared" si="193"/>
        <v>-</v>
      </c>
      <c r="H1628" s="182"/>
    </row>
    <row r="1629" spans="1:8" s="114" customFormat="1" ht="12" customHeight="1" hidden="1" outlineLevel="2">
      <c r="A1629" s="34" t="s">
        <v>25</v>
      </c>
      <c r="B1629" s="35" t="s">
        <v>115</v>
      </c>
      <c r="C1629" s="188"/>
      <c r="D1629" s="187"/>
      <c r="E1629" s="145">
        <v>0</v>
      </c>
      <c r="F1629" s="36">
        <v>0</v>
      </c>
      <c r="G1629" s="37" t="str">
        <f t="shared" si="193"/>
        <v>-</v>
      </c>
      <c r="H1629" s="182"/>
    </row>
    <row r="1630" spans="1:8" s="114" customFormat="1" ht="12" customHeight="1" hidden="1" outlineLevel="2">
      <c r="A1630" s="34" t="s">
        <v>31</v>
      </c>
      <c r="B1630" s="35" t="s">
        <v>30</v>
      </c>
      <c r="C1630" s="188"/>
      <c r="D1630" s="187"/>
      <c r="E1630" s="145">
        <v>0</v>
      </c>
      <c r="F1630" s="36">
        <v>0</v>
      </c>
      <c r="G1630" s="37" t="str">
        <f t="shared" si="193"/>
        <v>-</v>
      </c>
      <c r="H1630" s="182"/>
    </row>
    <row r="1631" spans="1:8" s="114" customFormat="1" ht="3" customHeight="1" outlineLevel="1" collapsed="1">
      <c r="A1631" s="38"/>
      <c r="B1631" s="39"/>
      <c r="C1631" s="110"/>
      <c r="D1631" s="108"/>
      <c r="E1631" s="146"/>
      <c r="F1631" s="40"/>
      <c r="G1631" s="41"/>
      <c r="H1631" s="109"/>
    </row>
    <row r="1632" spans="1:8" s="171" customFormat="1" ht="3" customHeight="1" outlineLevel="1">
      <c r="A1632" s="115"/>
      <c r="B1632" s="116"/>
      <c r="C1632" s="115"/>
      <c r="D1632" s="115"/>
      <c r="E1632" s="143"/>
      <c r="F1632" s="117"/>
      <c r="G1632" s="118"/>
      <c r="H1632" s="116"/>
    </row>
    <row r="1633" spans="1:8" s="160" customFormat="1" ht="13.5" customHeight="1" outlineLevel="1">
      <c r="A1633" s="42" t="s">
        <v>49</v>
      </c>
      <c r="B1633" s="43" t="s">
        <v>339</v>
      </c>
      <c r="C1633" s="188">
        <v>710</v>
      </c>
      <c r="D1633" s="187">
        <v>71095</v>
      </c>
      <c r="E1633" s="144">
        <f>SUM(E1634:E1638)</f>
        <v>20000</v>
      </c>
      <c r="F1633" s="44">
        <f>SUM(F1634:F1638)</f>
        <v>18997.01</v>
      </c>
      <c r="G1633" s="45">
        <f aca="true" t="shared" si="194" ref="G1633:G1638">IF(E1633&gt;0,F1633/E1633*100,"-")</f>
        <v>94.98504999999999</v>
      </c>
      <c r="H1633" s="182" t="s">
        <v>403</v>
      </c>
    </row>
    <row r="1634" spans="1:8" s="114" customFormat="1" ht="12" customHeight="1" outlineLevel="1">
      <c r="A1634" s="34" t="s">
        <v>1</v>
      </c>
      <c r="B1634" s="35" t="s">
        <v>27</v>
      </c>
      <c r="C1634" s="188"/>
      <c r="D1634" s="187"/>
      <c r="E1634" s="145">
        <v>20000</v>
      </c>
      <c r="F1634" s="36">
        <v>18997.01</v>
      </c>
      <c r="G1634" s="37">
        <f t="shared" si="194"/>
        <v>94.98504999999999</v>
      </c>
      <c r="H1634" s="182"/>
    </row>
    <row r="1635" spans="1:8" s="114" customFormat="1" ht="12" customHeight="1" hidden="1" outlineLevel="2">
      <c r="A1635" s="34" t="s">
        <v>2</v>
      </c>
      <c r="B1635" s="35" t="s">
        <v>28</v>
      </c>
      <c r="C1635" s="188"/>
      <c r="D1635" s="187"/>
      <c r="E1635" s="145">
        <v>0</v>
      </c>
      <c r="F1635" s="36">
        <v>0</v>
      </c>
      <c r="G1635" s="37" t="str">
        <f t="shared" si="194"/>
        <v>-</v>
      </c>
      <c r="H1635" s="182"/>
    </row>
    <row r="1636" spans="1:8" s="114" customFormat="1" ht="12" customHeight="1" hidden="1" outlineLevel="2">
      <c r="A1636" s="34" t="s">
        <v>3</v>
      </c>
      <c r="B1636" s="35" t="s">
        <v>29</v>
      </c>
      <c r="C1636" s="188"/>
      <c r="D1636" s="187"/>
      <c r="E1636" s="145">
        <v>0</v>
      </c>
      <c r="F1636" s="36">
        <v>0</v>
      </c>
      <c r="G1636" s="37" t="str">
        <f t="shared" si="194"/>
        <v>-</v>
      </c>
      <c r="H1636" s="182"/>
    </row>
    <row r="1637" spans="1:8" s="114" customFormat="1" ht="12" customHeight="1" hidden="1" outlineLevel="2">
      <c r="A1637" s="34" t="s">
        <v>25</v>
      </c>
      <c r="B1637" s="35" t="s">
        <v>115</v>
      </c>
      <c r="C1637" s="188"/>
      <c r="D1637" s="187"/>
      <c r="E1637" s="145">
        <v>0</v>
      </c>
      <c r="F1637" s="36">
        <v>0</v>
      </c>
      <c r="G1637" s="37" t="str">
        <f t="shared" si="194"/>
        <v>-</v>
      </c>
      <c r="H1637" s="182"/>
    </row>
    <row r="1638" spans="1:8" s="114" customFormat="1" ht="12" customHeight="1" hidden="1" outlineLevel="2">
      <c r="A1638" s="34" t="s">
        <v>31</v>
      </c>
      <c r="B1638" s="35" t="s">
        <v>30</v>
      </c>
      <c r="C1638" s="188"/>
      <c r="D1638" s="187"/>
      <c r="E1638" s="145">
        <v>0</v>
      </c>
      <c r="F1638" s="36">
        <v>0</v>
      </c>
      <c r="G1638" s="37" t="str">
        <f t="shared" si="194"/>
        <v>-</v>
      </c>
      <c r="H1638" s="182"/>
    </row>
    <row r="1639" spans="1:8" s="114" customFormat="1" ht="3" customHeight="1" outlineLevel="1" collapsed="1">
      <c r="A1639" s="38"/>
      <c r="B1639" s="39"/>
      <c r="C1639" s="110"/>
      <c r="D1639" s="108"/>
      <c r="E1639" s="146"/>
      <c r="F1639" s="40"/>
      <c r="G1639" s="41"/>
      <c r="H1639" s="109"/>
    </row>
    <row r="1640" spans="1:8" s="171" customFormat="1" ht="15.75" customHeight="1" outlineLevel="1">
      <c r="A1640" s="12" t="s">
        <v>108</v>
      </c>
      <c r="B1640" s="13" t="s">
        <v>55</v>
      </c>
      <c r="C1640" s="12"/>
      <c r="D1640" s="12"/>
      <c r="E1640" s="142">
        <f>E1641</f>
        <v>26645</v>
      </c>
      <c r="F1640" s="142">
        <f>F1641</f>
        <v>13653</v>
      </c>
      <c r="G1640" s="15">
        <f>IF(E1640&gt;0,F1640/E1640*100,"-")</f>
        <v>51.24038281103397</v>
      </c>
      <c r="H1640" s="13"/>
    </row>
    <row r="1641" spans="1:8" s="160" customFormat="1" ht="13.5" customHeight="1" outlineLevel="1">
      <c r="A1641" s="42" t="s">
        <v>26</v>
      </c>
      <c r="B1641" s="43" t="s">
        <v>554</v>
      </c>
      <c r="C1641" s="188">
        <v>150</v>
      </c>
      <c r="D1641" s="187">
        <v>15095</v>
      </c>
      <c r="E1641" s="144">
        <f>SUM(E1642:E1646)</f>
        <v>26645</v>
      </c>
      <c r="F1641" s="44">
        <f>SUM(F1642:F1646)</f>
        <v>13653</v>
      </c>
      <c r="G1641" s="45">
        <f aca="true" t="shared" si="195" ref="G1641:G1646">IF(E1641&gt;0,F1641/E1641*100,"-")</f>
        <v>51.24038281103397</v>
      </c>
      <c r="H1641" s="196" t="s">
        <v>402</v>
      </c>
    </row>
    <row r="1642" spans="1:8" s="114" customFormat="1" ht="12" customHeight="1" hidden="1" outlineLevel="2">
      <c r="A1642" s="34" t="s">
        <v>1</v>
      </c>
      <c r="B1642" s="35" t="s">
        <v>27</v>
      </c>
      <c r="C1642" s="188"/>
      <c r="D1642" s="187"/>
      <c r="E1642" s="145">
        <v>0</v>
      </c>
      <c r="F1642" s="36">
        <v>0</v>
      </c>
      <c r="G1642" s="37" t="str">
        <f t="shared" si="195"/>
        <v>-</v>
      </c>
      <c r="H1642" s="194"/>
    </row>
    <row r="1643" spans="1:8" s="114" customFormat="1" ht="12" customHeight="1" hidden="1" outlineLevel="2">
      <c r="A1643" s="34" t="s">
        <v>2</v>
      </c>
      <c r="B1643" s="35" t="s">
        <v>28</v>
      </c>
      <c r="C1643" s="188"/>
      <c r="D1643" s="187"/>
      <c r="E1643" s="145">
        <v>0</v>
      </c>
      <c r="F1643" s="36">
        <v>0</v>
      </c>
      <c r="G1643" s="37" t="str">
        <f t="shared" si="195"/>
        <v>-</v>
      </c>
      <c r="H1643" s="194"/>
    </row>
    <row r="1644" spans="1:8" s="114" customFormat="1" ht="12" customHeight="1" hidden="1" outlineLevel="2">
      <c r="A1644" s="34" t="s">
        <v>3</v>
      </c>
      <c r="B1644" s="35" t="s">
        <v>29</v>
      </c>
      <c r="C1644" s="188"/>
      <c r="D1644" s="187"/>
      <c r="E1644" s="145">
        <v>0</v>
      </c>
      <c r="F1644" s="36">
        <v>0</v>
      </c>
      <c r="G1644" s="37" t="str">
        <f t="shared" si="195"/>
        <v>-</v>
      </c>
      <c r="H1644" s="194"/>
    </row>
    <row r="1645" spans="1:8" s="114" customFormat="1" ht="12" customHeight="1" outlineLevel="1" collapsed="1">
      <c r="A1645" s="34" t="s">
        <v>25</v>
      </c>
      <c r="B1645" s="35" t="s">
        <v>115</v>
      </c>
      <c r="C1645" s="188"/>
      <c r="D1645" s="187"/>
      <c r="E1645" s="145">
        <v>26645</v>
      </c>
      <c r="F1645" s="36">
        <v>13653</v>
      </c>
      <c r="G1645" s="37">
        <f t="shared" si="195"/>
        <v>51.24038281103397</v>
      </c>
      <c r="H1645" s="194"/>
    </row>
    <row r="1646" spans="1:8" s="114" customFormat="1" ht="12" customHeight="1" hidden="1" outlineLevel="2">
      <c r="A1646" s="34" t="s">
        <v>31</v>
      </c>
      <c r="B1646" s="35" t="s">
        <v>30</v>
      </c>
      <c r="C1646" s="188"/>
      <c r="D1646" s="187"/>
      <c r="E1646" s="145">
        <v>0</v>
      </c>
      <c r="F1646" s="36">
        <v>0</v>
      </c>
      <c r="G1646" s="37" t="str">
        <f t="shared" si="195"/>
        <v>-</v>
      </c>
      <c r="H1646" s="194"/>
    </row>
    <row r="1647" spans="1:8" s="114" customFormat="1" ht="3.75" customHeight="1" outlineLevel="1" collapsed="1">
      <c r="A1647" s="38"/>
      <c r="B1647" s="39"/>
      <c r="C1647" s="110"/>
      <c r="D1647" s="108"/>
      <c r="E1647" s="146"/>
      <c r="F1647" s="40"/>
      <c r="G1647" s="41"/>
      <c r="H1647" s="195"/>
    </row>
    <row r="1648" spans="1:8" s="165" customFormat="1" ht="18.75" customHeight="1">
      <c r="A1648" s="51" t="s">
        <v>23</v>
      </c>
      <c r="B1648" s="52" t="s">
        <v>24</v>
      </c>
      <c r="C1648" s="53"/>
      <c r="D1648" s="125"/>
      <c r="E1648" s="135">
        <f>SUM(E1649:E1653)</f>
        <v>3707854</v>
      </c>
      <c r="F1648" s="54">
        <f>SUM(F1649:F1653)</f>
        <v>3638137.97</v>
      </c>
      <c r="G1648" s="55">
        <f aca="true" t="shared" si="196" ref="G1648:G1653">IF(E1648&gt;0,F1648/E1648*100,"-")</f>
        <v>98.1197741335015</v>
      </c>
      <c r="H1648" s="56"/>
    </row>
    <row r="1649" spans="1:8" s="165" customFormat="1" ht="14.25" customHeight="1">
      <c r="A1649" s="91" t="s">
        <v>1</v>
      </c>
      <c r="B1649" s="92" t="s">
        <v>27</v>
      </c>
      <c r="C1649" s="53"/>
      <c r="D1649" s="91"/>
      <c r="E1649" s="136">
        <f>E1656+E1770+E1796+E1822+E1839+E1856+E1873+E1890+E1907+E1924</f>
        <v>3592994</v>
      </c>
      <c r="F1649" s="93">
        <f>F1656+F1770+F1796+F1822+F1839+F1856+F1873+F1890+F1907+F1924</f>
        <v>3523277.97</v>
      </c>
      <c r="G1649" s="94">
        <f t="shared" si="196"/>
        <v>98.05966750849015</v>
      </c>
      <c r="H1649" s="95"/>
    </row>
    <row r="1650" spans="1:8" s="165" customFormat="1" ht="14.25" customHeight="1">
      <c r="A1650" s="91" t="s">
        <v>2</v>
      </c>
      <c r="B1650" s="92" t="s">
        <v>28</v>
      </c>
      <c r="C1650" s="53"/>
      <c r="D1650" s="91"/>
      <c r="E1650" s="136">
        <f aca="true" t="shared" si="197" ref="E1650:F1653">E1657+E1771+E1797+E1823+E1840+E1857+E1874+E1891+E1908+E1925</f>
        <v>114860</v>
      </c>
      <c r="F1650" s="93">
        <f t="shared" si="197"/>
        <v>114860</v>
      </c>
      <c r="G1650" s="94">
        <f t="shared" si="196"/>
        <v>100</v>
      </c>
      <c r="H1650" s="95"/>
    </row>
    <row r="1651" spans="1:8" s="165" customFormat="1" ht="14.25" customHeight="1">
      <c r="A1651" s="91" t="s">
        <v>3</v>
      </c>
      <c r="B1651" s="92" t="s">
        <v>29</v>
      </c>
      <c r="C1651" s="53"/>
      <c r="D1651" s="91"/>
      <c r="E1651" s="136">
        <f t="shared" si="197"/>
        <v>0</v>
      </c>
      <c r="F1651" s="93">
        <f t="shared" si="197"/>
        <v>0</v>
      </c>
      <c r="G1651" s="94" t="str">
        <f t="shared" si="196"/>
        <v>-</v>
      </c>
      <c r="H1651" s="95"/>
    </row>
    <row r="1652" spans="1:8" s="165" customFormat="1" ht="14.25" customHeight="1">
      <c r="A1652" s="91" t="s">
        <v>25</v>
      </c>
      <c r="B1652" s="92" t="s">
        <v>115</v>
      </c>
      <c r="C1652" s="53"/>
      <c r="D1652" s="91"/>
      <c r="E1652" s="136">
        <f t="shared" si="197"/>
        <v>0</v>
      </c>
      <c r="F1652" s="93">
        <f t="shared" si="197"/>
        <v>0</v>
      </c>
      <c r="G1652" s="94" t="str">
        <f t="shared" si="196"/>
        <v>-</v>
      </c>
      <c r="H1652" s="95"/>
    </row>
    <row r="1653" spans="1:8" s="165" customFormat="1" ht="14.25" customHeight="1">
      <c r="A1653" s="91" t="s">
        <v>31</v>
      </c>
      <c r="B1653" s="92" t="s">
        <v>30</v>
      </c>
      <c r="C1653" s="53"/>
      <c r="D1653" s="91"/>
      <c r="E1653" s="136">
        <f t="shared" si="197"/>
        <v>0</v>
      </c>
      <c r="F1653" s="93">
        <f t="shared" si="197"/>
        <v>0</v>
      </c>
      <c r="G1653" s="94" t="str">
        <f t="shared" si="196"/>
        <v>-</v>
      </c>
      <c r="H1653" s="95"/>
    </row>
    <row r="1654" spans="1:8" s="172" customFormat="1" ht="3" customHeight="1">
      <c r="A1654" s="66"/>
      <c r="B1654" s="67"/>
      <c r="C1654" s="68"/>
      <c r="D1654" s="66"/>
      <c r="E1654" s="148"/>
      <c r="F1654" s="69"/>
      <c r="G1654" s="70"/>
      <c r="H1654" s="71"/>
    </row>
    <row r="1655" spans="1:8" s="173" customFormat="1" ht="16.5" customHeight="1">
      <c r="A1655" s="72" t="s">
        <v>10</v>
      </c>
      <c r="B1655" s="178" t="s">
        <v>109</v>
      </c>
      <c r="C1655" s="73"/>
      <c r="D1655" s="73"/>
      <c r="E1655" s="149">
        <f>SUM(E1656:E1660)</f>
        <v>2622000</v>
      </c>
      <c r="F1655" s="74">
        <f>SUM(F1656:F1660)</f>
        <v>2605422.1700000004</v>
      </c>
      <c r="G1655" s="75">
        <f aca="true" t="shared" si="198" ref="G1655:G1660">IF(E1655&gt;0,F1655/E1655*100,"-")</f>
        <v>99.36774103737606</v>
      </c>
      <c r="H1655" s="76"/>
    </row>
    <row r="1656" spans="1:8" s="168" customFormat="1" ht="13.5" customHeight="1">
      <c r="A1656" s="96" t="s">
        <v>1</v>
      </c>
      <c r="B1656" s="97" t="s">
        <v>27</v>
      </c>
      <c r="C1656" s="98"/>
      <c r="D1656" s="96"/>
      <c r="E1656" s="139">
        <f>E1666+E1674+E1682+E1690+E1698+E1706+E1714+E1722+E1730+E1739+E1747+E1755+E1763</f>
        <v>2622000</v>
      </c>
      <c r="F1656" s="99">
        <f>F1666+F1674+F1682+F1690+F1698+F1706+F1714+F1722+F1730+F1739+F1747+F1755+F1763</f>
        <v>2605422.1700000004</v>
      </c>
      <c r="G1656" s="100">
        <f t="shared" si="198"/>
        <v>99.36774103737606</v>
      </c>
      <c r="H1656" s="101"/>
    </row>
    <row r="1657" spans="1:8" s="168" customFormat="1" ht="13.5" customHeight="1" outlineLevel="1">
      <c r="A1657" s="96" t="s">
        <v>2</v>
      </c>
      <c r="B1657" s="97" t="s">
        <v>28</v>
      </c>
      <c r="C1657" s="98"/>
      <c r="D1657" s="96"/>
      <c r="E1657" s="139">
        <f aca="true" t="shared" si="199" ref="E1657:F1660">E1667+E1675+E1683+E1691+E1699+E1707+E1715+E1723+E1731+E1740+E1748+E1756+E1764</f>
        <v>0</v>
      </c>
      <c r="F1657" s="99">
        <f t="shared" si="199"/>
        <v>0</v>
      </c>
      <c r="G1657" s="100" t="str">
        <f t="shared" si="198"/>
        <v>-</v>
      </c>
      <c r="H1657" s="101"/>
    </row>
    <row r="1658" spans="1:8" s="168" customFormat="1" ht="13.5" customHeight="1" outlineLevel="1">
      <c r="A1658" s="96" t="s">
        <v>3</v>
      </c>
      <c r="B1658" s="97" t="s">
        <v>29</v>
      </c>
      <c r="C1658" s="98"/>
      <c r="D1658" s="96"/>
      <c r="E1658" s="139">
        <f t="shared" si="199"/>
        <v>0</v>
      </c>
      <c r="F1658" s="99">
        <f t="shared" si="199"/>
        <v>0</v>
      </c>
      <c r="G1658" s="100" t="str">
        <f t="shared" si="198"/>
        <v>-</v>
      </c>
      <c r="H1658" s="101"/>
    </row>
    <row r="1659" spans="1:8" s="168" customFormat="1" ht="13.5" customHeight="1" outlineLevel="1">
      <c r="A1659" s="96" t="s">
        <v>25</v>
      </c>
      <c r="B1659" s="97" t="s">
        <v>115</v>
      </c>
      <c r="C1659" s="98"/>
      <c r="D1659" s="96"/>
      <c r="E1659" s="139">
        <f t="shared" si="199"/>
        <v>0</v>
      </c>
      <c r="F1659" s="99">
        <f t="shared" si="199"/>
        <v>0</v>
      </c>
      <c r="G1659" s="100" t="str">
        <f t="shared" si="198"/>
        <v>-</v>
      </c>
      <c r="H1659" s="101"/>
    </row>
    <row r="1660" spans="1:8" s="168" customFormat="1" ht="13.5" customHeight="1" outlineLevel="1">
      <c r="A1660" s="96" t="s">
        <v>31</v>
      </c>
      <c r="B1660" s="97" t="s">
        <v>30</v>
      </c>
      <c r="C1660" s="98"/>
      <c r="D1660" s="96"/>
      <c r="E1660" s="139">
        <f t="shared" si="199"/>
        <v>0</v>
      </c>
      <c r="F1660" s="99">
        <f t="shared" si="199"/>
        <v>0</v>
      </c>
      <c r="G1660" s="100" t="str">
        <f t="shared" si="198"/>
        <v>-</v>
      </c>
      <c r="H1660" s="101"/>
    </row>
    <row r="1661" spans="1:8" s="174" customFormat="1" ht="3" customHeight="1">
      <c r="A1661" s="77"/>
      <c r="B1661" s="78"/>
      <c r="C1661" s="79"/>
      <c r="D1661" s="77"/>
      <c r="E1661" s="150"/>
      <c r="F1661" s="80"/>
      <c r="G1661" s="81"/>
      <c r="H1661" s="82"/>
    </row>
    <row r="1662" spans="1:8" s="170" customFormat="1" ht="15.75" customHeight="1" outlineLevel="1">
      <c r="A1662" s="62" t="s">
        <v>47</v>
      </c>
      <c r="B1662" s="63" t="s">
        <v>46</v>
      </c>
      <c r="C1662" s="62"/>
      <c r="D1662" s="62"/>
      <c r="E1662" s="141">
        <f>E1663+E1736</f>
        <v>2622000</v>
      </c>
      <c r="F1662" s="64">
        <f>F1663+F1736</f>
        <v>2605422.17</v>
      </c>
      <c r="G1662" s="65">
        <f aca="true" t="shared" si="200" ref="G1662:G1670">IF(E1662&gt;0,F1662/E1662*100,"-")</f>
        <v>99.36774103737605</v>
      </c>
      <c r="H1662" s="63"/>
    </row>
    <row r="1663" spans="1:8" s="171" customFormat="1" ht="15.75" customHeight="1" outlineLevel="1">
      <c r="A1663" s="12" t="s">
        <v>9</v>
      </c>
      <c r="B1663" s="13" t="s">
        <v>48</v>
      </c>
      <c r="C1663" s="12"/>
      <c r="D1663" s="12"/>
      <c r="E1663" s="142">
        <f>E1665+E1673+E1681+E1729+E1689+E1697+E1705+E1721+E1713</f>
        <v>2279969</v>
      </c>
      <c r="F1663" s="14">
        <f>F1665+F1673+F1681+F1729+F1689+F1697+F1705+F1721+F1713</f>
        <v>2275740.98</v>
      </c>
      <c r="G1663" s="15">
        <f t="shared" si="200"/>
        <v>99.81455800495533</v>
      </c>
      <c r="H1663" s="13"/>
    </row>
    <row r="1664" spans="1:8" s="171" customFormat="1" ht="3" customHeight="1" outlineLevel="1">
      <c r="A1664" s="115"/>
      <c r="B1664" s="116"/>
      <c r="C1664" s="115"/>
      <c r="D1664" s="115"/>
      <c r="E1664" s="143"/>
      <c r="F1664" s="117"/>
      <c r="G1664" s="118"/>
      <c r="H1664" s="116"/>
    </row>
    <row r="1665" spans="1:8" s="160" customFormat="1" ht="36.75" customHeight="1" outlineLevel="1">
      <c r="A1665" s="42" t="s">
        <v>26</v>
      </c>
      <c r="B1665" s="43" t="s">
        <v>224</v>
      </c>
      <c r="C1665" s="188">
        <v>900</v>
      </c>
      <c r="D1665" s="187">
        <v>90019</v>
      </c>
      <c r="E1665" s="144">
        <f>SUM(E1666:E1670)</f>
        <v>160000</v>
      </c>
      <c r="F1665" s="44">
        <f>SUM(F1666:F1670)</f>
        <v>160000</v>
      </c>
      <c r="G1665" s="45">
        <f t="shared" si="200"/>
        <v>100</v>
      </c>
      <c r="H1665" s="182" t="s">
        <v>494</v>
      </c>
    </row>
    <row r="1666" spans="1:8" s="114" customFormat="1" ht="12" customHeight="1" outlineLevel="1">
      <c r="A1666" s="34" t="s">
        <v>1</v>
      </c>
      <c r="B1666" s="35" t="s">
        <v>27</v>
      </c>
      <c r="C1666" s="188"/>
      <c r="D1666" s="187"/>
      <c r="E1666" s="145">
        <v>160000</v>
      </c>
      <c r="F1666" s="36">
        <v>160000</v>
      </c>
      <c r="G1666" s="37">
        <f t="shared" si="200"/>
        <v>100</v>
      </c>
      <c r="H1666" s="182"/>
    </row>
    <row r="1667" spans="1:8" s="114" customFormat="1" ht="12" customHeight="1" hidden="1" outlineLevel="2">
      <c r="A1667" s="34" t="s">
        <v>2</v>
      </c>
      <c r="B1667" s="35" t="s">
        <v>28</v>
      </c>
      <c r="C1667" s="188"/>
      <c r="D1667" s="187"/>
      <c r="E1667" s="145">
        <v>0</v>
      </c>
      <c r="F1667" s="36">
        <v>0</v>
      </c>
      <c r="G1667" s="37" t="str">
        <f t="shared" si="200"/>
        <v>-</v>
      </c>
      <c r="H1667" s="182"/>
    </row>
    <row r="1668" spans="1:8" s="114" customFormat="1" ht="12" customHeight="1" hidden="1" outlineLevel="2">
      <c r="A1668" s="34" t="s">
        <v>3</v>
      </c>
      <c r="B1668" s="35" t="s">
        <v>29</v>
      </c>
      <c r="C1668" s="188"/>
      <c r="D1668" s="187"/>
      <c r="E1668" s="145">
        <v>0</v>
      </c>
      <c r="F1668" s="36">
        <v>0</v>
      </c>
      <c r="G1668" s="37" t="str">
        <f t="shared" si="200"/>
        <v>-</v>
      </c>
      <c r="H1668" s="182"/>
    </row>
    <row r="1669" spans="1:8" s="114" customFormat="1" ht="12" customHeight="1" hidden="1" outlineLevel="2">
      <c r="A1669" s="34" t="s">
        <v>25</v>
      </c>
      <c r="B1669" s="35" t="s">
        <v>115</v>
      </c>
      <c r="C1669" s="188"/>
      <c r="D1669" s="187"/>
      <c r="E1669" s="145">
        <v>0</v>
      </c>
      <c r="F1669" s="36">
        <v>0</v>
      </c>
      <c r="G1669" s="37" t="str">
        <f t="shared" si="200"/>
        <v>-</v>
      </c>
      <c r="H1669" s="182"/>
    </row>
    <row r="1670" spans="1:8" s="114" customFormat="1" ht="12" customHeight="1" hidden="1" outlineLevel="2">
      <c r="A1670" s="34" t="s">
        <v>31</v>
      </c>
      <c r="B1670" s="35" t="s">
        <v>30</v>
      </c>
      <c r="C1670" s="188"/>
      <c r="D1670" s="187"/>
      <c r="E1670" s="145">
        <v>0</v>
      </c>
      <c r="F1670" s="36">
        <v>0</v>
      </c>
      <c r="G1670" s="37" t="str">
        <f t="shared" si="200"/>
        <v>-</v>
      </c>
      <c r="H1670" s="182"/>
    </row>
    <row r="1671" spans="1:8" s="114" customFormat="1" ht="3" customHeight="1" outlineLevel="1" collapsed="1">
      <c r="A1671" s="38"/>
      <c r="B1671" s="39"/>
      <c r="C1671" s="110"/>
      <c r="D1671" s="108"/>
      <c r="E1671" s="146"/>
      <c r="F1671" s="40"/>
      <c r="G1671" s="41"/>
      <c r="H1671" s="109"/>
    </row>
    <row r="1672" spans="1:8" s="114" customFormat="1" ht="3" customHeight="1" outlineLevel="1">
      <c r="A1672" s="119"/>
      <c r="B1672" s="120"/>
      <c r="C1672" s="111"/>
      <c r="D1672" s="112"/>
      <c r="E1672" s="147"/>
      <c r="F1672" s="121"/>
      <c r="G1672" s="122"/>
      <c r="H1672" s="113"/>
    </row>
    <row r="1673" spans="1:8" s="160" customFormat="1" ht="24.75" customHeight="1" outlineLevel="1">
      <c r="A1673" s="42" t="s">
        <v>49</v>
      </c>
      <c r="B1673" s="43" t="s">
        <v>225</v>
      </c>
      <c r="C1673" s="188">
        <v>926</v>
      </c>
      <c r="D1673" s="187">
        <v>92604</v>
      </c>
      <c r="E1673" s="144">
        <f>SUM(E1674:E1678)</f>
        <v>321600</v>
      </c>
      <c r="F1673" s="44">
        <f>SUM(F1674:F1678)</f>
        <v>317382.66</v>
      </c>
      <c r="G1673" s="45">
        <f aca="true" t="shared" si="201" ref="G1673:G1678">IF(E1673&gt;0,F1673/E1673*100,"-")</f>
        <v>98.68863805970149</v>
      </c>
      <c r="H1673" s="182" t="s">
        <v>495</v>
      </c>
    </row>
    <row r="1674" spans="1:8" s="114" customFormat="1" ht="12" customHeight="1" outlineLevel="1">
      <c r="A1674" s="34" t="s">
        <v>1</v>
      </c>
      <c r="B1674" s="35" t="s">
        <v>27</v>
      </c>
      <c r="C1674" s="188"/>
      <c r="D1674" s="187"/>
      <c r="E1674" s="145">
        <v>321600</v>
      </c>
      <c r="F1674" s="36">
        <v>317382.66</v>
      </c>
      <c r="G1674" s="37">
        <f t="shared" si="201"/>
        <v>98.68863805970149</v>
      </c>
      <c r="H1674" s="182"/>
    </row>
    <row r="1675" spans="1:8" s="114" customFormat="1" ht="12" customHeight="1" hidden="1" outlineLevel="2">
      <c r="A1675" s="34" t="s">
        <v>2</v>
      </c>
      <c r="B1675" s="35" t="s">
        <v>28</v>
      </c>
      <c r="C1675" s="188"/>
      <c r="D1675" s="187"/>
      <c r="E1675" s="145">
        <v>0</v>
      </c>
      <c r="F1675" s="36">
        <v>0</v>
      </c>
      <c r="G1675" s="37" t="str">
        <f t="shared" si="201"/>
        <v>-</v>
      </c>
      <c r="H1675" s="182"/>
    </row>
    <row r="1676" spans="1:8" s="114" customFormat="1" ht="12" customHeight="1" hidden="1" outlineLevel="2">
      <c r="A1676" s="34" t="s">
        <v>3</v>
      </c>
      <c r="B1676" s="35" t="s">
        <v>29</v>
      </c>
      <c r="C1676" s="188"/>
      <c r="D1676" s="187"/>
      <c r="E1676" s="145">
        <v>0</v>
      </c>
      <c r="F1676" s="36">
        <v>0</v>
      </c>
      <c r="G1676" s="37" t="str">
        <f t="shared" si="201"/>
        <v>-</v>
      </c>
      <c r="H1676" s="182"/>
    </row>
    <row r="1677" spans="1:8" s="114" customFormat="1" ht="12" customHeight="1" hidden="1" outlineLevel="2">
      <c r="A1677" s="34" t="s">
        <v>25</v>
      </c>
      <c r="B1677" s="35" t="s">
        <v>115</v>
      </c>
      <c r="C1677" s="188"/>
      <c r="D1677" s="187"/>
      <c r="E1677" s="145">
        <v>0</v>
      </c>
      <c r="F1677" s="36">
        <v>0</v>
      </c>
      <c r="G1677" s="37" t="str">
        <f t="shared" si="201"/>
        <v>-</v>
      </c>
      <c r="H1677" s="182"/>
    </row>
    <row r="1678" spans="1:8" s="114" customFormat="1" ht="12" customHeight="1" hidden="1" outlineLevel="2">
      <c r="A1678" s="34" t="s">
        <v>31</v>
      </c>
      <c r="B1678" s="35" t="s">
        <v>30</v>
      </c>
      <c r="C1678" s="188"/>
      <c r="D1678" s="187"/>
      <c r="E1678" s="145">
        <v>0</v>
      </c>
      <c r="F1678" s="36">
        <v>0</v>
      </c>
      <c r="G1678" s="37" t="str">
        <f t="shared" si="201"/>
        <v>-</v>
      </c>
      <c r="H1678" s="182"/>
    </row>
    <row r="1679" spans="1:8" s="114" customFormat="1" ht="3" customHeight="1" outlineLevel="1" collapsed="1">
      <c r="A1679" s="38"/>
      <c r="B1679" s="39"/>
      <c r="C1679" s="110"/>
      <c r="D1679" s="108"/>
      <c r="E1679" s="146"/>
      <c r="F1679" s="40"/>
      <c r="G1679" s="41"/>
      <c r="H1679" s="109"/>
    </row>
    <row r="1680" spans="1:8" s="114" customFormat="1" ht="3" customHeight="1" outlineLevel="1">
      <c r="A1680" s="119"/>
      <c r="B1680" s="120"/>
      <c r="C1680" s="111"/>
      <c r="D1680" s="112"/>
      <c r="E1680" s="147"/>
      <c r="F1680" s="121"/>
      <c r="G1680" s="122"/>
      <c r="H1680" s="113"/>
    </row>
    <row r="1681" spans="1:8" s="160" customFormat="1" ht="38.25" customHeight="1" outlineLevel="1">
      <c r="A1681" s="42" t="s">
        <v>50</v>
      </c>
      <c r="B1681" s="43" t="s">
        <v>226</v>
      </c>
      <c r="C1681" s="188">
        <v>926</v>
      </c>
      <c r="D1681" s="187">
        <v>92604</v>
      </c>
      <c r="E1681" s="144">
        <f>SUM(E1682:E1686)</f>
        <v>140000</v>
      </c>
      <c r="F1681" s="44">
        <f>SUM(F1682:F1686)</f>
        <v>139998.05</v>
      </c>
      <c r="G1681" s="45">
        <f aca="true" t="shared" si="202" ref="G1681:G1686">IF(E1681&gt;0,F1681/E1681*100,"-")</f>
        <v>99.99860714285714</v>
      </c>
      <c r="H1681" s="182" t="s">
        <v>496</v>
      </c>
    </row>
    <row r="1682" spans="1:8" s="114" customFormat="1" ht="12" customHeight="1" outlineLevel="1">
      <c r="A1682" s="34" t="s">
        <v>1</v>
      </c>
      <c r="B1682" s="35" t="s">
        <v>27</v>
      </c>
      <c r="C1682" s="188"/>
      <c r="D1682" s="187"/>
      <c r="E1682" s="145">
        <v>140000</v>
      </c>
      <c r="F1682" s="36">
        <v>139998.05</v>
      </c>
      <c r="G1682" s="37">
        <f t="shared" si="202"/>
        <v>99.99860714285714</v>
      </c>
      <c r="H1682" s="182"/>
    </row>
    <row r="1683" spans="1:8" s="114" customFormat="1" ht="12" customHeight="1" hidden="1" outlineLevel="2">
      <c r="A1683" s="34" t="s">
        <v>2</v>
      </c>
      <c r="B1683" s="35" t="s">
        <v>28</v>
      </c>
      <c r="C1683" s="188"/>
      <c r="D1683" s="187"/>
      <c r="E1683" s="145">
        <v>0</v>
      </c>
      <c r="F1683" s="36">
        <v>0</v>
      </c>
      <c r="G1683" s="37" t="str">
        <f t="shared" si="202"/>
        <v>-</v>
      </c>
      <c r="H1683" s="182"/>
    </row>
    <row r="1684" spans="1:8" s="114" customFormat="1" ht="12" customHeight="1" hidden="1" outlineLevel="2">
      <c r="A1684" s="34" t="s">
        <v>3</v>
      </c>
      <c r="B1684" s="35" t="s">
        <v>29</v>
      </c>
      <c r="C1684" s="188"/>
      <c r="D1684" s="187"/>
      <c r="E1684" s="145">
        <v>0</v>
      </c>
      <c r="F1684" s="36">
        <v>0</v>
      </c>
      <c r="G1684" s="37" t="str">
        <f t="shared" si="202"/>
        <v>-</v>
      </c>
      <c r="H1684" s="182"/>
    </row>
    <row r="1685" spans="1:8" s="114" customFormat="1" ht="12" customHeight="1" hidden="1" outlineLevel="2">
      <c r="A1685" s="34" t="s">
        <v>25</v>
      </c>
      <c r="B1685" s="35" t="s">
        <v>115</v>
      </c>
      <c r="C1685" s="188"/>
      <c r="D1685" s="187"/>
      <c r="E1685" s="145">
        <v>0</v>
      </c>
      <c r="F1685" s="36">
        <v>0</v>
      </c>
      <c r="G1685" s="37" t="str">
        <f t="shared" si="202"/>
        <v>-</v>
      </c>
      <c r="H1685" s="182"/>
    </row>
    <row r="1686" spans="1:8" s="114" customFormat="1" ht="12" customHeight="1" hidden="1" outlineLevel="2">
      <c r="A1686" s="34" t="s">
        <v>31</v>
      </c>
      <c r="B1686" s="35" t="s">
        <v>30</v>
      </c>
      <c r="C1686" s="188"/>
      <c r="D1686" s="187"/>
      <c r="E1686" s="145">
        <v>0</v>
      </c>
      <c r="F1686" s="36">
        <v>0</v>
      </c>
      <c r="G1686" s="37" t="str">
        <f t="shared" si="202"/>
        <v>-</v>
      </c>
      <c r="H1686" s="182"/>
    </row>
    <row r="1687" spans="1:8" s="114" customFormat="1" ht="3.75" customHeight="1" outlineLevel="1" collapsed="1">
      <c r="A1687" s="38"/>
      <c r="B1687" s="39"/>
      <c r="C1687" s="110"/>
      <c r="D1687" s="108"/>
      <c r="E1687" s="146"/>
      <c r="F1687" s="40"/>
      <c r="G1687" s="41"/>
      <c r="H1687" s="183"/>
    </row>
    <row r="1688" spans="1:8" s="114" customFormat="1" ht="3" customHeight="1" outlineLevel="1">
      <c r="A1688" s="119"/>
      <c r="B1688" s="120"/>
      <c r="C1688" s="111"/>
      <c r="D1688" s="112"/>
      <c r="E1688" s="147"/>
      <c r="F1688" s="121"/>
      <c r="G1688" s="122"/>
      <c r="H1688" s="113"/>
    </row>
    <row r="1689" spans="1:8" s="160" customFormat="1" ht="36.75" customHeight="1" outlineLevel="1">
      <c r="A1689" s="42" t="s">
        <v>51</v>
      </c>
      <c r="B1689" s="43" t="s">
        <v>227</v>
      </c>
      <c r="C1689" s="188">
        <v>926</v>
      </c>
      <c r="D1689" s="187">
        <v>92604</v>
      </c>
      <c r="E1689" s="144">
        <f>SUM(E1690:E1694)</f>
        <v>80000</v>
      </c>
      <c r="F1689" s="44">
        <f>SUM(F1690:F1694)</f>
        <v>79996.05</v>
      </c>
      <c r="G1689" s="45">
        <f aca="true" t="shared" si="203" ref="G1689:G1694">IF(E1689&gt;0,F1689/E1689*100,"-")</f>
        <v>99.9950625</v>
      </c>
      <c r="H1689" s="182" t="s">
        <v>497</v>
      </c>
    </row>
    <row r="1690" spans="1:8" s="114" customFormat="1" ht="12" customHeight="1" outlineLevel="1">
      <c r="A1690" s="34" t="s">
        <v>1</v>
      </c>
      <c r="B1690" s="35" t="s">
        <v>27</v>
      </c>
      <c r="C1690" s="188"/>
      <c r="D1690" s="187"/>
      <c r="E1690" s="145">
        <v>80000</v>
      </c>
      <c r="F1690" s="36">
        <v>79996.05</v>
      </c>
      <c r="G1690" s="37">
        <f t="shared" si="203"/>
        <v>99.9950625</v>
      </c>
      <c r="H1690" s="182"/>
    </row>
    <row r="1691" spans="1:8" s="114" customFormat="1" ht="12" customHeight="1" hidden="1" outlineLevel="2">
      <c r="A1691" s="34" t="s">
        <v>2</v>
      </c>
      <c r="B1691" s="35" t="s">
        <v>28</v>
      </c>
      <c r="C1691" s="188"/>
      <c r="D1691" s="187"/>
      <c r="E1691" s="145">
        <v>0</v>
      </c>
      <c r="F1691" s="36">
        <v>0</v>
      </c>
      <c r="G1691" s="37" t="str">
        <f t="shared" si="203"/>
        <v>-</v>
      </c>
      <c r="H1691" s="182"/>
    </row>
    <row r="1692" spans="1:8" s="114" customFormat="1" ht="12" customHeight="1" hidden="1" outlineLevel="2">
      <c r="A1692" s="34" t="s">
        <v>3</v>
      </c>
      <c r="B1692" s="35" t="s">
        <v>29</v>
      </c>
      <c r="C1692" s="188"/>
      <c r="D1692" s="187"/>
      <c r="E1692" s="145">
        <v>0</v>
      </c>
      <c r="F1692" s="36">
        <v>0</v>
      </c>
      <c r="G1692" s="37" t="str">
        <f t="shared" si="203"/>
        <v>-</v>
      </c>
      <c r="H1692" s="182"/>
    </row>
    <row r="1693" spans="1:8" s="114" customFormat="1" ht="12" customHeight="1" hidden="1" outlineLevel="2">
      <c r="A1693" s="34" t="s">
        <v>25</v>
      </c>
      <c r="B1693" s="35" t="s">
        <v>115</v>
      </c>
      <c r="C1693" s="188"/>
      <c r="D1693" s="187"/>
      <c r="E1693" s="145">
        <v>0</v>
      </c>
      <c r="F1693" s="36">
        <v>0</v>
      </c>
      <c r="G1693" s="37" t="str">
        <f t="shared" si="203"/>
        <v>-</v>
      </c>
      <c r="H1693" s="182"/>
    </row>
    <row r="1694" spans="1:8" s="114" customFormat="1" ht="12" customHeight="1" hidden="1" outlineLevel="2">
      <c r="A1694" s="34" t="s">
        <v>31</v>
      </c>
      <c r="B1694" s="35" t="s">
        <v>30</v>
      </c>
      <c r="C1694" s="188"/>
      <c r="D1694" s="187"/>
      <c r="E1694" s="145">
        <v>0</v>
      </c>
      <c r="F1694" s="36">
        <v>0</v>
      </c>
      <c r="G1694" s="37" t="str">
        <f t="shared" si="203"/>
        <v>-</v>
      </c>
      <c r="H1694" s="182"/>
    </row>
    <row r="1695" spans="1:8" s="114" customFormat="1" ht="3" customHeight="1" outlineLevel="1" collapsed="1">
      <c r="A1695" s="38"/>
      <c r="B1695" s="39"/>
      <c r="C1695" s="110"/>
      <c r="D1695" s="108"/>
      <c r="E1695" s="146"/>
      <c r="F1695" s="40"/>
      <c r="G1695" s="41"/>
      <c r="H1695" s="109"/>
    </row>
    <row r="1696" spans="1:8" s="114" customFormat="1" ht="3" customHeight="1" outlineLevel="1">
      <c r="A1696" s="119"/>
      <c r="B1696" s="120"/>
      <c r="C1696" s="111"/>
      <c r="D1696" s="112"/>
      <c r="E1696" s="147"/>
      <c r="F1696" s="121"/>
      <c r="G1696" s="122"/>
      <c r="H1696" s="113"/>
    </row>
    <row r="1697" spans="1:8" s="160" customFormat="1" ht="49.5" customHeight="1" outlineLevel="1">
      <c r="A1697" s="42" t="s">
        <v>52</v>
      </c>
      <c r="B1697" s="43" t="s">
        <v>228</v>
      </c>
      <c r="C1697" s="188">
        <v>926</v>
      </c>
      <c r="D1697" s="187">
        <v>92604</v>
      </c>
      <c r="E1697" s="144">
        <f>SUM(E1698:E1702)</f>
        <v>950000</v>
      </c>
      <c r="F1697" s="44">
        <f>SUM(F1698:F1702)</f>
        <v>949998.24</v>
      </c>
      <c r="G1697" s="45">
        <f aca="true" t="shared" si="204" ref="G1697:G1702">IF(E1697&gt;0,F1697/E1697*100,"-")</f>
        <v>99.99981473684211</v>
      </c>
      <c r="H1697" s="182" t="s">
        <v>498</v>
      </c>
    </row>
    <row r="1698" spans="1:8" s="114" customFormat="1" ht="12" customHeight="1" outlineLevel="1">
      <c r="A1698" s="34" t="s">
        <v>1</v>
      </c>
      <c r="B1698" s="35" t="s">
        <v>27</v>
      </c>
      <c r="C1698" s="188"/>
      <c r="D1698" s="187"/>
      <c r="E1698" s="145">
        <v>950000</v>
      </c>
      <c r="F1698" s="36">
        <v>949998.24</v>
      </c>
      <c r="G1698" s="37">
        <f t="shared" si="204"/>
        <v>99.99981473684211</v>
      </c>
      <c r="H1698" s="182"/>
    </row>
    <row r="1699" spans="1:8" s="114" customFormat="1" ht="12" customHeight="1" hidden="1" outlineLevel="2">
      <c r="A1699" s="34" t="s">
        <v>2</v>
      </c>
      <c r="B1699" s="35" t="s">
        <v>28</v>
      </c>
      <c r="C1699" s="188"/>
      <c r="D1699" s="187"/>
      <c r="E1699" s="145">
        <v>0</v>
      </c>
      <c r="F1699" s="36">
        <v>0</v>
      </c>
      <c r="G1699" s="37" t="str">
        <f t="shared" si="204"/>
        <v>-</v>
      </c>
      <c r="H1699" s="182"/>
    </row>
    <row r="1700" spans="1:8" s="114" customFormat="1" ht="12" customHeight="1" hidden="1" outlineLevel="2">
      <c r="A1700" s="34" t="s">
        <v>3</v>
      </c>
      <c r="B1700" s="35" t="s">
        <v>29</v>
      </c>
      <c r="C1700" s="188"/>
      <c r="D1700" s="187"/>
      <c r="E1700" s="145">
        <v>0</v>
      </c>
      <c r="F1700" s="36">
        <v>0</v>
      </c>
      <c r="G1700" s="37" t="str">
        <f t="shared" si="204"/>
        <v>-</v>
      </c>
      <c r="H1700" s="182"/>
    </row>
    <row r="1701" spans="1:8" s="114" customFormat="1" ht="12" customHeight="1" hidden="1" outlineLevel="2">
      <c r="A1701" s="34" t="s">
        <v>25</v>
      </c>
      <c r="B1701" s="35" t="s">
        <v>115</v>
      </c>
      <c r="C1701" s="188"/>
      <c r="D1701" s="187"/>
      <c r="E1701" s="145">
        <v>0</v>
      </c>
      <c r="F1701" s="36">
        <v>0</v>
      </c>
      <c r="G1701" s="37" t="str">
        <f t="shared" si="204"/>
        <v>-</v>
      </c>
      <c r="H1701" s="182"/>
    </row>
    <row r="1702" spans="1:8" s="114" customFormat="1" ht="12" customHeight="1" hidden="1" outlineLevel="2">
      <c r="A1702" s="34" t="s">
        <v>31</v>
      </c>
      <c r="B1702" s="35" t="s">
        <v>30</v>
      </c>
      <c r="C1702" s="188"/>
      <c r="D1702" s="187"/>
      <c r="E1702" s="145">
        <v>0</v>
      </c>
      <c r="F1702" s="36">
        <v>0</v>
      </c>
      <c r="G1702" s="37" t="str">
        <f t="shared" si="204"/>
        <v>-</v>
      </c>
      <c r="H1702" s="182"/>
    </row>
    <row r="1703" spans="1:8" s="114" customFormat="1" ht="3" customHeight="1" outlineLevel="1" collapsed="1">
      <c r="A1703" s="38"/>
      <c r="B1703" s="39"/>
      <c r="C1703" s="110"/>
      <c r="D1703" s="108"/>
      <c r="E1703" s="146"/>
      <c r="F1703" s="40"/>
      <c r="G1703" s="41"/>
      <c r="H1703" s="109"/>
    </row>
    <row r="1704" spans="1:8" s="114" customFormat="1" ht="3" customHeight="1" outlineLevel="1">
      <c r="A1704" s="119"/>
      <c r="B1704" s="120"/>
      <c r="C1704" s="111"/>
      <c r="D1704" s="112"/>
      <c r="E1704" s="147"/>
      <c r="F1704" s="121"/>
      <c r="G1704" s="122"/>
      <c r="H1704" s="181" t="s">
        <v>499</v>
      </c>
    </row>
    <row r="1705" spans="1:8" s="160" customFormat="1" ht="24.75" customHeight="1" outlineLevel="1">
      <c r="A1705" s="42" t="s">
        <v>53</v>
      </c>
      <c r="B1705" s="43" t="s">
        <v>229</v>
      </c>
      <c r="C1705" s="188">
        <v>926</v>
      </c>
      <c r="D1705" s="187">
        <v>92604</v>
      </c>
      <c r="E1705" s="144">
        <f>SUM(E1706:E1710)</f>
        <v>385539</v>
      </c>
      <c r="F1705" s="44">
        <f>SUM(F1706:F1710)</f>
        <v>385537.48</v>
      </c>
      <c r="G1705" s="45">
        <f aca="true" t="shared" si="205" ref="G1705:G1710">IF(E1705&gt;0,F1705/E1705*100,"-")</f>
        <v>99.99960574675973</v>
      </c>
      <c r="H1705" s="182"/>
    </row>
    <row r="1706" spans="1:8" s="114" customFormat="1" ht="12" customHeight="1" outlineLevel="1">
      <c r="A1706" s="34" t="s">
        <v>1</v>
      </c>
      <c r="B1706" s="35" t="s">
        <v>27</v>
      </c>
      <c r="C1706" s="188"/>
      <c r="D1706" s="187"/>
      <c r="E1706" s="145">
        <v>385539</v>
      </c>
      <c r="F1706" s="36">
        <v>385537.48</v>
      </c>
      <c r="G1706" s="37">
        <f t="shared" si="205"/>
        <v>99.99960574675973</v>
      </c>
      <c r="H1706" s="182"/>
    </row>
    <row r="1707" spans="1:8" s="114" customFormat="1" ht="12" customHeight="1" hidden="1" outlineLevel="2">
      <c r="A1707" s="34" t="s">
        <v>2</v>
      </c>
      <c r="B1707" s="35" t="s">
        <v>28</v>
      </c>
      <c r="C1707" s="188"/>
      <c r="D1707" s="187"/>
      <c r="E1707" s="145">
        <v>0</v>
      </c>
      <c r="F1707" s="36">
        <v>0</v>
      </c>
      <c r="G1707" s="37" t="str">
        <f t="shared" si="205"/>
        <v>-</v>
      </c>
      <c r="H1707" s="182"/>
    </row>
    <row r="1708" spans="1:8" s="114" customFormat="1" ht="12" customHeight="1" hidden="1" outlineLevel="2">
      <c r="A1708" s="34" t="s">
        <v>3</v>
      </c>
      <c r="B1708" s="35" t="s">
        <v>29</v>
      </c>
      <c r="C1708" s="188"/>
      <c r="D1708" s="187"/>
      <c r="E1708" s="145">
        <v>0</v>
      </c>
      <c r="F1708" s="36">
        <v>0</v>
      </c>
      <c r="G1708" s="37" t="str">
        <f t="shared" si="205"/>
        <v>-</v>
      </c>
      <c r="H1708" s="182"/>
    </row>
    <row r="1709" spans="1:8" s="114" customFormat="1" ht="12" customHeight="1" hidden="1" outlineLevel="2">
      <c r="A1709" s="34" t="s">
        <v>25</v>
      </c>
      <c r="B1709" s="35" t="s">
        <v>115</v>
      </c>
      <c r="C1709" s="188"/>
      <c r="D1709" s="187"/>
      <c r="E1709" s="145">
        <v>0</v>
      </c>
      <c r="F1709" s="36">
        <v>0</v>
      </c>
      <c r="G1709" s="37" t="str">
        <f t="shared" si="205"/>
        <v>-</v>
      </c>
      <c r="H1709" s="182"/>
    </row>
    <row r="1710" spans="1:8" s="114" customFormat="1" ht="12" customHeight="1" hidden="1" outlineLevel="2">
      <c r="A1710" s="34" t="s">
        <v>31</v>
      </c>
      <c r="B1710" s="35" t="s">
        <v>30</v>
      </c>
      <c r="C1710" s="188"/>
      <c r="D1710" s="187"/>
      <c r="E1710" s="145">
        <v>0</v>
      </c>
      <c r="F1710" s="36">
        <v>0</v>
      </c>
      <c r="G1710" s="37" t="str">
        <f t="shared" si="205"/>
        <v>-</v>
      </c>
      <c r="H1710" s="182"/>
    </row>
    <row r="1711" spans="1:8" s="114" customFormat="1" ht="3" customHeight="1" outlineLevel="1" collapsed="1">
      <c r="A1711" s="38"/>
      <c r="B1711" s="39"/>
      <c r="C1711" s="110"/>
      <c r="D1711" s="108"/>
      <c r="E1711" s="146"/>
      <c r="F1711" s="40"/>
      <c r="G1711" s="41"/>
      <c r="H1711" s="183"/>
    </row>
    <row r="1712" spans="1:8" s="114" customFormat="1" ht="3" customHeight="1" outlineLevel="1">
      <c r="A1712" s="119"/>
      <c r="B1712" s="120"/>
      <c r="C1712" s="111"/>
      <c r="D1712" s="112"/>
      <c r="E1712" s="147"/>
      <c r="F1712" s="121"/>
      <c r="G1712" s="122"/>
      <c r="H1712" s="113"/>
    </row>
    <row r="1713" spans="1:8" s="160" customFormat="1" ht="13.5" customHeight="1" outlineLevel="1">
      <c r="A1713" s="42" t="s">
        <v>57</v>
      </c>
      <c r="B1713" s="43" t="s">
        <v>230</v>
      </c>
      <c r="C1713" s="188">
        <v>926</v>
      </c>
      <c r="D1713" s="187">
        <v>92604</v>
      </c>
      <c r="E1713" s="144">
        <f>SUM(E1714:E1718)</f>
        <v>11120</v>
      </c>
      <c r="F1713" s="44">
        <f>SUM(F1714:F1718)</f>
        <v>11119.2</v>
      </c>
      <c r="G1713" s="45">
        <f aca="true" t="shared" si="206" ref="G1713:G1718">IF(E1713&gt;0,F1713/E1713*100,"-")</f>
        <v>99.9928057553957</v>
      </c>
      <c r="H1713" s="182" t="s">
        <v>500</v>
      </c>
    </row>
    <row r="1714" spans="1:8" s="114" customFormat="1" ht="12" customHeight="1" outlineLevel="1">
      <c r="A1714" s="34" t="s">
        <v>1</v>
      </c>
      <c r="B1714" s="35" t="s">
        <v>27</v>
      </c>
      <c r="C1714" s="188"/>
      <c r="D1714" s="187"/>
      <c r="E1714" s="145">
        <v>11120</v>
      </c>
      <c r="F1714" s="36">
        <v>11119.2</v>
      </c>
      <c r="G1714" s="37">
        <f t="shared" si="206"/>
        <v>99.9928057553957</v>
      </c>
      <c r="H1714" s="182"/>
    </row>
    <row r="1715" spans="1:8" s="114" customFormat="1" ht="12" customHeight="1" hidden="1" outlineLevel="2">
      <c r="A1715" s="34" t="s">
        <v>2</v>
      </c>
      <c r="B1715" s="35" t="s">
        <v>28</v>
      </c>
      <c r="C1715" s="188"/>
      <c r="D1715" s="187"/>
      <c r="E1715" s="145">
        <v>0</v>
      </c>
      <c r="F1715" s="36">
        <v>0</v>
      </c>
      <c r="G1715" s="37" t="str">
        <f t="shared" si="206"/>
        <v>-</v>
      </c>
      <c r="H1715" s="182"/>
    </row>
    <row r="1716" spans="1:8" s="114" customFormat="1" ht="12" customHeight="1" hidden="1" outlineLevel="2">
      <c r="A1716" s="34" t="s">
        <v>3</v>
      </c>
      <c r="B1716" s="35" t="s">
        <v>29</v>
      </c>
      <c r="C1716" s="188"/>
      <c r="D1716" s="187"/>
      <c r="E1716" s="145">
        <v>0</v>
      </c>
      <c r="F1716" s="36">
        <v>0</v>
      </c>
      <c r="G1716" s="37" t="str">
        <f t="shared" si="206"/>
        <v>-</v>
      </c>
      <c r="H1716" s="182"/>
    </row>
    <row r="1717" spans="1:8" s="114" customFormat="1" ht="12" customHeight="1" hidden="1" outlineLevel="2">
      <c r="A1717" s="34" t="s">
        <v>25</v>
      </c>
      <c r="B1717" s="35" t="s">
        <v>115</v>
      </c>
      <c r="C1717" s="188"/>
      <c r="D1717" s="187"/>
      <c r="E1717" s="145">
        <v>0</v>
      </c>
      <c r="F1717" s="36">
        <v>0</v>
      </c>
      <c r="G1717" s="37" t="str">
        <f t="shared" si="206"/>
        <v>-</v>
      </c>
      <c r="H1717" s="182"/>
    </row>
    <row r="1718" spans="1:8" s="114" customFormat="1" ht="12" customHeight="1" hidden="1" outlineLevel="2">
      <c r="A1718" s="34" t="s">
        <v>31</v>
      </c>
      <c r="B1718" s="35" t="s">
        <v>30</v>
      </c>
      <c r="C1718" s="188"/>
      <c r="D1718" s="187"/>
      <c r="E1718" s="145">
        <v>0</v>
      </c>
      <c r="F1718" s="36">
        <v>0</v>
      </c>
      <c r="G1718" s="37" t="str">
        <f t="shared" si="206"/>
        <v>-</v>
      </c>
      <c r="H1718" s="182"/>
    </row>
    <row r="1719" spans="1:8" s="114" customFormat="1" ht="3.75" customHeight="1" outlineLevel="1" collapsed="1">
      <c r="A1719" s="38"/>
      <c r="B1719" s="39"/>
      <c r="C1719" s="110"/>
      <c r="D1719" s="108"/>
      <c r="E1719" s="146"/>
      <c r="F1719" s="40"/>
      <c r="G1719" s="41"/>
      <c r="H1719" s="183"/>
    </row>
    <row r="1720" spans="1:8" s="114" customFormat="1" ht="3" customHeight="1" outlineLevel="1">
      <c r="A1720" s="119"/>
      <c r="B1720" s="120"/>
      <c r="C1720" s="111"/>
      <c r="D1720" s="112"/>
      <c r="E1720" s="147"/>
      <c r="F1720" s="121"/>
      <c r="G1720" s="122"/>
      <c r="H1720" s="113"/>
    </row>
    <row r="1721" spans="1:8" s="160" customFormat="1" ht="24.75" customHeight="1" outlineLevel="1">
      <c r="A1721" s="42" t="s">
        <v>58</v>
      </c>
      <c r="B1721" s="43" t="s">
        <v>231</v>
      </c>
      <c r="C1721" s="188">
        <v>926</v>
      </c>
      <c r="D1721" s="187">
        <v>92604</v>
      </c>
      <c r="E1721" s="144">
        <f>SUM(E1722:E1726)</f>
        <v>31870</v>
      </c>
      <c r="F1721" s="44">
        <f>SUM(F1722:F1726)</f>
        <v>31869.3</v>
      </c>
      <c r="G1721" s="45">
        <f aca="true" t="shared" si="207" ref="G1721:G1726">IF(E1721&gt;0,F1721/E1721*100,"-")</f>
        <v>99.99780357703169</v>
      </c>
      <c r="H1721" s="182" t="s">
        <v>501</v>
      </c>
    </row>
    <row r="1722" spans="1:8" s="114" customFormat="1" ht="12" customHeight="1" outlineLevel="1">
      <c r="A1722" s="34" t="s">
        <v>1</v>
      </c>
      <c r="B1722" s="35" t="s">
        <v>27</v>
      </c>
      <c r="C1722" s="188"/>
      <c r="D1722" s="187"/>
      <c r="E1722" s="145">
        <v>31870</v>
      </c>
      <c r="F1722" s="36">
        <v>31869.3</v>
      </c>
      <c r="G1722" s="37">
        <f t="shared" si="207"/>
        <v>99.99780357703169</v>
      </c>
      <c r="H1722" s="182"/>
    </row>
    <row r="1723" spans="1:8" s="114" customFormat="1" ht="12" customHeight="1" hidden="1" outlineLevel="2">
      <c r="A1723" s="34" t="s">
        <v>2</v>
      </c>
      <c r="B1723" s="35" t="s">
        <v>28</v>
      </c>
      <c r="C1723" s="188"/>
      <c r="D1723" s="187"/>
      <c r="E1723" s="145">
        <v>0</v>
      </c>
      <c r="F1723" s="36">
        <v>0</v>
      </c>
      <c r="G1723" s="37" t="str">
        <f t="shared" si="207"/>
        <v>-</v>
      </c>
      <c r="H1723" s="182"/>
    </row>
    <row r="1724" spans="1:8" s="114" customFormat="1" ht="12" customHeight="1" hidden="1" outlineLevel="2">
      <c r="A1724" s="34" t="s">
        <v>3</v>
      </c>
      <c r="B1724" s="35" t="s">
        <v>29</v>
      </c>
      <c r="C1724" s="188"/>
      <c r="D1724" s="187"/>
      <c r="E1724" s="145">
        <v>0</v>
      </c>
      <c r="F1724" s="36">
        <v>0</v>
      </c>
      <c r="G1724" s="37" t="str">
        <f t="shared" si="207"/>
        <v>-</v>
      </c>
      <c r="H1724" s="182"/>
    </row>
    <row r="1725" spans="1:8" s="114" customFormat="1" ht="12" customHeight="1" hidden="1" outlineLevel="2">
      <c r="A1725" s="34" t="s">
        <v>25</v>
      </c>
      <c r="B1725" s="35" t="s">
        <v>115</v>
      </c>
      <c r="C1725" s="188"/>
      <c r="D1725" s="187"/>
      <c r="E1725" s="145">
        <v>0</v>
      </c>
      <c r="F1725" s="36">
        <v>0</v>
      </c>
      <c r="G1725" s="37" t="str">
        <f t="shared" si="207"/>
        <v>-</v>
      </c>
      <c r="H1725" s="182"/>
    </row>
    <row r="1726" spans="1:8" s="114" customFormat="1" ht="12" customHeight="1" hidden="1" outlineLevel="2">
      <c r="A1726" s="34" t="s">
        <v>31</v>
      </c>
      <c r="B1726" s="35" t="s">
        <v>30</v>
      </c>
      <c r="C1726" s="188"/>
      <c r="D1726" s="187"/>
      <c r="E1726" s="145">
        <v>0</v>
      </c>
      <c r="F1726" s="36">
        <v>0</v>
      </c>
      <c r="G1726" s="37" t="str">
        <f t="shared" si="207"/>
        <v>-</v>
      </c>
      <c r="H1726" s="182"/>
    </row>
    <row r="1727" spans="1:8" s="114" customFormat="1" ht="3" customHeight="1" outlineLevel="1" collapsed="1">
      <c r="A1727" s="38"/>
      <c r="B1727" s="39"/>
      <c r="C1727" s="110"/>
      <c r="D1727" s="108"/>
      <c r="E1727" s="146"/>
      <c r="F1727" s="40"/>
      <c r="G1727" s="41"/>
      <c r="H1727" s="109"/>
    </row>
    <row r="1728" spans="1:8" s="114" customFormat="1" ht="3" customHeight="1" outlineLevel="1">
      <c r="A1728" s="119"/>
      <c r="B1728" s="120"/>
      <c r="C1728" s="111"/>
      <c r="D1728" s="112"/>
      <c r="E1728" s="147"/>
      <c r="F1728" s="121"/>
      <c r="G1728" s="122"/>
      <c r="H1728" s="113"/>
    </row>
    <row r="1729" spans="1:8" s="160" customFormat="1" ht="13.5" customHeight="1" outlineLevel="1">
      <c r="A1729" s="42" t="s">
        <v>59</v>
      </c>
      <c r="B1729" s="43" t="s">
        <v>350</v>
      </c>
      <c r="C1729" s="188">
        <v>926</v>
      </c>
      <c r="D1729" s="187">
        <v>92604</v>
      </c>
      <c r="E1729" s="144">
        <f>SUM(E1730:E1734)</f>
        <v>199840</v>
      </c>
      <c r="F1729" s="44">
        <f>SUM(F1730:F1734)</f>
        <v>199840</v>
      </c>
      <c r="G1729" s="45">
        <f aca="true" t="shared" si="208" ref="G1729:G1734">IF(E1729&gt;0,F1729/E1729*100,"-")</f>
        <v>100</v>
      </c>
      <c r="H1729" s="182" t="s">
        <v>502</v>
      </c>
    </row>
    <row r="1730" spans="1:8" s="114" customFormat="1" ht="12" customHeight="1" outlineLevel="1">
      <c r="A1730" s="34" t="s">
        <v>1</v>
      </c>
      <c r="B1730" s="35" t="s">
        <v>27</v>
      </c>
      <c r="C1730" s="188"/>
      <c r="D1730" s="187"/>
      <c r="E1730" s="145">
        <v>199840</v>
      </c>
      <c r="F1730" s="36">
        <v>199840</v>
      </c>
      <c r="G1730" s="37">
        <f t="shared" si="208"/>
        <v>100</v>
      </c>
      <c r="H1730" s="182"/>
    </row>
    <row r="1731" spans="1:8" s="114" customFormat="1" ht="12" customHeight="1" hidden="1" outlineLevel="2">
      <c r="A1731" s="34" t="s">
        <v>2</v>
      </c>
      <c r="B1731" s="35" t="s">
        <v>28</v>
      </c>
      <c r="C1731" s="188"/>
      <c r="D1731" s="187"/>
      <c r="E1731" s="145">
        <v>0</v>
      </c>
      <c r="F1731" s="36">
        <v>0</v>
      </c>
      <c r="G1731" s="37" t="str">
        <f t="shared" si="208"/>
        <v>-</v>
      </c>
      <c r="H1731" s="182"/>
    </row>
    <row r="1732" spans="1:8" s="114" customFormat="1" ht="12" customHeight="1" hidden="1" outlineLevel="2">
      <c r="A1732" s="34" t="s">
        <v>3</v>
      </c>
      <c r="B1732" s="35" t="s">
        <v>29</v>
      </c>
      <c r="C1732" s="188"/>
      <c r="D1732" s="187"/>
      <c r="E1732" s="145">
        <v>0</v>
      </c>
      <c r="F1732" s="36">
        <v>0</v>
      </c>
      <c r="G1732" s="37" t="str">
        <f t="shared" si="208"/>
        <v>-</v>
      </c>
      <c r="H1732" s="182"/>
    </row>
    <row r="1733" spans="1:8" s="114" customFormat="1" ht="12" customHeight="1" hidden="1" outlineLevel="2">
      <c r="A1733" s="34" t="s">
        <v>25</v>
      </c>
      <c r="B1733" s="35" t="s">
        <v>115</v>
      </c>
      <c r="C1733" s="188"/>
      <c r="D1733" s="187"/>
      <c r="E1733" s="145">
        <v>0</v>
      </c>
      <c r="F1733" s="36">
        <v>0</v>
      </c>
      <c r="G1733" s="37" t="str">
        <f t="shared" si="208"/>
        <v>-</v>
      </c>
      <c r="H1733" s="182"/>
    </row>
    <row r="1734" spans="1:8" s="114" customFormat="1" ht="12" customHeight="1" hidden="1" outlineLevel="2">
      <c r="A1734" s="34" t="s">
        <v>31</v>
      </c>
      <c r="B1734" s="35" t="s">
        <v>30</v>
      </c>
      <c r="C1734" s="188"/>
      <c r="D1734" s="187"/>
      <c r="E1734" s="145">
        <v>0</v>
      </c>
      <c r="F1734" s="36">
        <v>0</v>
      </c>
      <c r="G1734" s="37" t="str">
        <f t="shared" si="208"/>
        <v>-</v>
      </c>
      <c r="H1734" s="182"/>
    </row>
    <row r="1735" spans="1:8" s="114" customFormat="1" ht="3" customHeight="1" outlineLevel="1" collapsed="1">
      <c r="A1735" s="38"/>
      <c r="B1735" s="39"/>
      <c r="C1735" s="110"/>
      <c r="D1735" s="108"/>
      <c r="E1735" s="146"/>
      <c r="F1735" s="40"/>
      <c r="G1735" s="41"/>
      <c r="H1735" s="109"/>
    </row>
    <row r="1736" spans="1:8" s="171" customFormat="1" ht="15.75" customHeight="1" outlineLevel="1">
      <c r="A1736" s="12" t="s">
        <v>108</v>
      </c>
      <c r="B1736" s="13" t="s">
        <v>55</v>
      </c>
      <c r="C1736" s="12"/>
      <c r="D1736" s="12"/>
      <c r="E1736" s="142">
        <f>E1738+E1746+E1754+E1762</f>
        <v>342031</v>
      </c>
      <c r="F1736" s="14">
        <f>F1738+F1746+F1754+F1762</f>
        <v>329681.19</v>
      </c>
      <c r="G1736" s="15">
        <f>IF(E1736&gt;0,F1736/E1736*100,"-")</f>
        <v>96.3892717326792</v>
      </c>
      <c r="H1736" s="13"/>
    </row>
    <row r="1737" spans="1:8" s="171" customFormat="1" ht="3" customHeight="1" outlineLevel="1">
      <c r="A1737" s="115"/>
      <c r="B1737" s="116"/>
      <c r="C1737" s="115"/>
      <c r="D1737" s="115"/>
      <c r="E1737" s="143"/>
      <c r="F1737" s="117"/>
      <c r="G1737" s="118"/>
      <c r="H1737" s="116"/>
    </row>
    <row r="1738" spans="1:8" s="160" customFormat="1" ht="24.75" customHeight="1" outlineLevel="1">
      <c r="A1738" s="42" t="s">
        <v>69</v>
      </c>
      <c r="B1738" s="43" t="s">
        <v>351</v>
      </c>
      <c r="C1738" s="188">
        <v>926</v>
      </c>
      <c r="D1738" s="187">
        <v>92604</v>
      </c>
      <c r="E1738" s="144">
        <f>SUM(E1739:E1743)</f>
        <v>116344</v>
      </c>
      <c r="F1738" s="44">
        <f>SUM(F1739:F1743)</f>
        <v>116343.2</v>
      </c>
      <c r="G1738" s="45">
        <f aca="true" t="shared" si="209" ref="G1738:G1743">IF(E1738&gt;0,F1738/E1738*100,"-")</f>
        <v>99.99931238396479</v>
      </c>
      <c r="H1738" s="182" t="s">
        <v>503</v>
      </c>
    </row>
    <row r="1739" spans="1:8" s="114" customFormat="1" ht="12" customHeight="1" outlineLevel="1">
      <c r="A1739" s="34" t="s">
        <v>1</v>
      </c>
      <c r="B1739" s="35" t="s">
        <v>27</v>
      </c>
      <c r="C1739" s="188"/>
      <c r="D1739" s="187"/>
      <c r="E1739" s="145">
        <v>116344</v>
      </c>
      <c r="F1739" s="36">
        <v>116343.2</v>
      </c>
      <c r="G1739" s="37">
        <f t="shared" si="209"/>
        <v>99.99931238396479</v>
      </c>
      <c r="H1739" s="182"/>
    </row>
    <row r="1740" spans="1:8" s="114" customFormat="1" ht="12" customHeight="1" hidden="1" outlineLevel="2">
      <c r="A1740" s="34" t="s">
        <v>2</v>
      </c>
      <c r="B1740" s="35" t="s">
        <v>28</v>
      </c>
      <c r="C1740" s="188"/>
      <c r="D1740" s="187"/>
      <c r="E1740" s="145">
        <v>0</v>
      </c>
      <c r="F1740" s="36">
        <v>0</v>
      </c>
      <c r="G1740" s="37" t="str">
        <f t="shared" si="209"/>
        <v>-</v>
      </c>
      <c r="H1740" s="182"/>
    </row>
    <row r="1741" spans="1:8" s="114" customFormat="1" ht="12" customHeight="1" hidden="1" outlineLevel="2">
      <c r="A1741" s="34" t="s">
        <v>3</v>
      </c>
      <c r="B1741" s="35" t="s">
        <v>29</v>
      </c>
      <c r="C1741" s="188"/>
      <c r="D1741" s="187"/>
      <c r="E1741" s="145">
        <v>0</v>
      </c>
      <c r="F1741" s="36">
        <v>0</v>
      </c>
      <c r="G1741" s="37" t="str">
        <f t="shared" si="209"/>
        <v>-</v>
      </c>
      <c r="H1741" s="182"/>
    </row>
    <row r="1742" spans="1:8" s="114" customFormat="1" ht="12" customHeight="1" hidden="1" outlineLevel="2">
      <c r="A1742" s="34" t="s">
        <v>25</v>
      </c>
      <c r="B1742" s="35" t="s">
        <v>115</v>
      </c>
      <c r="C1742" s="188"/>
      <c r="D1742" s="187"/>
      <c r="E1742" s="145">
        <v>0</v>
      </c>
      <c r="F1742" s="36">
        <v>0</v>
      </c>
      <c r="G1742" s="37" t="str">
        <f t="shared" si="209"/>
        <v>-</v>
      </c>
      <c r="H1742" s="182"/>
    </row>
    <row r="1743" spans="1:8" s="114" customFormat="1" ht="12" customHeight="1" hidden="1" outlineLevel="2">
      <c r="A1743" s="34" t="s">
        <v>31</v>
      </c>
      <c r="B1743" s="35" t="s">
        <v>30</v>
      </c>
      <c r="C1743" s="188"/>
      <c r="D1743" s="187"/>
      <c r="E1743" s="145">
        <v>0</v>
      </c>
      <c r="F1743" s="36">
        <v>0</v>
      </c>
      <c r="G1743" s="37" t="str">
        <f t="shared" si="209"/>
        <v>-</v>
      </c>
      <c r="H1743" s="182"/>
    </row>
    <row r="1744" spans="1:8" s="114" customFormat="1" ht="3.75" customHeight="1" outlineLevel="1" collapsed="1">
      <c r="A1744" s="34"/>
      <c r="B1744" s="35"/>
      <c r="C1744" s="104"/>
      <c r="D1744" s="105"/>
      <c r="E1744" s="145"/>
      <c r="F1744" s="36"/>
      <c r="G1744" s="37"/>
      <c r="H1744" s="106"/>
    </row>
    <row r="1745" spans="1:8" s="171" customFormat="1" ht="3" customHeight="1" outlineLevel="1">
      <c r="A1745" s="115"/>
      <c r="B1745" s="116"/>
      <c r="C1745" s="115"/>
      <c r="D1745" s="115"/>
      <c r="E1745" s="143"/>
      <c r="F1745" s="117"/>
      <c r="G1745" s="118"/>
      <c r="H1745" s="116"/>
    </row>
    <row r="1746" spans="1:8" s="160" customFormat="1" ht="24.75" customHeight="1" outlineLevel="1">
      <c r="A1746" s="42" t="s">
        <v>70</v>
      </c>
      <c r="B1746" s="43" t="s">
        <v>232</v>
      </c>
      <c r="C1746" s="188">
        <v>926</v>
      </c>
      <c r="D1746" s="187">
        <v>92604</v>
      </c>
      <c r="E1746" s="144">
        <f>SUM(E1747:E1751)</f>
        <v>112000</v>
      </c>
      <c r="F1746" s="44">
        <f>SUM(F1747:F1751)</f>
        <v>102405.52</v>
      </c>
      <c r="G1746" s="45">
        <f aca="true" t="shared" si="210" ref="G1746:G1751">IF(E1746&gt;0,F1746/E1746*100,"-")</f>
        <v>91.4335</v>
      </c>
      <c r="H1746" s="182" t="s">
        <v>504</v>
      </c>
    </row>
    <row r="1747" spans="1:8" s="114" customFormat="1" ht="12" customHeight="1" outlineLevel="1">
      <c r="A1747" s="34" t="s">
        <v>1</v>
      </c>
      <c r="B1747" s="35" t="s">
        <v>27</v>
      </c>
      <c r="C1747" s="188"/>
      <c r="D1747" s="187"/>
      <c r="E1747" s="145">
        <v>112000</v>
      </c>
      <c r="F1747" s="36">
        <v>102405.52</v>
      </c>
      <c r="G1747" s="37">
        <f t="shared" si="210"/>
        <v>91.4335</v>
      </c>
      <c r="H1747" s="182"/>
    </row>
    <row r="1748" spans="1:8" s="114" customFormat="1" ht="12" customHeight="1" hidden="1" outlineLevel="2">
      <c r="A1748" s="34" t="s">
        <v>2</v>
      </c>
      <c r="B1748" s="35" t="s">
        <v>28</v>
      </c>
      <c r="C1748" s="188"/>
      <c r="D1748" s="187"/>
      <c r="E1748" s="145">
        <v>0</v>
      </c>
      <c r="F1748" s="36">
        <v>0</v>
      </c>
      <c r="G1748" s="37" t="str">
        <f t="shared" si="210"/>
        <v>-</v>
      </c>
      <c r="H1748" s="182"/>
    </row>
    <row r="1749" spans="1:8" s="114" customFormat="1" ht="12" customHeight="1" hidden="1" outlineLevel="2">
      <c r="A1749" s="34" t="s">
        <v>3</v>
      </c>
      <c r="B1749" s="35" t="s">
        <v>29</v>
      </c>
      <c r="C1749" s="188"/>
      <c r="D1749" s="187"/>
      <c r="E1749" s="145">
        <v>0</v>
      </c>
      <c r="F1749" s="36">
        <v>0</v>
      </c>
      <c r="G1749" s="37" t="str">
        <f t="shared" si="210"/>
        <v>-</v>
      </c>
      <c r="H1749" s="182"/>
    </row>
    <row r="1750" spans="1:8" s="114" customFormat="1" ht="12" customHeight="1" hidden="1" outlineLevel="2">
      <c r="A1750" s="34" t="s">
        <v>25</v>
      </c>
      <c r="B1750" s="35" t="s">
        <v>115</v>
      </c>
      <c r="C1750" s="188"/>
      <c r="D1750" s="187"/>
      <c r="E1750" s="145">
        <v>0</v>
      </c>
      <c r="F1750" s="36">
        <v>0</v>
      </c>
      <c r="G1750" s="37" t="str">
        <f t="shared" si="210"/>
        <v>-</v>
      </c>
      <c r="H1750" s="182"/>
    </row>
    <row r="1751" spans="1:8" s="114" customFormat="1" ht="12" customHeight="1" hidden="1" outlineLevel="2">
      <c r="A1751" s="34" t="s">
        <v>31</v>
      </c>
      <c r="B1751" s="35" t="s">
        <v>30</v>
      </c>
      <c r="C1751" s="188"/>
      <c r="D1751" s="187"/>
      <c r="E1751" s="145">
        <v>0</v>
      </c>
      <c r="F1751" s="36">
        <v>0</v>
      </c>
      <c r="G1751" s="37" t="str">
        <f t="shared" si="210"/>
        <v>-</v>
      </c>
      <c r="H1751" s="182"/>
    </row>
    <row r="1752" spans="1:8" s="114" customFormat="1" ht="3.75" customHeight="1" outlineLevel="1" collapsed="1">
      <c r="A1752" s="38"/>
      <c r="B1752" s="39"/>
      <c r="C1752" s="110"/>
      <c r="D1752" s="108"/>
      <c r="E1752" s="146"/>
      <c r="F1752" s="40"/>
      <c r="G1752" s="41"/>
      <c r="H1752" s="109"/>
    </row>
    <row r="1753" spans="1:8" s="171" customFormat="1" ht="3" customHeight="1" outlineLevel="1">
      <c r="A1753" s="115"/>
      <c r="B1753" s="116"/>
      <c r="C1753" s="115"/>
      <c r="D1753" s="115"/>
      <c r="E1753" s="143"/>
      <c r="F1753" s="117"/>
      <c r="G1753" s="118"/>
      <c r="H1753" s="116"/>
    </row>
    <row r="1754" spans="1:8" s="160" customFormat="1" ht="24.75" customHeight="1" outlineLevel="1">
      <c r="A1754" s="42" t="s">
        <v>71</v>
      </c>
      <c r="B1754" s="43" t="s">
        <v>233</v>
      </c>
      <c r="C1754" s="188">
        <v>926</v>
      </c>
      <c r="D1754" s="187">
        <v>92604</v>
      </c>
      <c r="E1754" s="144">
        <f>SUM(E1755:E1759)</f>
        <v>12287</v>
      </c>
      <c r="F1754" s="44">
        <f>SUM(F1755:F1759)</f>
        <v>12286.47</v>
      </c>
      <c r="G1754" s="45">
        <f aca="true" t="shared" si="211" ref="G1754:G1759">IF(E1754&gt;0,F1754/E1754*100,"-")</f>
        <v>99.99568649792462</v>
      </c>
      <c r="H1754" s="182" t="s">
        <v>505</v>
      </c>
    </row>
    <row r="1755" spans="1:8" s="114" customFormat="1" ht="12" customHeight="1" outlineLevel="1">
      <c r="A1755" s="34" t="s">
        <v>1</v>
      </c>
      <c r="B1755" s="35" t="s">
        <v>27</v>
      </c>
      <c r="C1755" s="188"/>
      <c r="D1755" s="187"/>
      <c r="E1755" s="145">
        <v>12287</v>
      </c>
      <c r="F1755" s="36">
        <v>12286.47</v>
      </c>
      <c r="G1755" s="37">
        <f t="shared" si="211"/>
        <v>99.99568649792462</v>
      </c>
      <c r="H1755" s="182"/>
    </row>
    <row r="1756" spans="1:8" s="114" customFormat="1" ht="12" customHeight="1" hidden="1" outlineLevel="2">
      <c r="A1756" s="34" t="s">
        <v>2</v>
      </c>
      <c r="B1756" s="35" t="s">
        <v>28</v>
      </c>
      <c r="C1756" s="188"/>
      <c r="D1756" s="187"/>
      <c r="E1756" s="145">
        <v>0</v>
      </c>
      <c r="F1756" s="36">
        <v>0</v>
      </c>
      <c r="G1756" s="37" t="str">
        <f t="shared" si="211"/>
        <v>-</v>
      </c>
      <c r="H1756" s="182"/>
    </row>
    <row r="1757" spans="1:8" s="114" customFormat="1" ht="12" customHeight="1" hidden="1" outlineLevel="2">
      <c r="A1757" s="34" t="s">
        <v>3</v>
      </c>
      <c r="B1757" s="35" t="s">
        <v>29</v>
      </c>
      <c r="C1757" s="188"/>
      <c r="D1757" s="187"/>
      <c r="E1757" s="145">
        <v>0</v>
      </c>
      <c r="F1757" s="36">
        <v>0</v>
      </c>
      <c r="G1757" s="37" t="str">
        <f t="shared" si="211"/>
        <v>-</v>
      </c>
      <c r="H1757" s="182"/>
    </row>
    <row r="1758" spans="1:8" s="114" customFormat="1" ht="12" customHeight="1" hidden="1" outlineLevel="2">
      <c r="A1758" s="34" t="s">
        <v>25</v>
      </c>
      <c r="B1758" s="35" t="s">
        <v>115</v>
      </c>
      <c r="C1758" s="188"/>
      <c r="D1758" s="187"/>
      <c r="E1758" s="145">
        <v>0</v>
      </c>
      <c r="F1758" s="36">
        <v>0</v>
      </c>
      <c r="G1758" s="37" t="str">
        <f t="shared" si="211"/>
        <v>-</v>
      </c>
      <c r="H1758" s="182"/>
    </row>
    <row r="1759" spans="1:8" s="114" customFormat="1" ht="12" customHeight="1" hidden="1" outlineLevel="2">
      <c r="A1759" s="34" t="s">
        <v>31</v>
      </c>
      <c r="B1759" s="35" t="s">
        <v>30</v>
      </c>
      <c r="C1759" s="188"/>
      <c r="D1759" s="187"/>
      <c r="E1759" s="145">
        <v>0</v>
      </c>
      <c r="F1759" s="36">
        <v>0</v>
      </c>
      <c r="G1759" s="37" t="str">
        <f t="shared" si="211"/>
        <v>-</v>
      </c>
      <c r="H1759" s="182"/>
    </row>
    <row r="1760" spans="1:8" s="114" customFormat="1" ht="3" customHeight="1" outlineLevel="1" collapsed="1">
      <c r="A1760" s="38"/>
      <c r="B1760" s="39"/>
      <c r="C1760" s="110"/>
      <c r="D1760" s="108"/>
      <c r="E1760" s="146"/>
      <c r="F1760" s="40"/>
      <c r="G1760" s="41"/>
      <c r="H1760" s="109"/>
    </row>
    <row r="1761" spans="1:8" s="171" customFormat="1" ht="3" customHeight="1" outlineLevel="1">
      <c r="A1761" s="115"/>
      <c r="B1761" s="116"/>
      <c r="C1761" s="115"/>
      <c r="D1761" s="115"/>
      <c r="E1761" s="143"/>
      <c r="F1761" s="117"/>
      <c r="G1761" s="118"/>
      <c r="H1761" s="116"/>
    </row>
    <row r="1762" spans="1:8" s="160" customFormat="1" ht="13.5" customHeight="1" outlineLevel="1">
      <c r="A1762" s="42" t="s">
        <v>72</v>
      </c>
      <c r="B1762" s="43" t="s">
        <v>352</v>
      </c>
      <c r="C1762" s="188">
        <v>926</v>
      </c>
      <c r="D1762" s="187">
        <v>92604</v>
      </c>
      <c r="E1762" s="144">
        <f>SUM(E1763:E1767)</f>
        <v>101400</v>
      </c>
      <c r="F1762" s="44">
        <f>SUM(F1763:F1767)</f>
        <v>98646</v>
      </c>
      <c r="G1762" s="45">
        <f aca="true" t="shared" si="212" ref="G1762:G1767">IF(E1762&gt;0,F1762/E1762*100,"-")</f>
        <v>97.28402366863905</v>
      </c>
      <c r="H1762" s="182" t="s">
        <v>506</v>
      </c>
    </row>
    <row r="1763" spans="1:8" s="114" customFormat="1" ht="12" customHeight="1" outlineLevel="1">
      <c r="A1763" s="34" t="s">
        <v>1</v>
      </c>
      <c r="B1763" s="35" t="s">
        <v>27</v>
      </c>
      <c r="C1763" s="188"/>
      <c r="D1763" s="187"/>
      <c r="E1763" s="145">
        <v>101400</v>
      </c>
      <c r="F1763" s="36">
        <v>98646</v>
      </c>
      <c r="G1763" s="37">
        <f t="shared" si="212"/>
        <v>97.28402366863905</v>
      </c>
      <c r="H1763" s="182"/>
    </row>
    <row r="1764" spans="1:8" s="114" customFormat="1" ht="12" customHeight="1" hidden="1" outlineLevel="2">
      <c r="A1764" s="34" t="s">
        <v>2</v>
      </c>
      <c r="B1764" s="35" t="s">
        <v>28</v>
      </c>
      <c r="C1764" s="188"/>
      <c r="D1764" s="187"/>
      <c r="E1764" s="145">
        <v>0</v>
      </c>
      <c r="F1764" s="36">
        <v>0</v>
      </c>
      <c r="G1764" s="37" t="str">
        <f t="shared" si="212"/>
        <v>-</v>
      </c>
      <c r="H1764" s="182"/>
    </row>
    <row r="1765" spans="1:8" s="114" customFormat="1" ht="12" customHeight="1" hidden="1" outlineLevel="2">
      <c r="A1765" s="34" t="s">
        <v>3</v>
      </c>
      <c r="B1765" s="35" t="s">
        <v>29</v>
      </c>
      <c r="C1765" s="188"/>
      <c r="D1765" s="187"/>
      <c r="E1765" s="145">
        <v>0</v>
      </c>
      <c r="F1765" s="36">
        <v>0</v>
      </c>
      <c r="G1765" s="37" t="str">
        <f t="shared" si="212"/>
        <v>-</v>
      </c>
      <c r="H1765" s="182"/>
    </row>
    <row r="1766" spans="1:8" s="114" customFormat="1" ht="12" customHeight="1" hidden="1" outlineLevel="2">
      <c r="A1766" s="34" t="s">
        <v>25</v>
      </c>
      <c r="B1766" s="35" t="s">
        <v>115</v>
      </c>
      <c r="C1766" s="188"/>
      <c r="D1766" s="187"/>
      <c r="E1766" s="145">
        <v>0</v>
      </c>
      <c r="F1766" s="36">
        <v>0</v>
      </c>
      <c r="G1766" s="37" t="str">
        <f t="shared" si="212"/>
        <v>-</v>
      </c>
      <c r="H1766" s="182"/>
    </row>
    <row r="1767" spans="1:8" s="114" customFormat="1" ht="12" customHeight="1" hidden="1" outlineLevel="2">
      <c r="A1767" s="34" t="s">
        <v>31</v>
      </c>
      <c r="B1767" s="35" t="s">
        <v>30</v>
      </c>
      <c r="C1767" s="188"/>
      <c r="D1767" s="187"/>
      <c r="E1767" s="145">
        <v>0</v>
      </c>
      <c r="F1767" s="36">
        <v>0</v>
      </c>
      <c r="G1767" s="37" t="str">
        <f t="shared" si="212"/>
        <v>-</v>
      </c>
      <c r="H1767" s="182"/>
    </row>
    <row r="1768" spans="1:8" s="114" customFormat="1" ht="3" customHeight="1" outlineLevel="1" collapsed="1">
      <c r="A1768" s="38"/>
      <c r="B1768" s="39"/>
      <c r="C1768" s="110"/>
      <c r="D1768" s="108"/>
      <c r="E1768" s="146"/>
      <c r="F1768" s="40"/>
      <c r="G1768" s="41"/>
      <c r="H1768" s="109"/>
    </row>
    <row r="1769" spans="1:8" s="173" customFormat="1" ht="16.5" customHeight="1">
      <c r="A1769" s="72" t="s">
        <v>34</v>
      </c>
      <c r="B1769" s="178" t="s">
        <v>110</v>
      </c>
      <c r="C1769" s="73"/>
      <c r="D1769" s="73"/>
      <c r="E1769" s="149">
        <f>SUM(E1770:E1774)</f>
        <v>134494</v>
      </c>
      <c r="F1769" s="74">
        <f>SUM(F1770:F1774)</f>
        <v>134493.31</v>
      </c>
      <c r="G1769" s="75">
        <f aca="true" t="shared" si="213" ref="G1769:G1774">IF(E1769&gt;0,F1769/E1769*100,"-")</f>
        <v>99.99948696596131</v>
      </c>
      <c r="H1769" s="76"/>
    </row>
    <row r="1770" spans="1:8" s="168" customFormat="1" ht="13.5" customHeight="1">
      <c r="A1770" s="96" t="s">
        <v>1</v>
      </c>
      <c r="B1770" s="97" t="s">
        <v>27</v>
      </c>
      <c r="C1770" s="98"/>
      <c r="D1770" s="96"/>
      <c r="E1770" s="139">
        <f aca="true" t="shared" si="214" ref="E1770:F1774">E1780+E1789</f>
        <v>134494</v>
      </c>
      <c r="F1770" s="99">
        <f t="shared" si="214"/>
        <v>134493.31</v>
      </c>
      <c r="G1770" s="100">
        <f t="shared" si="213"/>
        <v>99.99948696596131</v>
      </c>
      <c r="H1770" s="101"/>
    </row>
    <row r="1771" spans="1:8" s="168" customFormat="1" ht="13.5" customHeight="1" outlineLevel="1">
      <c r="A1771" s="96" t="s">
        <v>2</v>
      </c>
      <c r="B1771" s="97" t="s">
        <v>28</v>
      </c>
      <c r="C1771" s="98"/>
      <c r="D1771" s="96"/>
      <c r="E1771" s="139">
        <f t="shared" si="214"/>
        <v>0</v>
      </c>
      <c r="F1771" s="99">
        <f t="shared" si="214"/>
        <v>0</v>
      </c>
      <c r="G1771" s="100" t="str">
        <f t="shared" si="213"/>
        <v>-</v>
      </c>
      <c r="H1771" s="101"/>
    </row>
    <row r="1772" spans="1:8" s="168" customFormat="1" ht="13.5" customHeight="1" outlineLevel="1">
      <c r="A1772" s="96" t="s">
        <v>3</v>
      </c>
      <c r="B1772" s="97" t="s">
        <v>29</v>
      </c>
      <c r="C1772" s="98"/>
      <c r="D1772" s="96"/>
      <c r="E1772" s="139">
        <f t="shared" si="214"/>
        <v>0</v>
      </c>
      <c r="F1772" s="99">
        <f t="shared" si="214"/>
        <v>0</v>
      </c>
      <c r="G1772" s="100" t="str">
        <f t="shared" si="213"/>
        <v>-</v>
      </c>
      <c r="H1772" s="101"/>
    </row>
    <row r="1773" spans="1:8" s="168" customFormat="1" ht="13.5" customHeight="1" outlineLevel="1">
      <c r="A1773" s="96" t="s">
        <v>25</v>
      </c>
      <c r="B1773" s="97" t="s">
        <v>115</v>
      </c>
      <c r="C1773" s="98"/>
      <c r="D1773" s="96"/>
      <c r="E1773" s="139">
        <f t="shared" si="214"/>
        <v>0</v>
      </c>
      <c r="F1773" s="99">
        <f t="shared" si="214"/>
        <v>0</v>
      </c>
      <c r="G1773" s="100" t="str">
        <f t="shared" si="213"/>
        <v>-</v>
      </c>
      <c r="H1773" s="101"/>
    </row>
    <row r="1774" spans="1:8" s="168" customFormat="1" ht="13.5" customHeight="1" outlineLevel="1">
      <c r="A1774" s="96" t="s">
        <v>31</v>
      </c>
      <c r="B1774" s="97" t="s">
        <v>30</v>
      </c>
      <c r="C1774" s="98"/>
      <c r="D1774" s="96"/>
      <c r="E1774" s="139">
        <f t="shared" si="214"/>
        <v>0</v>
      </c>
      <c r="F1774" s="99">
        <f t="shared" si="214"/>
        <v>0</v>
      </c>
      <c r="G1774" s="100" t="str">
        <f t="shared" si="213"/>
        <v>-</v>
      </c>
      <c r="H1774" s="101"/>
    </row>
    <row r="1775" spans="1:8" s="174" customFormat="1" ht="3" customHeight="1">
      <c r="A1775" s="77"/>
      <c r="B1775" s="78"/>
      <c r="C1775" s="79"/>
      <c r="D1775" s="77"/>
      <c r="E1775" s="150"/>
      <c r="F1775" s="80"/>
      <c r="G1775" s="81"/>
      <c r="H1775" s="82"/>
    </row>
    <row r="1776" spans="1:8" s="170" customFormat="1" ht="15.75" customHeight="1" outlineLevel="1">
      <c r="A1776" s="62" t="s">
        <v>111</v>
      </c>
      <c r="B1776" s="63" t="s">
        <v>98</v>
      </c>
      <c r="C1776" s="62"/>
      <c r="D1776" s="62"/>
      <c r="E1776" s="141">
        <f>E1777</f>
        <v>134494</v>
      </c>
      <c r="F1776" s="64">
        <f>F1777+F1786</f>
        <v>134493.31</v>
      </c>
      <c r="G1776" s="65">
        <f aca="true" t="shared" si="215" ref="G1776:G1784">IF(E1776&gt;0,F1776/E1776*100,"-")</f>
        <v>99.99948696596131</v>
      </c>
      <c r="H1776" s="63"/>
    </row>
    <row r="1777" spans="1:8" s="171" customFormat="1" ht="15.75" customHeight="1" outlineLevel="1">
      <c r="A1777" s="12" t="s">
        <v>9</v>
      </c>
      <c r="B1777" s="13" t="s">
        <v>48</v>
      </c>
      <c r="C1777" s="12"/>
      <c r="D1777" s="12"/>
      <c r="E1777" s="142">
        <f>E1779+E1786</f>
        <v>134494</v>
      </c>
      <c r="F1777" s="14">
        <f>F1779</f>
        <v>68000</v>
      </c>
      <c r="G1777" s="15">
        <f t="shared" si="215"/>
        <v>50.55987627700864</v>
      </c>
      <c r="H1777" s="13"/>
    </row>
    <row r="1778" spans="1:8" s="171" customFormat="1" ht="3" customHeight="1" outlineLevel="1">
      <c r="A1778" s="115"/>
      <c r="B1778" s="116"/>
      <c r="C1778" s="115"/>
      <c r="D1778" s="115"/>
      <c r="E1778" s="143"/>
      <c r="F1778" s="117"/>
      <c r="G1778" s="118"/>
      <c r="H1778" s="181" t="s">
        <v>507</v>
      </c>
    </row>
    <row r="1779" spans="1:8" s="160" customFormat="1" ht="13.5" customHeight="1" outlineLevel="1">
      <c r="A1779" s="42" t="s">
        <v>26</v>
      </c>
      <c r="B1779" s="43" t="s">
        <v>235</v>
      </c>
      <c r="C1779" s="188">
        <v>921</v>
      </c>
      <c r="D1779" s="187">
        <v>92106</v>
      </c>
      <c r="E1779" s="144">
        <f>SUM(E1780:E1784)</f>
        <v>68000</v>
      </c>
      <c r="F1779" s="44">
        <f>SUM(F1780:F1784)</f>
        <v>68000</v>
      </c>
      <c r="G1779" s="45">
        <f t="shared" si="215"/>
        <v>100</v>
      </c>
      <c r="H1779" s="182"/>
    </row>
    <row r="1780" spans="1:8" s="114" customFormat="1" ht="12" customHeight="1" outlineLevel="1">
      <c r="A1780" s="34" t="s">
        <v>1</v>
      </c>
      <c r="B1780" s="35" t="s">
        <v>27</v>
      </c>
      <c r="C1780" s="188"/>
      <c r="D1780" s="187"/>
      <c r="E1780" s="145">
        <v>68000</v>
      </c>
      <c r="F1780" s="36">
        <v>68000</v>
      </c>
      <c r="G1780" s="37">
        <f t="shared" si="215"/>
        <v>100</v>
      </c>
      <c r="H1780" s="182"/>
    </row>
    <row r="1781" spans="1:8" s="114" customFormat="1" ht="12" customHeight="1" hidden="1" outlineLevel="2">
      <c r="A1781" s="34" t="s">
        <v>2</v>
      </c>
      <c r="B1781" s="35" t="s">
        <v>28</v>
      </c>
      <c r="C1781" s="188"/>
      <c r="D1781" s="187"/>
      <c r="E1781" s="145">
        <v>0</v>
      </c>
      <c r="F1781" s="36">
        <v>0</v>
      </c>
      <c r="G1781" s="37" t="str">
        <f t="shared" si="215"/>
        <v>-</v>
      </c>
      <c r="H1781" s="182"/>
    </row>
    <row r="1782" spans="1:8" s="114" customFormat="1" ht="12" customHeight="1" hidden="1" outlineLevel="2">
      <c r="A1782" s="34" t="s">
        <v>3</v>
      </c>
      <c r="B1782" s="35" t="s">
        <v>29</v>
      </c>
      <c r="C1782" s="188"/>
      <c r="D1782" s="187"/>
      <c r="E1782" s="145">
        <v>0</v>
      </c>
      <c r="F1782" s="36">
        <v>0</v>
      </c>
      <c r="G1782" s="37" t="str">
        <f t="shared" si="215"/>
        <v>-</v>
      </c>
      <c r="H1782" s="182"/>
    </row>
    <row r="1783" spans="1:8" s="114" customFormat="1" ht="12" customHeight="1" hidden="1" outlineLevel="2">
      <c r="A1783" s="34" t="s">
        <v>25</v>
      </c>
      <c r="B1783" s="35" t="s">
        <v>115</v>
      </c>
      <c r="C1783" s="188"/>
      <c r="D1783" s="187"/>
      <c r="E1783" s="145">
        <v>0</v>
      </c>
      <c r="F1783" s="36">
        <v>0</v>
      </c>
      <c r="G1783" s="37" t="str">
        <f t="shared" si="215"/>
        <v>-</v>
      </c>
      <c r="H1783" s="182"/>
    </row>
    <row r="1784" spans="1:8" s="114" customFormat="1" ht="12" customHeight="1" hidden="1" outlineLevel="2">
      <c r="A1784" s="34" t="s">
        <v>31</v>
      </c>
      <c r="B1784" s="35" t="s">
        <v>30</v>
      </c>
      <c r="C1784" s="188"/>
      <c r="D1784" s="187"/>
      <c r="E1784" s="145">
        <v>0</v>
      </c>
      <c r="F1784" s="36">
        <v>0</v>
      </c>
      <c r="G1784" s="37" t="str">
        <f t="shared" si="215"/>
        <v>-</v>
      </c>
      <c r="H1784" s="182"/>
    </row>
    <row r="1785" spans="1:8" s="114" customFormat="1" ht="22.5" customHeight="1" outlineLevel="1" collapsed="1">
      <c r="A1785" s="34"/>
      <c r="B1785" s="35"/>
      <c r="C1785" s="104"/>
      <c r="D1785" s="105"/>
      <c r="E1785" s="145"/>
      <c r="F1785" s="36"/>
      <c r="G1785" s="37"/>
      <c r="H1785" s="183"/>
    </row>
    <row r="1786" spans="1:8" s="171" customFormat="1" ht="15.75" customHeight="1" outlineLevel="1">
      <c r="A1786" s="12" t="s">
        <v>108</v>
      </c>
      <c r="B1786" s="13" t="s">
        <v>55</v>
      </c>
      <c r="C1786" s="12"/>
      <c r="D1786" s="12"/>
      <c r="E1786" s="142">
        <f>E1788</f>
        <v>66494</v>
      </c>
      <c r="F1786" s="14">
        <f>F1788</f>
        <v>66493.31</v>
      </c>
      <c r="G1786" s="15">
        <f>IF(E1786&gt;0,F1786/E1786*100,"-")</f>
        <v>99.99896231238908</v>
      </c>
      <c r="H1786" s="106"/>
    </row>
    <row r="1787" spans="1:8" s="171" customFormat="1" ht="3" customHeight="1" outlineLevel="1">
      <c r="A1787" s="115"/>
      <c r="B1787" s="116"/>
      <c r="C1787" s="115"/>
      <c r="D1787" s="115"/>
      <c r="E1787" s="143"/>
      <c r="F1787" s="117"/>
      <c r="G1787" s="118"/>
      <c r="H1787" s="181" t="s">
        <v>508</v>
      </c>
    </row>
    <row r="1788" spans="1:8" s="160" customFormat="1" ht="13.5" customHeight="1" outlineLevel="1">
      <c r="A1788" s="42" t="s">
        <v>69</v>
      </c>
      <c r="B1788" s="43" t="s">
        <v>234</v>
      </c>
      <c r="C1788" s="188">
        <v>921</v>
      </c>
      <c r="D1788" s="187">
        <v>92106</v>
      </c>
      <c r="E1788" s="144">
        <f>SUM(E1789:E1793)</f>
        <v>66494</v>
      </c>
      <c r="F1788" s="44">
        <f>SUM(F1789:F1793)</f>
        <v>66493.31</v>
      </c>
      <c r="G1788" s="45">
        <f aca="true" t="shared" si="216" ref="G1788:G1793">IF(E1788&gt;0,F1788/E1788*100,"-")</f>
        <v>99.99896231238908</v>
      </c>
      <c r="H1788" s="192"/>
    </row>
    <row r="1789" spans="1:8" s="114" customFormat="1" ht="12" customHeight="1" outlineLevel="1">
      <c r="A1789" s="34" t="s">
        <v>1</v>
      </c>
      <c r="B1789" s="35" t="s">
        <v>27</v>
      </c>
      <c r="C1789" s="188"/>
      <c r="D1789" s="187"/>
      <c r="E1789" s="145">
        <v>66494</v>
      </c>
      <c r="F1789" s="36">
        <v>66493.31</v>
      </c>
      <c r="G1789" s="37">
        <f t="shared" si="216"/>
        <v>99.99896231238908</v>
      </c>
      <c r="H1789" s="192"/>
    </row>
    <row r="1790" spans="1:8" s="114" customFormat="1" ht="12" customHeight="1" hidden="1" outlineLevel="2">
      <c r="A1790" s="34" t="s">
        <v>2</v>
      </c>
      <c r="B1790" s="35" t="s">
        <v>28</v>
      </c>
      <c r="C1790" s="188"/>
      <c r="D1790" s="187"/>
      <c r="E1790" s="145">
        <v>0</v>
      </c>
      <c r="F1790" s="36">
        <v>0</v>
      </c>
      <c r="G1790" s="37" t="str">
        <f t="shared" si="216"/>
        <v>-</v>
      </c>
      <c r="H1790" s="192"/>
    </row>
    <row r="1791" spans="1:8" s="114" customFormat="1" ht="12" customHeight="1" hidden="1" outlineLevel="2">
      <c r="A1791" s="34" t="s">
        <v>3</v>
      </c>
      <c r="B1791" s="35" t="s">
        <v>29</v>
      </c>
      <c r="C1791" s="188"/>
      <c r="D1791" s="187"/>
      <c r="E1791" s="145">
        <v>0</v>
      </c>
      <c r="F1791" s="36">
        <v>0</v>
      </c>
      <c r="G1791" s="37" t="str">
        <f t="shared" si="216"/>
        <v>-</v>
      </c>
      <c r="H1791" s="192"/>
    </row>
    <row r="1792" spans="1:8" s="114" customFormat="1" ht="12" customHeight="1" hidden="1" outlineLevel="2">
      <c r="A1792" s="34" t="s">
        <v>25</v>
      </c>
      <c r="B1792" s="35" t="s">
        <v>115</v>
      </c>
      <c r="C1792" s="188"/>
      <c r="D1792" s="187"/>
      <c r="E1792" s="145">
        <v>0</v>
      </c>
      <c r="F1792" s="36">
        <v>0</v>
      </c>
      <c r="G1792" s="37" t="str">
        <f t="shared" si="216"/>
        <v>-</v>
      </c>
      <c r="H1792" s="192"/>
    </row>
    <row r="1793" spans="1:8" s="114" customFormat="1" ht="12" customHeight="1" hidden="1" outlineLevel="2">
      <c r="A1793" s="34" t="s">
        <v>31</v>
      </c>
      <c r="B1793" s="35" t="s">
        <v>30</v>
      </c>
      <c r="C1793" s="188"/>
      <c r="D1793" s="187"/>
      <c r="E1793" s="145">
        <v>0</v>
      </c>
      <c r="F1793" s="36">
        <v>0</v>
      </c>
      <c r="G1793" s="37" t="str">
        <f t="shared" si="216"/>
        <v>-</v>
      </c>
      <c r="H1793" s="192"/>
    </row>
    <row r="1794" spans="1:8" s="114" customFormat="1" ht="3.75" customHeight="1" outlineLevel="1" collapsed="1">
      <c r="A1794" s="38"/>
      <c r="B1794" s="39"/>
      <c r="C1794" s="110"/>
      <c r="D1794" s="108"/>
      <c r="E1794" s="146"/>
      <c r="F1794" s="40"/>
      <c r="G1794" s="41"/>
      <c r="H1794" s="193"/>
    </row>
    <row r="1795" spans="1:8" s="173" customFormat="1" ht="16.5" customHeight="1">
      <c r="A1795" s="72" t="s">
        <v>35</v>
      </c>
      <c r="B1795" s="178" t="s">
        <v>112</v>
      </c>
      <c r="C1795" s="73"/>
      <c r="D1795" s="73"/>
      <c r="E1795" s="149">
        <f>SUM(E1796:E1800)</f>
        <v>360000</v>
      </c>
      <c r="F1795" s="74">
        <f>SUM(F1796:F1800)</f>
        <v>308235.84</v>
      </c>
      <c r="G1795" s="75">
        <f aca="true" t="shared" si="217" ref="G1795:G1800">IF(E1795&gt;0,F1795/E1795*100,"-")</f>
        <v>85.62106666666668</v>
      </c>
      <c r="H1795" s="76"/>
    </row>
    <row r="1796" spans="1:8" s="168" customFormat="1" ht="13.5" customHeight="1">
      <c r="A1796" s="96" t="s">
        <v>1</v>
      </c>
      <c r="B1796" s="97" t="s">
        <v>27</v>
      </c>
      <c r="C1796" s="98"/>
      <c r="D1796" s="96"/>
      <c r="E1796" s="139">
        <f>E1806+E1815</f>
        <v>360000</v>
      </c>
      <c r="F1796" s="99">
        <f>F1806+F1815</f>
        <v>308235.84</v>
      </c>
      <c r="G1796" s="100">
        <f t="shared" si="217"/>
        <v>85.62106666666668</v>
      </c>
      <c r="H1796" s="101"/>
    </row>
    <row r="1797" spans="1:8" s="168" customFormat="1" ht="13.5" customHeight="1" outlineLevel="1">
      <c r="A1797" s="96" t="s">
        <v>2</v>
      </c>
      <c r="B1797" s="97" t="s">
        <v>28</v>
      </c>
      <c r="C1797" s="98"/>
      <c r="D1797" s="96"/>
      <c r="E1797" s="139">
        <f aca="true" t="shared" si="218" ref="E1797:F1800">E1807+E1816</f>
        <v>0</v>
      </c>
      <c r="F1797" s="99">
        <f t="shared" si="218"/>
        <v>0</v>
      </c>
      <c r="G1797" s="100" t="str">
        <f t="shared" si="217"/>
        <v>-</v>
      </c>
      <c r="H1797" s="101"/>
    </row>
    <row r="1798" spans="1:8" s="168" customFormat="1" ht="13.5" customHeight="1" outlineLevel="1">
      <c r="A1798" s="96" t="s">
        <v>3</v>
      </c>
      <c r="B1798" s="97" t="s">
        <v>29</v>
      </c>
      <c r="C1798" s="98"/>
      <c r="D1798" s="96"/>
      <c r="E1798" s="139">
        <f t="shared" si="218"/>
        <v>0</v>
      </c>
      <c r="F1798" s="99">
        <f t="shared" si="218"/>
        <v>0</v>
      </c>
      <c r="G1798" s="100" t="str">
        <f t="shared" si="217"/>
        <v>-</v>
      </c>
      <c r="H1798" s="101"/>
    </row>
    <row r="1799" spans="1:8" s="168" customFormat="1" ht="13.5" customHeight="1" outlineLevel="1">
      <c r="A1799" s="96" t="s">
        <v>25</v>
      </c>
      <c r="B1799" s="97" t="s">
        <v>115</v>
      </c>
      <c r="C1799" s="98"/>
      <c r="D1799" s="96"/>
      <c r="E1799" s="139">
        <f t="shared" si="218"/>
        <v>0</v>
      </c>
      <c r="F1799" s="99">
        <f t="shared" si="218"/>
        <v>0</v>
      </c>
      <c r="G1799" s="100" t="str">
        <f t="shared" si="217"/>
        <v>-</v>
      </c>
      <c r="H1799" s="101"/>
    </row>
    <row r="1800" spans="1:8" s="168" customFormat="1" ht="13.5" customHeight="1" outlineLevel="1">
      <c r="A1800" s="96" t="s">
        <v>31</v>
      </c>
      <c r="B1800" s="97" t="s">
        <v>30</v>
      </c>
      <c r="C1800" s="98"/>
      <c r="D1800" s="96"/>
      <c r="E1800" s="139">
        <f t="shared" si="218"/>
        <v>0</v>
      </c>
      <c r="F1800" s="99">
        <f t="shared" si="218"/>
        <v>0</v>
      </c>
      <c r="G1800" s="100" t="str">
        <f t="shared" si="217"/>
        <v>-</v>
      </c>
      <c r="H1800" s="101"/>
    </row>
    <row r="1801" spans="1:8" s="174" customFormat="1" ht="3" customHeight="1">
      <c r="A1801" s="77"/>
      <c r="B1801" s="78"/>
      <c r="C1801" s="79"/>
      <c r="D1801" s="77"/>
      <c r="E1801" s="150"/>
      <c r="F1801" s="80"/>
      <c r="G1801" s="81"/>
      <c r="H1801" s="82"/>
    </row>
    <row r="1802" spans="1:8" s="170" customFormat="1" ht="15.75" customHeight="1" outlineLevel="1">
      <c r="A1802" s="62" t="s">
        <v>47</v>
      </c>
      <c r="B1802" s="63" t="s">
        <v>78</v>
      </c>
      <c r="C1802" s="62"/>
      <c r="D1802" s="62"/>
      <c r="E1802" s="141">
        <f>E1803+E1812</f>
        <v>360000</v>
      </c>
      <c r="F1802" s="64">
        <f>F1803+F1812</f>
        <v>308235.84</v>
      </c>
      <c r="G1802" s="65">
        <f aca="true" t="shared" si="219" ref="G1802:G1810">IF(E1802&gt;0,F1802/E1802*100,"-")</f>
        <v>85.62106666666668</v>
      </c>
      <c r="H1802" s="63"/>
    </row>
    <row r="1803" spans="1:8" s="171" customFormat="1" ht="15.75" customHeight="1" outlineLevel="1">
      <c r="A1803" s="12" t="s">
        <v>9</v>
      </c>
      <c r="B1803" s="13" t="s">
        <v>48</v>
      </c>
      <c r="C1803" s="12"/>
      <c r="D1803" s="12"/>
      <c r="E1803" s="142">
        <f>E1805</f>
        <v>300000</v>
      </c>
      <c r="F1803" s="14">
        <f>F1805</f>
        <v>248388.44</v>
      </c>
      <c r="G1803" s="15">
        <f t="shared" si="219"/>
        <v>82.79614666666667</v>
      </c>
      <c r="H1803" s="13"/>
    </row>
    <row r="1804" spans="1:8" s="171" customFormat="1" ht="3" customHeight="1" outlineLevel="1">
      <c r="A1804" s="115"/>
      <c r="B1804" s="116"/>
      <c r="C1804" s="115"/>
      <c r="D1804" s="115"/>
      <c r="E1804" s="143"/>
      <c r="F1804" s="117"/>
      <c r="G1804" s="118"/>
      <c r="H1804" s="189" t="s">
        <v>548</v>
      </c>
    </row>
    <row r="1805" spans="1:8" s="160" customFormat="1" ht="13.5" customHeight="1" outlineLevel="1">
      <c r="A1805" s="42" t="s">
        <v>26</v>
      </c>
      <c r="B1805" s="43" t="s">
        <v>238</v>
      </c>
      <c r="C1805" s="188">
        <v>921</v>
      </c>
      <c r="D1805" s="187">
        <v>92116</v>
      </c>
      <c r="E1805" s="144">
        <f>SUM(E1806:E1810)</f>
        <v>300000</v>
      </c>
      <c r="F1805" s="44">
        <f>SUM(F1806:F1810)</f>
        <v>248388.44</v>
      </c>
      <c r="G1805" s="45">
        <f t="shared" si="219"/>
        <v>82.79614666666667</v>
      </c>
      <c r="H1805" s="190"/>
    </row>
    <row r="1806" spans="1:8" s="114" customFormat="1" ht="12" customHeight="1" outlineLevel="1">
      <c r="A1806" s="34" t="s">
        <v>1</v>
      </c>
      <c r="B1806" s="35" t="s">
        <v>27</v>
      </c>
      <c r="C1806" s="188"/>
      <c r="D1806" s="187"/>
      <c r="E1806" s="145">
        <v>300000</v>
      </c>
      <c r="F1806" s="36">
        <v>248388.44</v>
      </c>
      <c r="G1806" s="37">
        <f t="shared" si="219"/>
        <v>82.79614666666667</v>
      </c>
      <c r="H1806" s="190"/>
    </row>
    <row r="1807" spans="1:8" s="114" customFormat="1" ht="12" customHeight="1" hidden="1" outlineLevel="2">
      <c r="A1807" s="34" t="s">
        <v>2</v>
      </c>
      <c r="B1807" s="35" t="s">
        <v>28</v>
      </c>
      <c r="C1807" s="188"/>
      <c r="D1807" s="187"/>
      <c r="E1807" s="145">
        <v>0</v>
      </c>
      <c r="F1807" s="36">
        <v>0</v>
      </c>
      <c r="G1807" s="37" t="str">
        <f t="shared" si="219"/>
        <v>-</v>
      </c>
      <c r="H1807" s="190"/>
    </row>
    <row r="1808" spans="1:8" s="114" customFormat="1" ht="12" customHeight="1" hidden="1" outlineLevel="2">
      <c r="A1808" s="34" t="s">
        <v>3</v>
      </c>
      <c r="B1808" s="35" t="s">
        <v>29</v>
      </c>
      <c r="C1808" s="188"/>
      <c r="D1808" s="187"/>
      <c r="E1808" s="145">
        <v>0</v>
      </c>
      <c r="F1808" s="36">
        <v>0</v>
      </c>
      <c r="G1808" s="37" t="str">
        <f t="shared" si="219"/>
        <v>-</v>
      </c>
      <c r="H1808" s="190"/>
    </row>
    <row r="1809" spans="1:8" s="114" customFormat="1" ht="12" customHeight="1" hidden="1" outlineLevel="2">
      <c r="A1809" s="34" t="s">
        <v>25</v>
      </c>
      <c r="B1809" s="35" t="s">
        <v>115</v>
      </c>
      <c r="C1809" s="188"/>
      <c r="D1809" s="187"/>
      <c r="E1809" s="145">
        <v>0</v>
      </c>
      <c r="F1809" s="36">
        <v>0</v>
      </c>
      <c r="G1809" s="37" t="str">
        <f t="shared" si="219"/>
        <v>-</v>
      </c>
      <c r="H1809" s="190"/>
    </row>
    <row r="1810" spans="1:8" s="114" customFormat="1" ht="12" customHeight="1" hidden="1" outlineLevel="2">
      <c r="A1810" s="34" t="s">
        <v>31</v>
      </c>
      <c r="B1810" s="35" t="s">
        <v>30</v>
      </c>
      <c r="C1810" s="188"/>
      <c r="D1810" s="187"/>
      <c r="E1810" s="145">
        <v>0</v>
      </c>
      <c r="F1810" s="36">
        <v>0</v>
      </c>
      <c r="G1810" s="37" t="str">
        <f t="shared" si="219"/>
        <v>-</v>
      </c>
      <c r="H1810" s="190"/>
    </row>
    <row r="1811" spans="1:8" s="114" customFormat="1" ht="21" customHeight="1" outlineLevel="1" collapsed="1">
      <c r="A1811" s="38"/>
      <c r="B1811" s="39"/>
      <c r="C1811" s="110"/>
      <c r="D1811" s="108"/>
      <c r="E1811" s="146"/>
      <c r="F1811" s="40"/>
      <c r="G1811" s="41"/>
      <c r="H1811" s="191"/>
    </row>
    <row r="1812" spans="1:8" s="171" customFormat="1" ht="15.75" customHeight="1" outlineLevel="1">
      <c r="A1812" s="12" t="s">
        <v>9</v>
      </c>
      <c r="B1812" s="13" t="s">
        <v>55</v>
      </c>
      <c r="C1812" s="12"/>
      <c r="D1812" s="12"/>
      <c r="E1812" s="142">
        <f>E1814</f>
        <v>60000</v>
      </c>
      <c r="F1812" s="14">
        <f>F1814</f>
        <v>59847.4</v>
      </c>
      <c r="G1812" s="15">
        <f>IF(E1812&gt;0,F1812/E1812*100,"-")</f>
        <v>99.74566666666666</v>
      </c>
      <c r="H1812" s="13"/>
    </row>
    <row r="1813" spans="1:8" s="171" customFormat="1" ht="3" customHeight="1" outlineLevel="1">
      <c r="A1813" s="115"/>
      <c r="B1813" s="116"/>
      <c r="C1813" s="115"/>
      <c r="D1813" s="115"/>
      <c r="E1813" s="143"/>
      <c r="F1813" s="117"/>
      <c r="G1813" s="118"/>
      <c r="H1813" s="189" t="s">
        <v>510</v>
      </c>
    </row>
    <row r="1814" spans="1:8" s="160" customFormat="1" ht="13.5" customHeight="1" outlineLevel="1">
      <c r="A1814" s="42" t="s">
        <v>26</v>
      </c>
      <c r="B1814" s="43" t="s">
        <v>353</v>
      </c>
      <c r="C1814" s="188">
        <v>921</v>
      </c>
      <c r="D1814" s="187">
        <v>92116</v>
      </c>
      <c r="E1814" s="144">
        <f>SUM(E1815:E1819)</f>
        <v>60000</v>
      </c>
      <c r="F1814" s="44">
        <f>SUM(F1815:F1819)</f>
        <v>59847.4</v>
      </c>
      <c r="G1814" s="45">
        <f aca="true" t="shared" si="220" ref="G1814:G1819">IF(E1814&gt;0,F1814/E1814*100,"-")</f>
        <v>99.74566666666666</v>
      </c>
      <c r="H1814" s="190"/>
    </row>
    <row r="1815" spans="1:8" s="114" customFormat="1" ht="12" customHeight="1" outlineLevel="1">
      <c r="A1815" s="34" t="s">
        <v>1</v>
      </c>
      <c r="B1815" s="35" t="s">
        <v>27</v>
      </c>
      <c r="C1815" s="188"/>
      <c r="D1815" s="187"/>
      <c r="E1815" s="145">
        <v>60000</v>
      </c>
      <c r="F1815" s="36">
        <v>59847.4</v>
      </c>
      <c r="G1815" s="37">
        <f t="shared" si="220"/>
        <v>99.74566666666666</v>
      </c>
      <c r="H1815" s="190"/>
    </row>
    <row r="1816" spans="1:8" s="114" customFormat="1" ht="12" customHeight="1" hidden="1" outlineLevel="2">
      <c r="A1816" s="34" t="s">
        <v>2</v>
      </c>
      <c r="B1816" s="35" t="s">
        <v>28</v>
      </c>
      <c r="C1816" s="188"/>
      <c r="D1816" s="187"/>
      <c r="E1816" s="145">
        <v>0</v>
      </c>
      <c r="F1816" s="36">
        <v>0</v>
      </c>
      <c r="G1816" s="37" t="str">
        <f t="shared" si="220"/>
        <v>-</v>
      </c>
      <c r="H1816" s="190"/>
    </row>
    <row r="1817" spans="1:8" s="114" customFormat="1" ht="12" customHeight="1" hidden="1" outlineLevel="2">
      <c r="A1817" s="34" t="s">
        <v>3</v>
      </c>
      <c r="B1817" s="35" t="s">
        <v>29</v>
      </c>
      <c r="C1817" s="188"/>
      <c r="D1817" s="187"/>
      <c r="E1817" s="145">
        <v>0</v>
      </c>
      <c r="F1817" s="36">
        <v>0</v>
      </c>
      <c r="G1817" s="37" t="str">
        <f t="shared" si="220"/>
        <v>-</v>
      </c>
      <c r="H1817" s="190"/>
    </row>
    <row r="1818" spans="1:8" s="114" customFormat="1" ht="12" customHeight="1" hidden="1" outlineLevel="2">
      <c r="A1818" s="34" t="s">
        <v>25</v>
      </c>
      <c r="B1818" s="35" t="s">
        <v>115</v>
      </c>
      <c r="C1818" s="188"/>
      <c r="D1818" s="187"/>
      <c r="E1818" s="145">
        <v>0</v>
      </c>
      <c r="F1818" s="36">
        <v>0</v>
      </c>
      <c r="G1818" s="37" t="str">
        <f t="shared" si="220"/>
        <v>-</v>
      </c>
      <c r="H1818" s="190"/>
    </row>
    <row r="1819" spans="1:8" s="114" customFormat="1" ht="12" customHeight="1" hidden="1" outlineLevel="2">
      <c r="A1819" s="34" t="s">
        <v>31</v>
      </c>
      <c r="B1819" s="35" t="s">
        <v>30</v>
      </c>
      <c r="C1819" s="188"/>
      <c r="D1819" s="187"/>
      <c r="E1819" s="145">
        <v>0</v>
      </c>
      <c r="F1819" s="36">
        <v>0</v>
      </c>
      <c r="G1819" s="37" t="str">
        <f t="shared" si="220"/>
        <v>-</v>
      </c>
      <c r="H1819" s="190"/>
    </row>
    <row r="1820" spans="1:8" s="114" customFormat="1" ht="3.75" customHeight="1" outlineLevel="1" collapsed="1">
      <c r="A1820" s="38"/>
      <c r="B1820" s="39"/>
      <c r="C1820" s="110"/>
      <c r="D1820" s="108"/>
      <c r="E1820" s="146"/>
      <c r="F1820" s="40"/>
      <c r="G1820" s="41"/>
      <c r="H1820" s="191"/>
    </row>
    <row r="1821" spans="1:8" s="173" customFormat="1" ht="16.5" customHeight="1">
      <c r="A1821" s="72" t="s">
        <v>36</v>
      </c>
      <c r="B1821" s="178" t="s">
        <v>113</v>
      </c>
      <c r="C1821" s="73"/>
      <c r="D1821" s="73"/>
      <c r="E1821" s="149">
        <f>SUM(E1822:E1826)</f>
        <v>100000</v>
      </c>
      <c r="F1821" s="74">
        <f>SUM(F1822:F1826)</f>
        <v>100000</v>
      </c>
      <c r="G1821" s="75">
        <f aca="true" t="shared" si="221" ref="G1821:G1826">IF(E1821&gt;0,F1821/E1821*100,"-")</f>
        <v>100</v>
      </c>
      <c r="H1821" s="76"/>
    </row>
    <row r="1822" spans="1:8" s="168" customFormat="1" ht="13.5" customHeight="1">
      <c r="A1822" s="96" t="s">
        <v>1</v>
      </c>
      <c r="B1822" s="97" t="s">
        <v>27</v>
      </c>
      <c r="C1822" s="98"/>
      <c r="D1822" s="96"/>
      <c r="E1822" s="139">
        <f aca="true" t="shared" si="222" ref="E1822:F1826">E1832</f>
        <v>100000</v>
      </c>
      <c r="F1822" s="99">
        <f t="shared" si="222"/>
        <v>100000</v>
      </c>
      <c r="G1822" s="100">
        <f t="shared" si="221"/>
        <v>100</v>
      </c>
      <c r="H1822" s="101"/>
    </row>
    <row r="1823" spans="1:8" s="168" customFormat="1" ht="13.5" customHeight="1" outlineLevel="1">
      <c r="A1823" s="96" t="s">
        <v>2</v>
      </c>
      <c r="B1823" s="97" t="s">
        <v>28</v>
      </c>
      <c r="C1823" s="98"/>
      <c r="D1823" s="96"/>
      <c r="E1823" s="139">
        <f t="shared" si="222"/>
        <v>0</v>
      </c>
      <c r="F1823" s="99">
        <f t="shared" si="222"/>
        <v>0</v>
      </c>
      <c r="G1823" s="100" t="str">
        <f t="shared" si="221"/>
        <v>-</v>
      </c>
      <c r="H1823" s="101"/>
    </row>
    <row r="1824" spans="1:8" s="168" customFormat="1" ht="13.5" customHeight="1" outlineLevel="1">
      <c r="A1824" s="96" t="s">
        <v>3</v>
      </c>
      <c r="B1824" s="97" t="s">
        <v>29</v>
      </c>
      <c r="C1824" s="98"/>
      <c r="D1824" s="96"/>
      <c r="E1824" s="139">
        <f t="shared" si="222"/>
        <v>0</v>
      </c>
      <c r="F1824" s="99">
        <f t="shared" si="222"/>
        <v>0</v>
      </c>
      <c r="G1824" s="100" t="str">
        <f t="shared" si="221"/>
        <v>-</v>
      </c>
      <c r="H1824" s="101"/>
    </row>
    <row r="1825" spans="1:8" s="168" customFormat="1" ht="13.5" customHeight="1" outlineLevel="1">
      <c r="A1825" s="96" t="s">
        <v>25</v>
      </c>
      <c r="B1825" s="97" t="s">
        <v>115</v>
      </c>
      <c r="C1825" s="98"/>
      <c r="D1825" s="96"/>
      <c r="E1825" s="139">
        <f t="shared" si="222"/>
        <v>0</v>
      </c>
      <c r="F1825" s="99">
        <f t="shared" si="222"/>
        <v>0</v>
      </c>
      <c r="G1825" s="100" t="str">
        <f t="shared" si="221"/>
        <v>-</v>
      </c>
      <c r="H1825" s="101"/>
    </row>
    <row r="1826" spans="1:8" s="168" customFormat="1" ht="13.5" customHeight="1" outlineLevel="1">
      <c r="A1826" s="96" t="s">
        <v>31</v>
      </c>
      <c r="B1826" s="97" t="s">
        <v>30</v>
      </c>
      <c r="C1826" s="98"/>
      <c r="D1826" s="96"/>
      <c r="E1826" s="139">
        <f t="shared" si="222"/>
        <v>0</v>
      </c>
      <c r="F1826" s="99">
        <f t="shared" si="222"/>
        <v>0</v>
      </c>
      <c r="G1826" s="100" t="str">
        <f t="shared" si="221"/>
        <v>-</v>
      </c>
      <c r="H1826" s="101"/>
    </row>
    <row r="1827" spans="1:8" s="174" customFormat="1" ht="3" customHeight="1">
      <c r="A1827" s="77"/>
      <c r="B1827" s="78"/>
      <c r="C1827" s="79"/>
      <c r="D1827" s="77"/>
      <c r="E1827" s="150"/>
      <c r="F1827" s="80"/>
      <c r="G1827" s="81"/>
      <c r="H1827" s="82"/>
    </row>
    <row r="1828" spans="1:8" s="170" customFormat="1" ht="15.75" customHeight="1" outlineLevel="1">
      <c r="A1828" s="62" t="s">
        <v>47</v>
      </c>
      <c r="B1828" s="63" t="s">
        <v>78</v>
      </c>
      <c r="C1828" s="62"/>
      <c r="D1828" s="62"/>
      <c r="E1828" s="141">
        <f>E1829</f>
        <v>100000</v>
      </c>
      <c r="F1828" s="64">
        <f>F1829</f>
        <v>100000</v>
      </c>
      <c r="G1828" s="65">
        <f aca="true" t="shared" si="223" ref="G1828:G1843">IF(E1828&gt;0,F1828/E1828*100,"-")</f>
        <v>100</v>
      </c>
      <c r="H1828" s="63"/>
    </row>
    <row r="1829" spans="1:8" s="171" customFormat="1" ht="15.75" customHeight="1" outlineLevel="1">
      <c r="A1829" s="12" t="s">
        <v>9</v>
      </c>
      <c r="B1829" s="13" t="s">
        <v>48</v>
      </c>
      <c r="C1829" s="12"/>
      <c r="D1829" s="12"/>
      <c r="E1829" s="142">
        <f>E1831</f>
        <v>100000</v>
      </c>
      <c r="F1829" s="14">
        <f>F1831</f>
        <v>100000</v>
      </c>
      <c r="G1829" s="15">
        <f t="shared" si="223"/>
        <v>100</v>
      </c>
      <c r="H1829" s="13"/>
    </row>
    <row r="1830" spans="1:8" s="171" customFormat="1" ht="3" customHeight="1" outlineLevel="1">
      <c r="A1830" s="115"/>
      <c r="B1830" s="116"/>
      <c r="C1830" s="115"/>
      <c r="D1830" s="115"/>
      <c r="E1830" s="143"/>
      <c r="F1830" s="117"/>
      <c r="G1830" s="118"/>
      <c r="H1830" s="181" t="s">
        <v>549</v>
      </c>
    </row>
    <row r="1831" spans="1:8" s="160" customFormat="1" ht="13.5" customHeight="1" outlineLevel="1">
      <c r="A1831" s="42" t="s">
        <v>26</v>
      </c>
      <c r="B1831" s="43" t="s">
        <v>132</v>
      </c>
      <c r="C1831" s="188">
        <v>921</v>
      </c>
      <c r="D1831" s="187">
        <v>92114</v>
      </c>
      <c r="E1831" s="144">
        <f>SUM(E1832:E1836)</f>
        <v>100000</v>
      </c>
      <c r="F1831" s="44">
        <f>SUM(F1832:F1836)</f>
        <v>100000</v>
      </c>
      <c r="G1831" s="45">
        <f t="shared" si="223"/>
        <v>100</v>
      </c>
      <c r="H1831" s="182"/>
    </row>
    <row r="1832" spans="1:8" s="114" customFormat="1" ht="12" customHeight="1" outlineLevel="1">
      <c r="A1832" s="34" t="s">
        <v>1</v>
      </c>
      <c r="B1832" s="35" t="s">
        <v>27</v>
      </c>
      <c r="C1832" s="188"/>
      <c r="D1832" s="187"/>
      <c r="E1832" s="145">
        <v>100000</v>
      </c>
      <c r="F1832" s="36">
        <v>100000</v>
      </c>
      <c r="G1832" s="37">
        <f t="shared" si="223"/>
        <v>100</v>
      </c>
      <c r="H1832" s="182"/>
    </row>
    <row r="1833" spans="1:8" s="114" customFormat="1" ht="12" customHeight="1" hidden="1" outlineLevel="2">
      <c r="A1833" s="34" t="s">
        <v>2</v>
      </c>
      <c r="B1833" s="35" t="s">
        <v>28</v>
      </c>
      <c r="C1833" s="188"/>
      <c r="D1833" s="187"/>
      <c r="E1833" s="145">
        <v>0</v>
      </c>
      <c r="F1833" s="36">
        <v>0</v>
      </c>
      <c r="G1833" s="37" t="str">
        <f t="shared" si="223"/>
        <v>-</v>
      </c>
      <c r="H1833" s="182"/>
    </row>
    <row r="1834" spans="1:8" s="114" customFormat="1" ht="12" customHeight="1" hidden="1" outlineLevel="2">
      <c r="A1834" s="34" t="s">
        <v>3</v>
      </c>
      <c r="B1834" s="35" t="s">
        <v>29</v>
      </c>
      <c r="C1834" s="188"/>
      <c r="D1834" s="187"/>
      <c r="E1834" s="145">
        <v>0</v>
      </c>
      <c r="F1834" s="36">
        <v>0</v>
      </c>
      <c r="G1834" s="37" t="str">
        <f t="shared" si="223"/>
        <v>-</v>
      </c>
      <c r="H1834" s="182"/>
    </row>
    <row r="1835" spans="1:8" s="114" customFormat="1" ht="12" customHeight="1" hidden="1" outlineLevel="2">
      <c r="A1835" s="34" t="s">
        <v>25</v>
      </c>
      <c r="B1835" s="35" t="s">
        <v>115</v>
      </c>
      <c r="C1835" s="188"/>
      <c r="D1835" s="187"/>
      <c r="E1835" s="145">
        <v>0</v>
      </c>
      <c r="F1835" s="36">
        <v>0</v>
      </c>
      <c r="G1835" s="37" t="str">
        <f t="shared" si="223"/>
        <v>-</v>
      </c>
      <c r="H1835" s="182"/>
    </row>
    <row r="1836" spans="1:8" s="114" customFormat="1" ht="12" customHeight="1" hidden="1" outlineLevel="2">
      <c r="A1836" s="34" t="s">
        <v>31</v>
      </c>
      <c r="B1836" s="35" t="s">
        <v>30</v>
      </c>
      <c r="C1836" s="188"/>
      <c r="D1836" s="187"/>
      <c r="E1836" s="145">
        <v>0</v>
      </c>
      <c r="F1836" s="36">
        <v>0</v>
      </c>
      <c r="G1836" s="37" t="str">
        <f t="shared" si="223"/>
        <v>-</v>
      </c>
      <c r="H1836" s="182"/>
    </row>
    <row r="1837" spans="1:8" s="114" customFormat="1" ht="12" customHeight="1" outlineLevel="1" collapsed="1">
      <c r="A1837" s="38"/>
      <c r="B1837" s="39"/>
      <c r="C1837" s="110"/>
      <c r="D1837" s="108"/>
      <c r="E1837" s="146"/>
      <c r="F1837" s="40"/>
      <c r="G1837" s="41"/>
      <c r="H1837" s="183"/>
    </row>
    <row r="1838" spans="1:8" s="173" customFormat="1" ht="16.5" customHeight="1">
      <c r="A1838" s="72" t="s">
        <v>37</v>
      </c>
      <c r="B1838" s="178" t="s">
        <v>114</v>
      </c>
      <c r="C1838" s="73"/>
      <c r="D1838" s="73"/>
      <c r="E1838" s="149">
        <f>SUM(E1839:E1843)</f>
        <v>25000</v>
      </c>
      <c r="F1838" s="74">
        <f>SUM(F1839:F1843)</f>
        <v>24906.65</v>
      </c>
      <c r="G1838" s="75">
        <f t="shared" si="223"/>
        <v>99.62660000000001</v>
      </c>
      <c r="H1838" s="76"/>
    </row>
    <row r="1839" spans="1:8" s="168" customFormat="1" ht="13.5" customHeight="1">
      <c r="A1839" s="96" t="s">
        <v>1</v>
      </c>
      <c r="B1839" s="97" t="s">
        <v>27</v>
      </c>
      <c r="C1839" s="98"/>
      <c r="D1839" s="96"/>
      <c r="E1839" s="139">
        <f>E1849</f>
        <v>25000</v>
      </c>
      <c r="F1839" s="99">
        <f>F1849</f>
        <v>24906.65</v>
      </c>
      <c r="G1839" s="100">
        <f t="shared" si="223"/>
        <v>99.62660000000001</v>
      </c>
      <c r="H1839" s="101"/>
    </row>
    <row r="1840" spans="1:8" s="168" customFormat="1" ht="13.5" customHeight="1" outlineLevel="1">
      <c r="A1840" s="96" t="s">
        <v>2</v>
      </c>
      <c r="B1840" s="97" t="s">
        <v>28</v>
      </c>
      <c r="C1840" s="98"/>
      <c r="D1840" s="96"/>
      <c r="E1840" s="139">
        <f aca="true" t="shared" si="224" ref="E1840:F1843">E1850</f>
        <v>0</v>
      </c>
      <c r="F1840" s="99">
        <f t="shared" si="224"/>
        <v>0</v>
      </c>
      <c r="G1840" s="100" t="str">
        <f t="shared" si="223"/>
        <v>-</v>
      </c>
      <c r="H1840" s="101"/>
    </row>
    <row r="1841" spans="1:8" s="168" customFormat="1" ht="13.5" customHeight="1" outlineLevel="1">
      <c r="A1841" s="96" t="s">
        <v>3</v>
      </c>
      <c r="B1841" s="97" t="s">
        <v>29</v>
      </c>
      <c r="C1841" s="98"/>
      <c r="D1841" s="96"/>
      <c r="E1841" s="139">
        <f t="shared" si="224"/>
        <v>0</v>
      </c>
      <c r="F1841" s="99">
        <f t="shared" si="224"/>
        <v>0</v>
      </c>
      <c r="G1841" s="100" t="str">
        <f t="shared" si="223"/>
        <v>-</v>
      </c>
      <c r="H1841" s="101"/>
    </row>
    <row r="1842" spans="1:8" s="168" customFormat="1" ht="13.5" customHeight="1" outlineLevel="1">
      <c r="A1842" s="96" t="s">
        <v>25</v>
      </c>
      <c r="B1842" s="97" t="s">
        <v>115</v>
      </c>
      <c r="C1842" s="98"/>
      <c r="D1842" s="96"/>
      <c r="E1842" s="139">
        <f t="shared" si="224"/>
        <v>0</v>
      </c>
      <c r="F1842" s="99">
        <f t="shared" si="224"/>
        <v>0</v>
      </c>
      <c r="G1842" s="100" t="str">
        <f t="shared" si="223"/>
        <v>-</v>
      </c>
      <c r="H1842" s="101"/>
    </row>
    <row r="1843" spans="1:8" s="168" customFormat="1" ht="13.5" customHeight="1" outlineLevel="1">
      <c r="A1843" s="96" t="s">
        <v>31</v>
      </c>
      <c r="B1843" s="97" t="s">
        <v>30</v>
      </c>
      <c r="C1843" s="98"/>
      <c r="D1843" s="96"/>
      <c r="E1843" s="139">
        <f t="shared" si="224"/>
        <v>0</v>
      </c>
      <c r="F1843" s="99">
        <f t="shared" si="224"/>
        <v>0</v>
      </c>
      <c r="G1843" s="100" t="str">
        <f t="shared" si="223"/>
        <v>-</v>
      </c>
      <c r="H1843" s="101"/>
    </row>
    <row r="1844" spans="1:8" s="174" customFormat="1" ht="3" customHeight="1">
      <c r="A1844" s="77"/>
      <c r="B1844" s="78"/>
      <c r="C1844" s="79"/>
      <c r="D1844" s="77"/>
      <c r="E1844" s="150"/>
      <c r="F1844" s="80"/>
      <c r="G1844" s="81"/>
      <c r="H1844" s="82"/>
    </row>
    <row r="1845" spans="1:8" s="170" customFormat="1" ht="15.75" customHeight="1" outlineLevel="1">
      <c r="A1845" s="62" t="s">
        <v>111</v>
      </c>
      <c r="B1845" s="63" t="s">
        <v>98</v>
      </c>
      <c r="C1845" s="62"/>
      <c r="D1845" s="62"/>
      <c r="E1845" s="141">
        <f>E1846</f>
        <v>25000</v>
      </c>
      <c r="F1845" s="64">
        <f>F1846</f>
        <v>24906.65</v>
      </c>
      <c r="G1845" s="65">
        <f aca="true" t="shared" si="225" ref="G1845:G1853">IF(E1845&gt;0,F1845/E1845*100,"-")</f>
        <v>99.62660000000001</v>
      </c>
      <c r="H1845" s="63"/>
    </row>
    <row r="1846" spans="1:8" s="171" customFormat="1" ht="15.75" customHeight="1" outlineLevel="1">
      <c r="A1846" s="12" t="s">
        <v>108</v>
      </c>
      <c r="B1846" s="13" t="s">
        <v>55</v>
      </c>
      <c r="C1846" s="12"/>
      <c r="D1846" s="12"/>
      <c r="E1846" s="142">
        <f>E1848</f>
        <v>25000</v>
      </c>
      <c r="F1846" s="14">
        <f>F1848</f>
        <v>24906.65</v>
      </c>
      <c r="G1846" s="15">
        <f t="shared" si="225"/>
        <v>99.62660000000001</v>
      </c>
      <c r="H1846" s="13"/>
    </row>
    <row r="1847" spans="1:8" s="171" customFormat="1" ht="3" customHeight="1" outlineLevel="1">
      <c r="A1847" s="115"/>
      <c r="B1847" s="116"/>
      <c r="C1847" s="115"/>
      <c r="D1847" s="115"/>
      <c r="E1847" s="143"/>
      <c r="F1847" s="117"/>
      <c r="G1847" s="118"/>
      <c r="H1847" s="181" t="s">
        <v>511</v>
      </c>
    </row>
    <row r="1848" spans="1:8" s="160" customFormat="1" ht="13.5" customHeight="1" outlineLevel="1">
      <c r="A1848" s="42" t="s">
        <v>69</v>
      </c>
      <c r="B1848" s="43" t="s">
        <v>239</v>
      </c>
      <c r="C1848" s="188">
        <v>921</v>
      </c>
      <c r="D1848" s="187">
        <v>92118</v>
      </c>
      <c r="E1848" s="144">
        <f>SUM(E1849:E1853)</f>
        <v>25000</v>
      </c>
      <c r="F1848" s="44">
        <f>SUM(F1849:F1853)</f>
        <v>24906.65</v>
      </c>
      <c r="G1848" s="45">
        <f t="shared" si="225"/>
        <v>99.62660000000001</v>
      </c>
      <c r="H1848" s="182"/>
    </row>
    <row r="1849" spans="1:8" s="114" customFormat="1" ht="12" customHeight="1" outlineLevel="1">
      <c r="A1849" s="34" t="s">
        <v>1</v>
      </c>
      <c r="B1849" s="35" t="s">
        <v>27</v>
      </c>
      <c r="C1849" s="188"/>
      <c r="D1849" s="187"/>
      <c r="E1849" s="145">
        <v>25000</v>
      </c>
      <c r="F1849" s="36">
        <v>24906.65</v>
      </c>
      <c r="G1849" s="37">
        <f t="shared" si="225"/>
        <v>99.62660000000001</v>
      </c>
      <c r="H1849" s="182"/>
    </row>
    <row r="1850" spans="1:8" s="114" customFormat="1" ht="12" customHeight="1" hidden="1" outlineLevel="2">
      <c r="A1850" s="34" t="s">
        <v>2</v>
      </c>
      <c r="B1850" s="35" t="s">
        <v>28</v>
      </c>
      <c r="C1850" s="188"/>
      <c r="D1850" s="187"/>
      <c r="E1850" s="145">
        <v>0</v>
      </c>
      <c r="F1850" s="36">
        <v>0</v>
      </c>
      <c r="G1850" s="37" t="str">
        <f t="shared" si="225"/>
        <v>-</v>
      </c>
      <c r="H1850" s="182"/>
    </row>
    <row r="1851" spans="1:8" s="114" customFormat="1" ht="12" customHeight="1" hidden="1" outlineLevel="2">
      <c r="A1851" s="34" t="s">
        <v>3</v>
      </c>
      <c r="B1851" s="35" t="s">
        <v>29</v>
      </c>
      <c r="C1851" s="188"/>
      <c r="D1851" s="187"/>
      <c r="E1851" s="145">
        <v>0</v>
      </c>
      <c r="F1851" s="36">
        <v>0</v>
      </c>
      <c r="G1851" s="37" t="str">
        <f t="shared" si="225"/>
        <v>-</v>
      </c>
      <c r="H1851" s="182"/>
    </row>
    <row r="1852" spans="1:8" s="114" customFormat="1" ht="12" customHeight="1" hidden="1" outlineLevel="2">
      <c r="A1852" s="34" t="s">
        <v>25</v>
      </c>
      <c r="B1852" s="35" t="s">
        <v>115</v>
      </c>
      <c r="C1852" s="188"/>
      <c r="D1852" s="187"/>
      <c r="E1852" s="145">
        <v>0</v>
      </c>
      <c r="F1852" s="36">
        <v>0</v>
      </c>
      <c r="G1852" s="37" t="str">
        <f t="shared" si="225"/>
        <v>-</v>
      </c>
      <c r="H1852" s="182"/>
    </row>
    <row r="1853" spans="1:8" s="114" customFormat="1" ht="12" customHeight="1" hidden="1" outlineLevel="2">
      <c r="A1853" s="34" t="s">
        <v>31</v>
      </c>
      <c r="B1853" s="35" t="s">
        <v>30</v>
      </c>
      <c r="C1853" s="188"/>
      <c r="D1853" s="187"/>
      <c r="E1853" s="145">
        <v>0</v>
      </c>
      <c r="F1853" s="36">
        <v>0</v>
      </c>
      <c r="G1853" s="37" t="str">
        <f t="shared" si="225"/>
        <v>-</v>
      </c>
      <c r="H1853" s="182"/>
    </row>
    <row r="1854" spans="1:8" s="114" customFormat="1" ht="24.75" customHeight="1" outlineLevel="1" collapsed="1">
      <c r="A1854" s="38"/>
      <c r="B1854" s="39"/>
      <c r="C1854" s="110"/>
      <c r="D1854" s="108"/>
      <c r="E1854" s="146"/>
      <c r="F1854" s="40"/>
      <c r="G1854" s="41"/>
      <c r="H1854" s="183"/>
    </row>
    <row r="1855" spans="1:8" s="173" customFormat="1" ht="16.5" customHeight="1">
      <c r="A1855" s="72" t="s">
        <v>38</v>
      </c>
      <c r="B1855" s="178" t="s">
        <v>133</v>
      </c>
      <c r="C1855" s="73"/>
      <c r="D1855" s="73"/>
      <c r="E1855" s="149">
        <f>SUM(E1856:E1860)</f>
        <v>45000</v>
      </c>
      <c r="F1855" s="74">
        <f>SUM(F1856:F1860)</f>
        <v>45000</v>
      </c>
      <c r="G1855" s="75">
        <f aca="true" t="shared" si="226" ref="G1855:G1860">IF(E1855&gt;0,F1855/E1855*100,"-")</f>
        <v>100</v>
      </c>
      <c r="H1855" s="76"/>
    </row>
    <row r="1856" spans="1:8" s="168" customFormat="1" ht="13.5" customHeight="1">
      <c r="A1856" s="96" t="s">
        <v>1</v>
      </c>
      <c r="B1856" s="97" t="s">
        <v>27</v>
      </c>
      <c r="C1856" s="98"/>
      <c r="D1856" s="96"/>
      <c r="E1856" s="139">
        <f>E1866</f>
        <v>45000</v>
      </c>
      <c r="F1856" s="99">
        <f>F1866</f>
        <v>45000</v>
      </c>
      <c r="G1856" s="100">
        <f t="shared" si="226"/>
        <v>100</v>
      </c>
      <c r="H1856" s="101"/>
    </row>
    <row r="1857" spans="1:8" s="168" customFormat="1" ht="13.5" customHeight="1" outlineLevel="1">
      <c r="A1857" s="96" t="s">
        <v>2</v>
      </c>
      <c r="B1857" s="97" t="s">
        <v>28</v>
      </c>
      <c r="C1857" s="98"/>
      <c r="D1857" s="96"/>
      <c r="E1857" s="139">
        <f aca="true" t="shared" si="227" ref="E1857:F1860">E1867</f>
        <v>0</v>
      </c>
      <c r="F1857" s="99">
        <f t="shared" si="227"/>
        <v>0</v>
      </c>
      <c r="G1857" s="100" t="str">
        <f t="shared" si="226"/>
        <v>-</v>
      </c>
      <c r="H1857" s="101"/>
    </row>
    <row r="1858" spans="1:8" s="168" customFormat="1" ht="13.5" customHeight="1" outlineLevel="1">
      <c r="A1858" s="96" t="s">
        <v>3</v>
      </c>
      <c r="B1858" s="97" t="s">
        <v>29</v>
      </c>
      <c r="C1858" s="98"/>
      <c r="D1858" s="96"/>
      <c r="E1858" s="139">
        <f t="shared" si="227"/>
        <v>0</v>
      </c>
      <c r="F1858" s="99">
        <f t="shared" si="227"/>
        <v>0</v>
      </c>
      <c r="G1858" s="100" t="str">
        <f t="shared" si="226"/>
        <v>-</v>
      </c>
      <c r="H1858" s="101"/>
    </row>
    <row r="1859" spans="1:8" s="168" customFormat="1" ht="13.5" customHeight="1" outlineLevel="1">
      <c r="A1859" s="96" t="s">
        <v>25</v>
      </c>
      <c r="B1859" s="97" t="s">
        <v>115</v>
      </c>
      <c r="C1859" s="98"/>
      <c r="D1859" s="96"/>
      <c r="E1859" s="139">
        <f t="shared" si="227"/>
        <v>0</v>
      </c>
      <c r="F1859" s="99">
        <f t="shared" si="227"/>
        <v>0</v>
      </c>
      <c r="G1859" s="100" t="str">
        <f t="shared" si="226"/>
        <v>-</v>
      </c>
      <c r="H1859" s="101"/>
    </row>
    <row r="1860" spans="1:8" s="168" customFormat="1" ht="13.5" customHeight="1" outlineLevel="1">
      <c r="A1860" s="96" t="s">
        <v>31</v>
      </c>
      <c r="B1860" s="97" t="s">
        <v>30</v>
      </c>
      <c r="C1860" s="98"/>
      <c r="D1860" s="96"/>
      <c r="E1860" s="139">
        <f t="shared" si="227"/>
        <v>0</v>
      </c>
      <c r="F1860" s="99">
        <f t="shared" si="227"/>
        <v>0</v>
      </c>
      <c r="G1860" s="100" t="str">
        <f t="shared" si="226"/>
        <v>-</v>
      </c>
      <c r="H1860" s="101"/>
    </row>
    <row r="1861" spans="1:8" s="174" customFormat="1" ht="3" customHeight="1">
      <c r="A1861" s="77"/>
      <c r="B1861" s="78"/>
      <c r="C1861" s="79"/>
      <c r="D1861" s="77"/>
      <c r="E1861" s="150"/>
      <c r="F1861" s="80"/>
      <c r="G1861" s="81"/>
      <c r="H1861" s="82"/>
    </row>
    <row r="1862" spans="1:8" s="170" customFormat="1" ht="15.75" customHeight="1" outlineLevel="1">
      <c r="A1862" s="62" t="s">
        <v>47</v>
      </c>
      <c r="B1862" s="63" t="s">
        <v>78</v>
      </c>
      <c r="C1862" s="62"/>
      <c r="D1862" s="62"/>
      <c r="E1862" s="141">
        <f>E1863</f>
        <v>45000</v>
      </c>
      <c r="F1862" s="64">
        <f>F1863</f>
        <v>45000</v>
      </c>
      <c r="G1862" s="65">
        <f aca="true" t="shared" si="228" ref="G1862:G1870">IF(E1862&gt;0,F1862/E1862*100,"-")</f>
        <v>100</v>
      </c>
      <c r="H1862" s="63"/>
    </row>
    <row r="1863" spans="1:8" s="171" customFormat="1" ht="15.75" customHeight="1" outlineLevel="1">
      <c r="A1863" s="12" t="s">
        <v>9</v>
      </c>
      <c r="B1863" s="13" t="s">
        <v>55</v>
      </c>
      <c r="C1863" s="12"/>
      <c r="D1863" s="12"/>
      <c r="E1863" s="142">
        <f>E1865</f>
        <v>45000</v>
      </c>
      <c r="F1863" s="14">
        <f>F1865</f>
        <v>45000</v>
      </c>
      <c r="G1863" s="15">
        <f t="shared" si="228"/>
        <v>100</v>
      </c>
      <c r="H1863" s="13"/>
    </row>
    <row r="1864" spans="1:8" s="171" customFormat="1" ht="3" customHeight="1" outlineLevel="1">
      <c r="A1864" s="126"/>
      <c r="B1864" s="127"/>
      <c r="C1864" s="126"/>
      <c r="D1864" s="126"/>
      <c r="E1864" s="151"/>
      <c r="F1864" s="128"/>
      <c r="G1864" s="129"/>
      <c r="H1864" s="127"/>
    </row>
    <row r="1865" spans="1:8" s="160" customFormat="1" ht="13.5" customHeight="1" outlineLevel="1">
      <c r="A1865" s="42" t="s">
        <v>26</v>
      </c>
      <c r="B1865" s="43" t="s">
        <v>240</v>
      </c>
      <c r="C1865" s="188">
        <v>921</v>
      </c>
      <c r="D1865" s="187">
        <v>92118</v>
      </c>
      <c r="E1865" s="144">
        <f>SUM(E1866:E1870)</f>
        <v>45000</v>
      </c>
      <c r="F1865" s="44">
        <f>SUM(F1866:F1870)</f>
        <v>45000</v>
      </c>
      <c r="G1865" s="45">
        <f t="shared" si="228"/>
        <v>100</v>
      </c>
      <c r="H1865" s="182" t="s">
        <v>512</v>
      </c>
    </row>
    <row r="1866" spans="1:8" s="114" customFormat="1" ht="12" customHeight="1" outlineLevel="1">
      <c r="A1866" s="34" t="s">
        <v>1</v>
      </c>
      <c r="B1866" s="35" t="s">
        <v>27</v>
      </c>
      <c r="C1866" s="188"/>
      <c r="D1866" s="187"/>
      <c r="E1866" s="145">
        <v>45000</v>
      </c>
      <c r="F1866" s="36">
        <v>45000</v>
      </c>
      <c r="G1866" s="37">
        <f t="shared" si="228"/>
        <v>100</v>
      </c>
      <c r="H1866" s="182"/>
    </row>
    <row r="1867" spans="1:8" s="114" customFormat="1" ht="12" customHeight="1" hidden="1" outlineLevel="2">
      <c r="A1867" s="34" t="s">
        <v>2</v>
      </c>
      <c r="B1867" s="35" t="s">
        <v>28</v>
      </c>
      <c r="C1867" s="188"/>
      <c r="D1867" s="187"/>
      <c r="E1867" s="145">
        <v>0</v>
      </c>
      <c r="F1867" s="36">
        <v>0</v>
      </c>
      <c r="G1867" s="37" t="str">
        <f t="shared" si="228"/>
        <v>-</v>
      </c>
      <c r="H1867" s="182"/>
    </row>
    <row r="1868" spans="1:8" s="114" customFormat="1" ht="12" customHeight="1" hidden="1" outlineLevel="2">
      <c r="A1868" s="34" t="s">
        <v>3</v>
      </c>
      <c r="B1868" s="35" t="s">
        <v>29</v>
      </c>
      <c r="C1868" s="188"/>
      <c r="D1868" s="187"/>
      <c r="E1868" s="145">
        <v>0</v>
      </c>
      <c r="F1868" s="36">
        <v>0</v>
      </c>
      <c r="G1868" s="37" t="str">
        <f t="shared" si="228"/>
        <v>-</v>
      </c>
      <c r="H1868" s="182"/>
    </row>
    <row r="1869" spans="1:8" s="114" customFormat="1" ht="12" customHeight="1" hidden="1" outlineLevel="2">
      <c r="A1869" s="34" t="s">
        <v>25</v>
      </c>
      <c r="B1869" s="35" t="s">
        <v>115</v>
      </c>
      <c r="C1869" s="188"/>
      <c r="D1869" s="187"/>
      <c r="E1869" s="145">
        <v>0</v>
      </c>
      <c r="F1869" s="36">
        <v>0</v>
      </c>
      <c r="G1869" s="37" t="str">
        <f t="shared" si="228"/>
        <v>-</v>
      </c>
      <c r="H1869" s="182"/>
    </row>
    <row r="1870" spans="1:8" s="114" customFormat="1" ht="12" customHeight="1" hidden="1" outlineLevel="2">
      <c r="A1870" s="34" t="s">
        <v>31</v>
      </c>
      <c r="B1870" s="35" t="s">
        <v>30</v>
      </c>
      <c r="C1870" s="188"/>
      <c r="D1870" s="187"/>
      <c r="E1870" s="145">
        <v>0</v>
      </c>
      <c r="F1870" s="36">
        <v>0</v>
      </c>
      <c r="G1870" s="37" t="str">
        <f t="shared" si="228"/>
        <v>-</v>
      </c>
      <c r="H1870" s="182"/>
    </row>
    <row r="1871" spans="1:8" s="114" customFormat="1" ht="3" customHeight="1" outlineLevel="1" collapsed="1">
      <c r="A1871" s="38"/>
      <c r="B1871" s="39"/>
      <c r="C1871" s="110"/>
      <c r="D1871" s="108"/>
      <c r="E1871" s="146"/>
      <c r="F1871" s="40"/>
      <c r="G1871" s="41"/>
      <c r="H1871" s="109"/>
    </row>
    <row r="1872" spans="1:8" s="173" customFormat="1" ht="16.5" customHeight="1">
      <c r="A1872" s="72" t="s">
        <v>39</v>
      </c>
      <c r="B1872" s="178" t="s">
        <v>236</v>
      </c>
      <c r="C1872" s="73"/>
      <c r="D1872" s="73"/>
      <c r="E1872" s="149">
        <f>SUM(E1873:E1877)</f>
        <v>200000</v>
      </c>
      <c r="F1872" s="74">
        <f>SUM(F1873:F1877)</f>
        <v>198720</v>
      </c>
      <c r="G1872" s="75">
        <f aca="true" t="shared" si="229" ref="G1872:G1877">IF(E1872&gt;0,F1872/E1872*100,"-")</f>
        <v>99.36</v>
      </c>
      <c r="H1872" s="76"/>
    </row>
    <row r="1873" spans="1:8" s="168" customFormat="1" ht="13.5" customHeight="1">
      <c r="A1873" s="96" t="s">
        <v>1</v>
      </c>
      <c r="B1873" s="97" t="s">
        <v>27</v>
      </c>
      <c r="C1873" s="98"/>
      <c r="D1873" s="96"/>
      <c r="E1873" s="139">
        <f aca="true" t="shared" si="230" ref="E1873:F1877">E1883</f>
        <v>200000</v>
      </c>
      <c r="F1873" s="99">
        <f t="shared" si="230"/>
        <v>198720</v>
      </c>
      <c r="G1873" s="100">
        <f t="shared" si="229"/>
        <v>99.36</v>
      </c>
      <c r="H1873" s="101"/>
    </row>
    <row r="1874" spans="1:8" s="168" customFormat="1" ht="13.5" customHeight="1" outlineLevel="1">
      <c r="A1874" s="96" t="s">
        <v>2</v>
      </c>
      <c r="B1874" s="97" t="s">
        <v>28</v>
      </c>
      <c r="C1874" s="98"/>
      <c r="D1874" s="96"/>
      <c r="E1874" s="139">
        <f t="shared" si="230"/>
        <v>0</v>
      </c>
      <c r="F1874" s="99">
        <f t="shared" si="230"/>
        <v>0</v>
      </c>
      <c r="G1874" s="100" t="str">
        <f t="shared" si="229"/>
        <v>-</v>
      </c>
      <c r="H1874" s="101"/>
    </row>
    <row r="1875" spans="1:8" s="168" customFormat="1" ht="13.5" customHeight="1" outlineLevel="1">
      <c r="A1875" s="96" t="s">
        <v>3</v>
      </c>
      <c r="B1875" s="97" t="s">
        <v>29</v>
      </c>
      <c r="C1875" s="98"/>
      <c r="D1875" s="96"/>
      <c r="E1875" s="139">
        <f t="shared" si="230"/>
        <v>0</v>
      </c>
      <c r="F1875" s="99">
        <f t="shared" si="230"/>
        <v>0</v>
      </c>
      <c r="G1875" s="100" t="str">
        <f t="shared" si="229"/>
        <v>-</v>
      </c>
      <c r="H1875" s="101"/>
    </row>
    <row r="1876" spans="1:8" s="168" customFormat="1" ht="13.5" customHeight="1" outlineLevel="1">
      <c r="A1876" s="96" t="s">
        <v>25</v>
      </c>
      <c r="B1876" s="97" t="s">
        <v>115</v>
      </c>
      <c r="C1876" s="98"/>
      <c r="D1876" s="96"/>
      <c r="E1876" s="139">
        <f t="shared" si="230"/>
        <v>0</v>
      </c>
      <c r="F1876" s="99">
        <f t="shared" si="230"/>
        <v>0</v>
      </c>
      <c r="G1876" s="100" t="str">
        <f t="shared" si="229"/>
        <v>-</v>
      </c>
      <c r="H1876" s="101"/>
    </row>
    <row r="1877" spans="1:8" s="168" customFormat="1" ht="13.5" customHeight="1" outlineLevel="1">
      <c r="A1877" s="96" t="s">
        <v>31</v>
      </c>
      <c r="B1877" s="97" t="s">
        <v>30</v>
      </c>
      <c r="C1877" s="98"/>
      <c r="D1877" s="96"/>
      <c r="E1877" s="139">
        <f t="shared" si="230"/>
        <v>0</v>
      </c>
      <c r="F1877" s="99">
        <f t="shared" si="230"/>
        <v>0</v>
      </c>
      <c r="G1877" s="100" t="str">
        <f t="shared" si="229"/>
        <v>-</v>
      </c>
      <c r="H1877" s="101"/>
    </row>
    <row r="1878" spans="1:8" s="174" customFormat="1" ht="3" customHeight="1">
      <c r="A1878" s="77"/>
      <c r="B1878" s="78"/>
      <c r="C1878" s="79"/>
      <c r="D1878" s="77"/>
      <c r="E1878" s="150"/>
      <c r="F1878" s="80"/>
      <c r="G1878" s="81"/>
      <c r="H1878" s="82"/>
    </row>
    <row r="1879" spans="1:8" s="170" customFormat="1" ht="15.75" customHeight="1" outlineLevel="1">
      <c r="A1879" s="62" t="s">
        <v>47</v>
      </c>
      <c r="B1879" s="63" t="s">
        <v>78</v>
      </c>
      <c r="C1879" s="62"/>
      <c r="D1879" s="62"/>
      <c r="E1879" s="141">
        <f>E1880</f>
        <v>200000</v>
      </c>
      <c r="F1879" s="64">
        <f>F1880</f>
        <v>198720</v>
      </c>
      <c r="G1879" s="65">
        <f aca="true" t="shared" si="231" ref="G1879:G1887">IF(E1879&gt;0,F1879/E1879*100,"-")</f>
        <v>99.36</v>
      </c>
      <c r="H1879" s="63"/>
    </row>
    <row r="1880" spans="1:8" s="171" customFormat="1" ht="15.75" customHeight="1" outlineLevel="1">
      <c r="A1880" s="12" t="s">
        <v>9</v>
      </c>
      <c r="B1880" s="13" t="s">
        <v>55</v>
      </c>
      <c r="C1880" s="12"/>
      <c r="D1880" s="12"/>
      <c r="E1880" s="142">
        <f>E1882</f>
        <v>200000</v>
      </c>
      <c r="F1880" s="14">
        <f>F1882</f>
        <v>198720</v>
      </c>
      <c r="G1880" s="15">
        <f t="shared" si="231"/>
        <v>99.36</v>
      </c>
      <c r="H1880" s="13"/>
    </row>
    <row r="1881" spans="1:8" s="171" customFormat="1" ht="3" customHeight="1" outlineLevel="1">
      <c r="A1881" s="115"/>
      <c r="B1881" s="116"/>
      <c r="C1881" s="115"/>
      <c r="D1881" s="115"/>
      <c r="E1881" s="143"/>
      <c r="F1881" s="117"/>
      <c r="G1881" s="118"/>
      <c r="H1881" s="116"/>
    </row>
    <row r="1882" spans="1:8" s="160" customFormat="1" ht="24" customHeight="1" outlineLevel="1">
      <c r="A1882" s="42" t="s">
        <v>26</v>
      </c>
      <c r="B1882" s="43" t="s">
        <v>241</v>
      </c>
      <c r="C1882" s="188">
        <v>851</v>
      </c>
      <c r="D1882" s="187">
        <v>85111</v>
      </c>
      <c r="E1882" s="144">
        <f>SUM(E1883:E1887)</f>
        <v>200000</v>
      </c>
      <c r="F1882" s="44">
        <f>SUM(F1883:F1887)</f>
        <v>198720</v>
      </c>
      <c r="G1882" s="45">
        <f t="shared" si="231"/>
        <v>99.36</v>
      </c>
      <c r="H1882" s="182" t="s">
        <v>513</v>
      </c>
    </row>
    <row r="1883" spans="1:8" s="114" customFormat="1" ht="12" customHeight="1" outlineLevel="1">
      <c r="A1883" s="34" t="s">
        <v>1</v>
      </c>
      <c r="B1883" s="35" t="s">
        <v>27</v>
      </c>
      <c r="C1883" s="188"/>
      <c r="D1883" s="187"/>
      <c r="E1883" s="145">
        <v>200000</v>
      </c>
      <c r="F1883" s="36">
        <v>198720</v>
      </c>
      <c r="G1883" s="37">
        <f t="shared" si="231"/>
        <v>99.36</v>
      </c>
      <c r="H1883" s="182"/>
    </row>
    <row r="1884" spans="1:8" s="114" customFormat="1" ht="12" customHeight="1" hidden="1" outlineLevel="2">
      <c r="A1884" s="34" t="s">
        <v>2</v>
      </c>
      <c r="B1884" s="35" t="s">
        <v>28</v>
      </c>
      <c r="C1884" s="188"/>
      <c r="D1884" s="187"/>
      <c r="E1884" s="145">
        <v>0</v>
      </c>
      <c r="F1884" s="36">
        <v>0</v>
      </c>
      <c r="G1884" s="37" t="str">
        <f t="shared" si="231"/>
        <v>-</v>
      </c>
      <c r="H1884" s="182"/>
    </row>
    <row r="1885" spans="1:8" s="114" customFormat="1" ht="12" customHeight="1" hidden="1" outlineLevel="2">
      <c r="A1885" s="34" t="s">
        <v>3</v>
      </c>
      <c r="B1885" s="35" t="s">
        <v>29</v>
      </c>
      <c r="C1885" s="188"/>
      <c r="D1885" s="187"/>
      <c r="E1885" s="145">
        <v>0</v>
      </c>
      <c r="F1885" s="36">
        <v>0</v>
      </c>
      <c r="G1885" s="37" t="str">
        <f t="shared" si="231"/>
        <v>-</v>
      </c>
      <c r="H1885" s="182"/>
    </row>
    <row r="1886" spans="1:8" s="114" customFormat="1" ht="12" customHeight="1" hidden="1" outlineLevel="2">
      <c r="A1886" s="34" t="s">
        <v>25</v>
      </c>
      <c r="B1886" s="35" t="s">
        <v>115</v>
      </c>
      <c r="C1886" s="188"/>
      <c r="D1886" s="187"/>
      <c r="E1886" s="145">
        <v>0</v>
      </c>
      <c r="F1886" s="36">
        <v>0</v>
      </c>
      <c r="G1886" s="37" t="str">
        <f t="shared" si="231"/>
        <v>-</v>
      </c>
      <c r="H1886" s="182"/>
    </row>
    <row r="1887" spans="1:8" s="114" customFormat="1" ht="12" customHeight="1" hidden="1" outlineLevel="2">
      <c r="A1887" s="34" t="s">
        <v>31</v>
      </c>
      <c r="B1887" s="35" t="s">
        <v>30</v>
      </c>
      <c r="C1887" s="188"/>
      <c r="D1887" s="187"/>
      <c r="E1887" s="145">
        <v>0</v>
      </c>
      <c r="F1887" s="36">
        <v>0</v>
      </c>
      <c r="G1887" s="37" t="str">
        <f t="shared" si="231"/>
        <v>-</v>
      </c>
      <c r="H1887" s="182"/>
    </row>
    <row r="1888" spans="1:8" s="114" customFormat="1" ht="3" customHeight="1" outlineLevel="1" collapsed="1">
      <c r="A1888" s="38"/>
      <c r="B1888" s="39"/>
      <c r="C1888" s="110"/>
      <c r="D1888" s="108"/>
      <c r="E1888" s="146"/>
      <c r="F1888" s="40"/>
      <c r="G1888" s="41"/>
      <c r="H1888" s="109"/>
    </row>
    <row r="1889" spans="1:8" s="173" customFormat="1" ht="16.5" customHeight="1">
      <c r="A1889" s="72" t="s">
        <v>40</v>
      </c>
      <c r="B1889" s="178" t="s">
        <v>237</v>
      </c>
      <c r="C1889" s="73"/>
      <c r="D1889" s="73"/>
      <c r="E1889" s="149">
        <f>SUM(E1890:E1894)</f>
        <v>100000</v>
      </c>
      <c r="F1889" s="74">
        <f>SUM(F1890:F1894)</f>
        <v>100000</v>
      </c>
      <c r="G1889" s="75">
        <f aca="true" t="shared" si="232" ref="G1889:G1894">IF(E1889&gt;0,F1889/E1889*100,"-")</f>
        <v>100</v>
      </c>
      <c r="H1889" s="76"/>
    </row>
    <row r="1890" spans="1:8" s="168" customFormat="1" ht="13.5" customHeight="1">
      <c r="A1890" s="96" t="s">
        <v>1</v>
      </c>
      <c r="B1890" s="97" t="s">
        <v>27</v>
      </c>
      <c r="C1890" s="98"/>
      <c r="D1890" s="96"/>
      <c r="E1890" s="139">
        <f aca="true" t="shared" si="233" ref="E1890:F1894">E1900</f>
        <v>100000</v>
      </c>
      <c r="F1890" s="99">
        <f t="shared" si="233"/>
        <v>100000</v>
      </c>
      <c r="G1890" s="100">
        <f t="shared" si="232"/>
        <v>100</v>
      </c>
      <c r="H1890" s="101"/>
    </row>
    <row r="1891" spans="1:8" s="168" customFormat="1" ht="13.5" customHeight="1" outlineLevel="1">
      <c r="A1891" s="96" t="s">
        <v>2</v>
      </c>
      <c r="B1891" s="97" t="s">
        <v>28</v>
      </c>
      <c r="C1891" s="98"/>
      <c r="D1891" s="96"/>
      <c r="E1891" s="139">
        <f t="shared" si="233"/>
        <v>0</v>
      </c>
      <c r="F1891" s="99">
        <f t="shared" si="233"/>
        <v>0</v>
      </c>
      <c r="G1891" s="100" t="str">
        <f t="shared" si="232"/>
        <v>-</v>
      </c>
      <c r="H1891" s="101"/>
    </row>
    <row r="1892" spans="1:8" s="168" customFormat="1" ht="13.5" customHeight="1" outlineLevel="1">
      <c r="A1892" s="96" t="s">
        <v>3</v>
      </c>
      <c r="B1892" s="97" t="s">
        <v>29</v>
      </c>
      <c r="C1892" s="98"/>
      <c r="D1892" s="96"/>
      <c r="E1892" s="139">
        <f t="shared" si="233"/>
        <v>0</v>
      </c>
      <c r="F1892" s="99">
        <f t="shared" si="233"/>
        <v>0</v>
      </c>
      <c r="G1892" s="100" t="str">
        <f t="shared" si="232"/>
        <v>-</v>
      </c>
      <c r="H1892" s="101"/>
    </row>
    <row r="1893" spans="1:8" s="168" customFormat="1" ht="13.5" customHeight="1" outlineLevel="1">
      <c r="A1893" s="96" t="s">
        <v>25</v>
      </c>
      <c r="B1893" s="97" t="s">
        <v>115</v>
      </c>
      <c r="C1893" s="98"/>
      <c r="D1893" s="96"/>
      <c r="E1893" s="139">
        <f t="shared" si="233"/>
        <v>0</v>
      </c>
      <c r="F1893" s="99">
        <f t="shared" si="233"/>
        <v>0</v>
      </c>
      <c r="G1893" s="100" t="str">
        <f t="shared" si="232"/>
        <v>-</v>
      </c>
      <c r="H1893" s="101"/>
    </row>
    <row r="1894" spans="1:8" s="168" customFormat="1" ht="13.5" customHeight="1" outlineLevel="1">
      <c r="A1894" s="96" t="s">
        <v>31</v>
      </c>
      <c r="B1894" s="97" t="s">
        <v>30</v>
      </c>
      <c r="C1894" s="98"/>
      <c r="D1894" s="96"/>
      <c r="E1894" s="139">
        <f t="shared" si="233"/>
        <v>0</v>
      </c>
      <c r="F1894" s="99">
        <f t="shared" si="233"/>
        <v>0</v>
      </c>
      <c r="G1894" s="100" t="str">
        <f t="shared" si="232"/>
        <v>-</v>
      </c>
      <c r="H1894" s="101"/>
    </row>
    <row r="1895" spans="1:8" s="174" customFormat="1" ht="3" customHeight="1">
      <c r="A1895" s="77"/>
      <c r="B1895" s="78"/>
      <c r="C1895" s="79"/>
      <c r="D1895" s="77"/>
      <c r="E1895" s="150"/>
      <c r="F1895" s="80"/>
      <c r="G1895" s="81"/>
      <c r="H1895" s="82"/>
    </row>
    <row r="1896" spans="1:8" s="170" customFormat="1" ht="15.75" customHeight="1" outlineLevel="1">
      <c r="A1896" s="62" t="s">
        <v>47</v>
      </c>
      <c r="B1896" s="63" t="s">
        <v>78</v>
      </c>
      <c r="C1896" s="62"/>
      <c r="D1896" s="62"/>
      <c r="E1896" s="141">
        <f>E1897</f>
        <v>100000</v>
      </c>
      <c r="F1896" s="64">
        <f>F1897</f>
        <v>100000</v>
      </c>
      <c r="G1896" s="65">
        <f>IF(E1896&gt;0,F1896/E1896*100,"-")</f>
        <v>100</v>
      </c>
      <c r="H1896" s="63"/>
    </row>
    <row r="1897" spans="1:8" s="171" customFormat="1" ht="15.75" customHeight="1" outlineLevel="1">
      <c r="A1897" s="12" t="s">
        <v>9</v>
      </c>
      <c r="B1897" s="13" t="s">
        <v>48</v>
      </c>
      <c r="C1897" s="12"/>
      <c r="D1897" s="12"/>
      <c r="E1897" s="142">
        <f>E1899</f>
        <v>100000</v>
      </c>
      <c r="F1897" s="14">
        <f>F1899</f>
        <v>100000</v>
      </c>
      <c r="G1897" s="15">
        <f>IF(E1897&gt;0,F1897/E1897*100,"-")</f>
        <v>100</v>
      </c>
      <c r="H1897" s="13"/>
    </row>
    <row r="1898" spans="1:8" s="171" customFormat="1" ht="3" customHeight="1" outlineLevel="1">
      <c r="A1898" s="115"/>
      <c r="B1898" s="116"/>
      <c r="C1898" s="115"/>
      <c r="D1898" s="115"/>
      <c r="E1898" s="143"/>
      <c r="F1898" s="117"/>
      <c r="G1898" s="118"/>
      <c r="H1898" s="116"/>
    </row>
    <row r="1899" spans="1:8" s="160" customFormat="1" ht="24" customHeight="1" outlineLevel="1">
      <c r="A1899" s="42" t="s">
        <v>26</v>
      </c>
      <c r="B1899" s="43" t="s">
        <v>242</v>
      </c>
      <c r="C1899" s="188">
        <v>851</v>
      </c>
      <c r="D1899" s="187">
        <v>85121</v>
      </c>
      <c r="E1899" s="144">
        <f>SUM(E1900:E1904)</f>
        <v>100000</v>
      </c>
      <c r="F1899" s="44">
        <f>SUM(F1900:F1904)</f>
        <v>100000</v>
      </c>
      <c r="G1899" s="45">
        <f aca="true" t="shared" si="234" ref="G1899:G1904">IF(E1899&gt;0,F1899/E1899*100,"-")</f>
        <v>100</v>
      </c>
      <c r="H1899" s="182" t="s">
        <v>514</v>
      </c>
    </row>
    <row r="1900" spans="1:8" s="114" customFormat="1" ht="12" customHeight="1" outlineLevel="1">
      <c r="A1900" s="34" t="s">
        <v>1</v>
      </c>
      <c r="B1900" s="35" t="s">
        <v>27</v>
      </c>
      <c r="C1900" s="188"/>
      <c r="D1900" s="187"/>
      <c r="E1900" s="145">
        <v>100000</v>
      </c>
      <c r="F1900" s="36">
        <v>100000</v>
      </c>
      <c r="G1900" s="37">
        <f t="shared" si="234"/>
        <v>100</v>
      </c>
      <c r="H1900" s="182"/>
    </row>
    <row r="1901" spans="1:8" s="114" customFormat="1" ht="12" customHeight="1" hidden="1" outlineLevel="2">
      <c r="A1901" s="34" t="s">
        <v>2</v>
      </c>
      <c r="B1901" s="35" t="s">
        <v>28</v>
      </c>
      <c r="C1901" s="188"/>
      <c r="D1901" s="187"/>
      <c r="E1901" s="145">
        <v>0</v>
      </c>
      <c r="F1901" s="36">
        <v>0</v>
      </c>
      <c r="G1901" s="37" t="str">
        <f t="shared" si="234"/>
        <v>-</v>
      </c>
      <c r="H1901" s="182"/>
    </row>
    <row r="1902" spans="1:8" s="114" customFormat="1" ht="12" customHeight="1" hidden="1" outlineLevel="2">
      <c r="A1902" s="34" t="s">
        <v>3</v>
      </c>
      <c r="B1902" s="35" t="s">
        <v>29</v>
      </c>
      <c r="C1902" s="188"/>
      <c r="D1902" s="187"/>
      <c r="E1902" s="145">
        <v>0</v>
      </c>
      <c r="F1902" s="36">
        <v>0</v>
      </c>
      <c r="G1902" s="37" t="str">
        <f t="shared" si="234"/>
        <v>-</v>
      </c>
      <c r="H1902" s="182"/>
    </row>
    <row r="1903" spans="1:8" s="114" customFormat="1" ht="12" customHeight="1" hidden="1" outlineLevel="2">
      <c r="A1903" s="34" t="s">
        <v>25</v>
      </c>
      <c r="B1903" s="35" t="s">
        <v>115</v>
      </c>
      <c r="C1903" s="188"/>
      <c r="D1903" s="187"/>
      <c r="E1903" s="145">
        <v>0</v>
      </c>
      <c r="F1903" s="36">
        <v>0</v>
      </c>
      <c r="G1903" s="37" t="str">
        <f t="shared" si="234"/>
        <v>-</v>
      </c>
      <c r="H1903" s="182"/>
    </row>
    <row r="1904" spans="1:8" s="114" customFormat="1" ht="12" customHeight="1" hidden="1" outlineLevel="2">
      <c r="A1904" s="34" t="s">
        <v>31</v>
      </c>
      <c r="B1904" s="35" t="s">
        <v>30</v>
      </c>
      <c r="C1904" s="188"/>
      <c r="D1904" s="187"/>
      <c r="E1904" s="145">
        <v>0</v>
      </c>
      <c r="F1904" s="36">
        <v>0</v>
      </c>
      <c r="G1904" s="37" t="str">
        <f t="shared" si="234"/>
        <v>-</v>
      </c>
      <c r="H1904" s="182"/>
    </row>
    <row r="1905" spans="1:8" s="114" customFormat="1" ht="2.25" customHeight="1" outlineLevel="1" collapsed="1">
      <c r="A1905" s="38"/>
      <c r="B1905" s="39"/>
      <c r="C1905" s="110"/>
      <c r="D1905" s="108"/>
      <c r="E1905" s="146"/>
      <c r="F1905" s="40"/>
      <c r="G1905" s="41"/>
      <c r="H1905" s="109"/>
    </row>
    <row r="1906" spans="1:8" s="173" customFormat="1" ht="16.5" customHeight="1">
      <c r="A1906" s="72" t="s">
        <v>41</v>
      </c>
      <c r="B1906" s="178" t="s">
        <v>354</v>
      </c>
      <c r="C1906" s="73"/>
      <c r="D1906" s="73"/>
      <c r="E1906" s="149">
        <f>SUM(E1907:E1911)</f>
        <v>6500</v>
      </c>
      <c r="F1906" s="74">
        <f>SUM(F1907:F1911)</f>
        <v>6500</v>
      </c>
      <c r="G1906" s="75">
        <f aca="true" t="shared" si="235" ref="G1906:G1911">IF(E1906&gt;0,F1906/E1906*100,"-")</f>
        <v>100</v>
      </c>
      <c r="H1906" s="76"/>
    </row>
    <row r="1907" spans="1:8" s="168" customFormat="1" ht="13.5" customHeight="1">
      <c r="A1907" s="96" t="s">
        <v>1</v>
      </c>
      <c r="B1907" s="97" t="s">
        <v>27</v>
      </c>
      <c r="C1907" s="98"/>
      <c r="D1907" s="96"/>
      <c r="E1907" s="139">
        <f aca="true" t="shared" si="236" ref="E1907:F1911">E1917</f>
        <v>6500</v>
      </c>
      <c r="F1907" s="99">
        <f t="shared" si="236"/>
        <v>6500</v>
      </c>
      <c r="G1907" s="100">
        <f t="shared" si="235"/>
        <v>100</v>
      </c>
      <c r="H1907" s="101"/>
    </row>
    <row r="1908" spans="1:8" s="168" customFormat="1" ht="13.5" customHeight="1" outlineLevel="1">
      <c r="A1908" s="96" t="s">
        <v>2</v>
      </c>
      <c r="B1908" s="97" t="s">
        <v>28</v>
      </c>
      <c r="C1908" s="98"/>
      <c r="D1908" s="96"/>
      <c r="E1908" s="139">
        <f t="shared" si="236"/>
        <v>0</v>
      </c>
      <c r="F1908" s="99">
        <f t="shared" si="236"/>
        <v>0</v>
      </c>
      <c r="G1908" s="100" t="str">
        <f t="shared" si="235"/>
        <v>-</v>
      </c>
      <c r="H1908" s="101"/>
    </row>
    <row r="1909" spans="1:8" s="168" customFormat="1" ht="13.5" customHeight="1" outlineLevel="1">
      <c r="A1909" s="96" t="s">
        <v>3</v>
      </c>
      <c r="B1909" s="97" t="s">
        <v>29</v>
      </c>
      <c r="C1909" s="98"/>
      <c r="D1909" s="96"/>
      <c r="E1909" s="139">
        <f t="shared" si="236"/>
        <v>0</v>
      </c>
      <c r="F1909" s="99">
        <f t="shared" si="236"/>
        <v>0</v>
      </c>
      <c r="G1909" s="100" t="str">
        <f t="shared" si="235"/>
        <v>-</v>
      </c>
      <c r="H1909" s="101"/>
    </row>
    <row r="1910" spans="1:8" s="168" customFormat="1" ht="13.5" customHeight="1" outlineLevel="1">
      <c r="A1910" s="96" t="s">
        <v>25</v>
      </c>
      <c r="B1910" s="97" t="s">
        <v>115</v>
      </c>
      <c r="C1910" s="98"/>
      <c r="D1910" s="96"/>
      <c r="E1910" s="139">
        <f t="shared" si="236"/>
        <v>0</v>
      </c>
      <c r="F1910" s="99">
        <f t="shared" si="236"/>
        <v>0</v>
      </c>
      <c r="G1910" s="100" t="str">
        <f t="shared" si="235"/>
        <v>-</v>
      </c>
      <c r="H1910" s="101"/>
    </row>
    <row r="1911" spans="1:8" s="168" customFormat="1" ht="13.5" customHeight="1" outlineLevel="1">
      <c r="A1911" s="96" t="s">
        <v>31</v>
      </c>
      <c r="B1911" s="97" t="s">
        <v>30</v>
      </c>
      <c r="C1911" s="98"/>
      <c r="D1911" s="96"/>
      <c r="E1911" s="139">
        <f t="shared" si="236"/>
        <v>0</v>
      </c>
      <c r="F1911" s="99">
        <f t="shared" si="236"/>
        <v>0</v>
      </c>
      <c r="G1911" s="100" t="str">
        <f t="shared" si="235"/>
        <v>-</v>
      </c>
      <c r="H1911" s="101"/>
    </row>
    <row r="1912" spans="1:8" s="174" customFormat="1" ht="3" customHeight="1">
      <c r="A1912" s="77"/>
      <c r="B1912" s="78"/>
      <c r="C1912" s="79"/>
      <c r="D1912" s="77"/>
      <c r="E1912" s="150"/>
      <c r="F1912" s="80"/>
      <c r="G1912" s="81"/>
      <c r="H1912" s="82"/>
    </row>
    <row r="1913" spans="1:8" s="170" customFormat="1" ht="15.75" customHeight="1" outlineLevel="1">
      <c r="A1913" s="62" t="s">
        <v>89</v>
      </c>
      <c r="B1913" s="63" t="s">
        <v>98</v>
      </c>
      <c r="C1913" s="62"/>
      <c r="D1913" s="62"/>
      <c r="E1913" s="141">
        <f>E1914</f>
        <v>6500</v>
      </c>
      <c r="F1913" s="64">
        <f>F1914</f>
        <v>6500</v>
      </c>
      <c r="G1913" s="65">
        <f>IF(E1913&gt;0,F1913/E1913*100,"-")</f>
        <v>100</v>
      </c>
      <c r="H1913" s="63"/>
    </row>
    <row r="1914" spans="1:8" s="171" customFormat="1" ht="15.75" customHeight="1" outlineLevel="1">
      <c r="A1914" s="12" t="s">
        <v>9</v>
      </c>
      <c r="B1914" s="13" t="s">
        <v>55</v>
      </c>
      <c r="C1914" s="12"/>
      <c r="D1914" s="12"/>
      <c r="E1914" s="142">
        <f>E1916</f>
        <v>6500</v>
      </c>
      <c r="F1914" s="14">
        <f>F1916</f>
        <v>6500</v>
      </c>
      <c r="G1914" s="15">
        <f>IF(E1914&gt;0,F1914/E1914*100,"-")</f>
        <v>100</v>
      </c>
      <c r="H1914" s="13"/>
    </row>
    <row r="1915" spans="1:8" s="171" customFormat="1" ht="3" customHeight="1" outlineLevel="1">
      <c r="A1915" s="115"/>
      <c r="B1915" s="116"/>
      <c r="C1915" s="115"/>
      <c r="D1915" s="115"/>
      <c r="E1915" s="143"/>
      <c r="F1915" s="117"/>
      <c r="G1915" s="118"/>
      <c r="H1915" s="116"/>
    </row>
    <row r="1916" spans="1:8" s="160" customFormat="1" ht="13.5" customHeight="1" outlineLevel="1">
      <c r="A1916" s="42" t="s">
        <v>26</v>
      </c>
      <c r="B1916" s="43" t="s">
        <v>355</v>
      </c>
      <c r="C1916" s="188">
        <v>851</v>
      </c>
      <c r="D1916" s="187">
        <v>85121</v>
      </c>
      <c r="E1916" s="144">
        <f>SUM(E1917:E1921)</f>
        <v>6500</v>
      </c>
      <c r="F1916" s="44">
        <f>SUM(F1917:F1921)</f>
        <v>6500</v>
      </c>
      <c r="G1916" s="45">
        <f aca="true" t="shared" si="237" ref="G1916:G1921">IF(E1916&gt;0,F1916/E1916*100,"-")</f>
        <v>100</v>
      </c>
      <c r="H1916" s="182" t="s">
        <v>509</v>
      </c>
    </row>
    <row r="1917" spans="1:8" s="114" customFormat="1" ht="12" customHeight="1" outlineLevel="1">
      <c r="A1917" s="34" t="s">
        <v>1</v>
      </c>
      <c r="B1917" s="35" t="s">
        <v>27</v>
      </c>
      <c r="C1917" s="188"/>
      <c r="D1917" s="187"/>
      <c r="E1917" s="145">
        <v>6500</v>
      </c>
      <c r="F1917" s="36">
        <v>6500</v>
      </c>
      <c r="G1917" s="37">
        <f t="shared" si="237"/>
        <v>100</v>
      </c>
      <c r="H1917" s="182"/>
    </row>
    <row r="1918" spans="1:8" s="114" customFormat="1" ht="12" customHeight="1" hidden="1" outlineLevel="2">
      <c r="A1918" s="34" t="s">
        <v>2</v>
      </c>
      <c r="B1918" s="35" t="s">
        <v>28</v>
      </c>
      <c r="C1918" s="188"/>
      <c r="D1918" s="187"/>
      <c r="E1918" s="145">
        <v>0</v>
      </c>
      <c r="F1918" s="36">
        <v>0</v>
      </c>
      <c r="G1918" s="37" t="str">
        <f t="shared" si="237"/>
        <v>-</v>
      </c>
      <c r="H1918" s="182"/>
    </row>
    <row r="1919" spans="1:8" s="114" customFormat="1" ht="12" customHeight="1" hidden="1" outlineLevel="2">
      <c r="A1919" s="34" t="s">
        <v>3</v>
      </c>
      <c r="B1919" s="35" t="s">
        <v>29</v>
      </c>
      <c r="C1919" s="188"/>
      <c r="D1919" s="187"/>
      <c r="E1919" s="145">
        <v>0</v>
      </c>
      <c r="F1919" s="36">
        <v>0</v>
      </c>
      <c r="G1919" s="37" t="str">
        <f t="shared" si="237"/>
        <v>-</v>
      </c>
      <c r="H1919" s="182"/>
    </row>
    <row r="1920" spans="1:8" s="114" customFormat="1" ht="12" customHeight="1" hidden="1" outlineLevel="2">
      <c r="A1920" s="34" t="s">
        <v>25</v>
      </c>
      <c r="B1920" s="35" t="s">
        <v>115</v>
      </c>
      <c r="C1920" s="188"/>
      <c r="D1920" s="187"/>
      <c r="E1920" s="145">
        <v>0</v>
      </c>
      <c r="F1920" s="36">
        <v>0</v>
      </c>
      <c r="G1920" s="37" t="str">
        <f t="shared" si="237"/>
        <v>-</v>
      </c>
      <c r="H1920" s="182"/>
    </row>
    <row r="1921" spans="1:8" s="114" customFormat="1" ht="12" customHeight="1" hidden="1" outlineLevel="2">
      <c r="A1921" s="34" t="s">
        <v>31</v>
      </c>
      <c r="B1921" s="35" t="s">
        <v>30</v>
      </c>
      <c r="C1921" s="188"/>
      <c r="D1921" s="187"/>
      <c r="E1921" s="145">
        <v>0</v>
      </c>
      <c r="F1921" s="36">
        <v>0</v>
      </c>
      <c r="G1921" s="37" t="str">
        <f t="shared" si="237"/>
        <v>-</v>
      </c>
      <c r="H1921" s="182"/>
    </row>
    <row r="1922" spans="1:8" s="114" customFormat="1" ht="2.25" customHeight="1" outlineLevel="1" collapsed="1">
      <c r="A1922" s="38"/>
      <c r="B1922" s="39"/>
      <c r="C1922" s="110"/>
      <c r="D1922" s="108"/>
      <c r="E1922" s="146"/>
      <c r="F1922" s="40"/>
      <c r="G1922" s="41"/>
      <c r="H1922" s="109"/>
    </row>
    <row r="1923" spans="1:8" s="173" customFormat="1" ht="30" customHeight="1">
      <c r="A1923" s="72" t="s">
        <v>42</v>
      </c>
      <c r="B1923" s="179" t="s">
        <v>356</v>
      </c>
      <c r="C1923" s="73"/>
      <c r="D1923" s="73"/>
      <c r="E1923" s="149">
        <f>SUM(E1924:E1928)</f>
        <v>114860</v>
      </c>
      <c r="F1923" s="74">
        <f>SUM(F1924:F1928)</f>
        <v>114860</v>
      </c>
      <c r="G1923" s="75">
        <f aca="true" t="shared" si="238" ref="G1923:G1928">IF(E1923&gt;0,F1923/E1923*100,"-")</f>
        <v>100</v>
      </c>
      <c r="H1923" s="76"/>
    </row>
    <row r="1924" spans="1:8" s="168" customFormat="1" ht="13.5" customHeight="1">
      <c r="A1924" s="96" t="s">
        <v>1</v>
      </c>
      <c r="B1924" s="97" t="s">
        <v>27</v>
      </c>
      <c r="C1924" s="98"/>
      <c r="D1924" s="96"/>
      <c r="E1924" s="139">
        <f aca="true" t="shared" si="239" ref="E1924:F1928">E1934</f>
        <v>0</v>
      </c>
      <c r="F1924" s="99">
        <f t="shared" si="239"/>
        <v>0</v>
      </c>
      <c r="G1924" s="100" t="str">
        <f t="shared" si="238"/>
        <v>-</v>
      </c>
      <c r="H1924" s="101"/>
    </row>
    <row r="1925" spans="1:8" s="168" customFormat="1" ht="13.5" customHeight="1" outlineLevel="1">
      <c r="A1925" s="96" t="s">
        <v>2</v>
      </c>
      <c r="B1925" s="97" t="s">
        <v>28</v>
      </c>
      <c r="C1925" s="98"/>
      <c r="D1925" s="96"/>
      <c r="E1925" s="139">
        <f t="shared" si="239"/>
        <v>114860</v>
      </c>
      <c r="F1925" s="99">
        <f t="shared" si="239"/>
        <v>114860</v>
      </c>
      <c r="G1925" s="100">
        <f t="shared" si="238"/>
        <v>100</v>
      </c>
      <c r="H1925" s="101"/>
    </row>
    <row r="1926" spans="1:8" s="168" customFormat="1" ht="13.5" customHeight="1" outlineLevel="1">
      <c r="A1926" s="96" t="s">
        <v>3</v>
      </c>
      <c r="B1926" s="97" t="s">
        <v>29</v>
      </c>
      <c r="C1926" s="98"/>
      <c r="D1926" s="96"/>
      <c r="E1926" s="139">
        <f t="shared" si="239"/>
        <v>0</v>
      </c>
      <c r="F1926" s="99">
        <f t="shared" si="239"/>
        <v>0</v>
      </c>
      <c r="G1926" s="100" t="str">
        <f t="shared" si="238"/>
        <v>-</v>
      </c>
      <c r="H1926" s="101"/>
    </row>
    <row r="1927" spans="1:8" s="168" customFormat="1" ht="13.5" customHeight="1" outlineLevel="1">
      <c r="A1927" s="96" t="s">
        <v>25</v>
      </c>
      <c r="B1927" s="97" t="s">
        <v>115</v>
      </c>
      <c r="C1927" s="98"/>
      <c r="D1927" s="96"/>
      <c r="E1927" s="139">
        <f t="shared" si="239"/>
        <v>0</v>
      </c>
      <c r="F1927" s="99">
        <f t="shared" si="239"/>
        <v>0</v>
      </c>
      <c r="G1927" s="100" t="str">
        <f t="shared" si="238"/>
        <v>-</v>
      </c>
      <c r="H1927" s="101"/>
    </row>
    <row r="1928" spans="1:8" s="168" customFormat="1" ht="13.5" customHeight="1" outlineLevel="1">
      <c r="A1928" s="96" t="s">
        <v>31</v>
      </c>
      <c r="B1928" s="97" t="s">
        <v>30</v>
      </c>
      <c r="C1928" s="98"/>
      <c r="D1928" s="96"/>
      <c r="E1928" s="139">
        <f t="shared" si="239"/>
        <v>0</v>
      </c>
      <c r="F1928" s="99">
        <f t="shared" si="239"/>
        <v>0</v>
      </c>
      <c r="G1928" s="100" t="str">
        <f t="shared" si="238"/>
        <v>-</v>
      </c>
      <c r="H1928" s="101"/>
    </row>
    <row r="1929" spans="1:8" s="174" customFormat="1" ht="3" customHeight="1">
      <c r="A1929" s="77"/>
      <c r="B1929" s="78"/>
      <c r="C1929" s="79"/>
      <c r="D1929" s="77"/>
      <c r="E1929" s="150"/>
      <c r="F1929" s="80"/>
      <c r="G1929" s="81"/>
      <c r="H1929" s="82"/>
    </row>
    <row r="1930" spans="1:8" s="170" customFormat="1" ht="15.75" customHeight="1" outlineLevel="1">
      <c r="A1930" s="62" t="s">
        <v>89</v>
      </c>
      <c r="B1930" s="63" t="s">
        <v>98</v>
      </c>
      <c r="C1930" s="62"/>
      <c r="D1930" s="62"/>
      <c r="E1930" s="141">
        <f>E1931</f>
        <v>114860</v>
      </c>
      <c r="F1930" s="64">
        <f>F1931</f>
        <v>114860</v>
      </c>
      <c r="G1930" s="65">
        <f>IF(E1930&gt;0,F1930/E1930*100,"-")</f>
        <v>100</v>
      </c>
      <c r="H1930" s="63"/>
    </row>
    <row r="1931" spans="1:8" s="171" customFormat="1" ht="15.75" customHeight="1" outlineLevel="1">
      <c r="A1931" s="12" t="s">
        <v>9</v>
      </c>
      <c r="B1931" s="13" t="s">
        <v>48</v>
      </c>
      <c r="C1931" s="12"/>
      <c r="D1931" s="12"/>
      <c r="E1931" s="142">
        <f>E1933</f>
        <v>114860</v>
      </c>
      <c r="F1931" s="14">
        <f>F1933</f>
        <v>114860</v>
      </c>
      <c r="G1931" s="15">
        <f>IF(E1931&gt;0,F1931/E1931*100,"-")</f>
        <v>100</v>
      </c>
      <c r="H1931" s="13"/>
    </row>
    <row r="1932" spans="1:8" s="171" customFormat="1" ht="3" customHeight="1" outlineLevel="1">
      <c r="A1932" s="115"/>
      <c r="B1932" s="116"/>
      <c r="C1932" s="115"/>
      <c r="D1932" s="115"/>
      <c r="E1932" s="143"/>
      <c r="F1932" s="117"/>
      <c r="G1932" s="118"/>
      <c r="H1932" s="181" t="s">
        <v>442</v>
      </c>
    </row>
    <row r="1933" spans="1:8" s="160" customFormat="1" ht="13.5" customHeight="1" outlineLevel="1">
      <c r="A1933" s="42" t="s">
        <v>26</v>
      </c>
      <c r="B1933" s="43" t="s">
        <v>357</v>
      </c>
      <c r="C1933" s="188">
        <v>851</v>
      </c>
      <c r="D1933" s="187">
        <v>85121</v>
      </c>
      <c r="E1933" s="144">
        <f>SUM(E1934:E1938)</f>
        <v>114860</v>
      </c>
      <c r="F1933" s="44">
        <f>SUM(F1934:F1938)</f>
        <v>114860</v>
      </c>
      <c r="G1933" s="45">
        <f aca="true" t="shared" si="240" ref="G1933:G1938">IF(E1933&gt;0,F1933/E1933*100,"-")</f>
        <v>100</v>
      </c>
      <c r="H1933" s="182"/>
    </row>
    <row r="1934" spans="1:8" s="114" customFormat="1" ht="12" customHeight="1" hidden="1" outlineLevel="2">
      <c r="A1934" s="34" t="s">
        <v>1</v>
      </c>
      <c r="B1934" s="35" t="s">
        <v>27</v>
      </c>
      <c r="C1934" s="188"/>
      <c r="D1934" s="187"/>
      <c r="E1934" s="145">
        <v>0</v>
      </c>
      <c r="F1934" s="36">
        <v>0</v>
      </c>
      <c r="G1934" s="37" t="str">
        <f t="shared" si="240"/>
        <v>-</v>
      </c>
      <c r="H1934" s="182"/>
    </row>
    <row r="1935" spans="1:8" s="114" customFormat="1" ht="12" customHeight="1" outlineLevel="1" collapsed="1">
      <c r="A1935" s="34" t="s">
        <v>2</v>
      </c>
      <c r="B1935" s="35" t="s">
        <v>28</v>
      </c>
      <c r="C1935" s="188"/>
      <c r="D1935" s="187"/>
      <c r="E1935" s="145">
        <v>114860</v>
      </c>
      <c r="F1935" s="36">
        <v>114860</v>
      </c>
      <c r="G1935" s="37">
        <f t="shared" si="240"/>
        <v>100</v>
      </c>
      <c r="H1935" s="182"/>
    </row>
    <row r="1936" spans="1:8" s="114" customFormat="1" ht="12" customHeight="1" hidden="1" outlineLevel="2">
      <c r="A1936" s="34" t="s">
        <v>3</v>
      </c>
      <c r="B1936" s="35" t="s">
        <v>29</v>
      </c>
      <c r="C1936" s="188"/>
      <c r="D1936" s="187"/>
      <c r="E1936" s="145">
        <v>0</v>
      </c>
      <c r="F1936" s="36">
        <v>0</v>
      </c>
      <c r="G1936" s="37" t="str">
        <f t="shared" si="240"/>
        <v>-</v>
      </c>
      <c r="H1936" s="182"/>
    </row>
    <row r="1937" spans="1:8" s="114" customFormat="1" ht="12" customHeight="1" hidden="1" outlineLevel="2">
      <c r="A1937" s="34" t="s">
        <v>25</v>
      </c>
      <c r="B1937" s="35" t="s">
        <v>115</v>
      </c>
      <c r="C1937" s="188"/>
      <c r="D1937" s="187"/>
      <c r="E1937" s="145">
        <v>0</v>
      </c>
      <c r="F1937" s="36">
        <v>0</v>
      </c>
      <c r="G1937" s="37" t="str">
        <f t="shared" si="240"/>
        <v>-</v>
      </c>
      <c r="H1937" s="182"/>
    </row>
    <row r="1938" spans="1:8" s="114" customFormat="1" ht="12" customHeight="1" hidden="1" outlineLevel="2">
      <c r="A1938" s="34" t="s">
        <v>31</v>
      </c>
      <c r="B1938" s="35" t="s">
        <v>30</v>
      </c>
      <c r="C1938" s="188"/>
      <c r="D1938" s="187"/>
      <c r="E1938" s="145">
        <v>0</v>
      </c>
      <c r="F1938" s="36">
        <v>0</v>
      </c>
      <c r="G1938" s="37" t="str">
        <f t="shared" si="240"/>
        <v>-</v>
      </c>
      <c r="H1938" s="182"/>
    </row>
    <row r="1939" spans="1:8" s="114" customFormat="1" ht="12" customHeight="1" outlineLevel="1" collapsed="1">
      <c r="A1939" s="38"/>
      <c r="B1939" s="39"/>
      <c r="C1939" s="110"/>
      <c r="D1939" s="108"/>
      <c r="E1939" s="146"/>
      <c r="F1939" s="40"/>
      <c r="G1939" s="41"/>
      <c r="H1939" s="183"/>
    </row>
  </sheetData>
  <sheetProtection/>
  <mergeCells count="624">
    <mergeCell ref="H1830:H1837"/>
    <mergeCell ref="C1865:C1870"/>
    <mergeCell ref="D1050:D1055"/>
    <mergeCell ref="C1933:C1938"/>
    <mergeCell ref="D1933:D1938"/>
    <mergeCell ref="C1814:C1819"/>
    <mergeCell ref="D1814:D1819"/>
    <mergeCell ref="C1916:C1921"/>
    <mergeCell ref="D1916:D1921"/>
    <mergeCell ref="H1916:H1921"/>
    <mergeCell ref="C1721:C1726"/>
    <mergeCell ref="D1721:D1726"/>
    <mergeCell ref="H1721:H1726"/>
    <mergeCell ref="C1754:C1759"/>
    <mergeCell ref="D1754:D1759"/>
    <mergeCell ref="H1754:H1759"/>
    <mergeCell ref="C1729:C1734"/>
    <mergeCell ref="H1729:H1734"/>
    <mergeCell ref="D1865:D1870"/>
    <mergeCell ref="C1788:C1793"/>
    <mergeCell ref="D1788:D1793"/>
    <mergeCell ref="C723:C728"/>
    <mergeCell ref="D723:D728"/>
    <mergeCell ref="H723:H728"/>
    <mergeCell ref="C747:C752"/>
    <mergeCell ref="D956:D961"/>
    <mergeCell ref="D747:D752"/>
    <mergeCell ref="H747:H752"/>
    <mergeCell ref="C874:C879"/>
    <mergeCell ref="D874:D879"/>
    <mergeCell ref="C1600:C1605"/>
    <mergeCell ref="D1600:D1605"/>
    <mergeCell ref="H1600:H1605"/>
    <mergeCell ref="C1625:C1630"/>
    <mergeCell ref="D1625:D1630"/>
    <mergeCell ref="H1625:H1630"/>
    <mergeCell ref="H1608:H1613"/>
    <mergeCell ref="C1584:C1589"/>
    <mergeCell ref="H1560:H1565"/>
    <mergeCell ref="H1584:H1589"/>
    <mergeCell ref="C1592:C1597"/>
    <mergeCell ref="D1592:D1597"/>
    <mergeCell ref="H1592:H1597"/>
    <mergeCell ref="C1568:C1573"/>
    <mergeCell ref="D1568:D1573"/>
    <mergeCell ref="H1568:H1573"/>
    <mergeCell ref="C1576:C1581"/>
    <mergeCell ref="D1576:D1581"/>
    <mergeCell ref="H1544:H1549"/>
    <mergeCell ref="C1527:C1532"/>
    <mergeCell ref="D1527:D1532"/>
    <mergeCell ref="H1535:H1541"/>
    <mergeCell ref="H1576:H1581"/>
    <mergeCell ref="C1552:C1557"/>
    <mergeCell ref="D1552:D1557"/>
    <mergeCell ref="H1552:H1557"/>
    <mergeCell ref="C1560:C1565"/>
    <mergeCell ref="D1560:D1565"/>
    <mergeCell ref="C1479:C1484"/>
    <mergeCell ref="D1479:D1484"/>
    <mergeCell ref="H1479:H1485"/>
    <mergeCell ref="C1511:C1516"/>
    <mergeCell ref="D1511:D1516"/>
    <mergeCell ref="H1511:H1516"/>
    <mergeCell ref="D1503:D1508"/>
    <mergeCell ref="H1503:H1508"/>
    <mergeCell ref="D1463:D1468"/>
    <mergeCell ref="H1463:H1469"/>
    <mergeCell ref="C1455:C1460"/>
    <mergeCell ref="H1447:H1453"/>
    <mergeCell ref="C1471:C1476"/>
    <mergeCell ref="D1471:D1476"/>
    <mergeCell ref="H1471:H1477"/>
    <mergeCell ref="C1431:C1436"/>
    <mergeCell ref="D1431:D1436"/>
    <mergeCell ref="H1431:H1437"/>
    <mergeCell ref="H1423:H1429"/>
    <mergeCell ref="C1439:C1444"/>
    <mergeCell ref="D1439:D1444"/>
    <mergeCell ref="H1439:H1445"/>
    <mergeCell ref="C1407:C1412"/>
    <mergeCell ref="D1407:D1412"/>
    <mergeCell ref="H1407:H1413"/>
    <mergeCell ref="C1415:C1420"/>
    <mergeCell ref="D1415:D1420"/>
    <mergeCell ref="H1415:H1421"/>
    <mergeCell ref="C1391:C1396"/>
    <mergeCell ref="D1391:D1396"/>
    <mergeCell ref="H1391:H1397"/>
    <mergeCell ref="C1399:C1404"/>
    <mergeCell ref="D1399:D1404"/>
    <mergeCell ref="H1399:H1405"/>
    <mergeCell ref="C1375:C1380"/>
    <mergeCell ref="D1375:D1380"/>
    <mergeCell ref="H1375:H1381"/>
    <mergeCell ref="C1367:C1372"/>
    <mergeCell ref="C1383:C1388"/>
    <mergeCell ref="D1383:D1388"/>
    <mergeCell ref="H1383:H1389"/>
    <mergeCell ref="D1327:D1332"/>
    <mergeCell ref="D1367:D1372"/>
    <mergeCell ref="H1367:H1373"/>
    <mergeCell ref="D1351:D1356"/>
    <mergeCell ref="C1359:C1364"/>
    <mergeCell ref="D1359:D1364"/>
    <mergeCell ref="C1335:C1340"/>
    <mergeCell ref="D1335:D1340"/>
    <mergeCell ref="H1335:H1341"/>
    <mergeCell ref="C1343:C1348"/>
    <mergeCell ref="D1343:D1348"/>
    <mergeCell ref="H1343:H1349"/>
    <mergeCell ref="D1236:D1241"/>
    <mergeCell ref="H1236:H1241"/>
    <mergeCell ref="H1211:H1218"/>
    <mergeCell ref="H1227:H1234"/>
    <mergeCell ref="C1244:C1249"/>
    <mergeCell ref="C1252:C1257"/>
    <mergeCell ref="D1244:D1249"/>
    <mergeCell ref="D1228:D1233"/>
    <mergeCell ref="C866:C871"/>
    <mergeCell ref="D866:D871"/>
    <mergeCell ref="H866:H872"/>
    <mergeCell ref="H947:H954"/>
    <mergeCell ref="H1140:H1146"/>
    <mergeCell ref="C1050:C1055"/>
    <mergeCell ref="C882:C887"/>
    <mergeCell ref="D882:D887"/>
    <mergeCell ref="H1034:H1040"/>
    <mergeCell ref="C1058:C1063"/>
    <mergeCell ref="C858:C863"/>
    <mergeCell ref="D858:D863"/>
    <mergeCell ref="C841:C846"/>
    <mergeCell ref="C797:C802"/>
    <mergeCell ref="C831:C836"/>
    <mergeCell ref="H857:H864"/>
    <mergeCell ref="C562:C567"/>
    <mergeCell ref="D562:D567"/>
    <mergeCell ref="H562:H567"/>
    <mergeCell ref="D822:D827"/>
    <mergeCell ref="H822:H828"/>
    <mergeCell ref="D797:D802"/>
    <mergeCell ref="C789:C794"/>
    <mergeCell ref="C546:C551"/>
    <mergeCell ref="D546:D551"/>
    <mergeCell ref="H546:H551"/>
    <mergeCell ref="C554:C559"/>
    <mergeCell ref="D554:D559"/>
    <mergeCell ref="H554:H559"/>
    <mergeCell ref="H504:H509"/>
    <mergeCell ref="C512:C517"/>
    <mergeCell ref="D512:D517"/>
    <mergeCell ref="H512:H517"/>
    <mergeCell ref="C520:C525"/>
    <mergeCell ref="D520:D525"/>
    <mergeCell ref="H520:H525"/>
    <mergeCell ref="C463:C468"/>
    <mergeCell ref="D463:D468"/>
    <mergeCell ref="H463:H469"/>
    <mergeCell ref="C471:C476"/>
    <mergeCell ref="D471:D476"/>
    <mergeCell ref="H471:H477"/>
    <mergeCell ref="C447:C452"/>
    <mergeCell ref="D447:D452"/>
    <mergeCell ref="H446:H453"/>
    <mergeCell ref="C455:C460"/>
    <mergeCell ref="D455:D460"/>
    <mergeCell ref="H455:H461"/>
    <mergeCell ref="D431:D436"/>
    <mergeCell ref="H431:H437"/>
    <mergeCell ref="C439:C444"/>
    <mergeCell ref="D439:D444"/>
    <mergeCell ref="H439:H445"/>
    <mergeCell ref="C407:C412"/>
    <mergeCell ref="C423:C428"/>
    <mergeCell ref="C391:C396"/>
    <mergeCell ref="D391:D396"/>
    <mergeCell ref="H391:H397"/>
    <mergeCell ref="C399:C404"/>
    <mergeCell ref="D399:D404"/>
    <mergeCell ref="H399:H405"/>
    <mergeCell ref="C375:C380"/>
    <mergeCell ref="D375:D380"/>
    <mergeCell ref="H375:H381"/>
    <mergeCell ref="C383:C388"/>
    <mergeCell ref="D383:D388"/>
    <mergeCell ref="H383:H389"/>
    <mergeCell ref="C359:C364"/>
    <mergeCell ref="D359:D364"/>
    <mergeCell ref="H359:H365"/>
    <mergeCell ref="C367:C372"/>
    <mergeCell ref="D367:D372"/>
    <mergeCell ref="H367:H373"/>
    <mergeCell ref="C940:C945"/>
    <mergeCell ref="D940:D945"/>
    <mergeCell ref="C948:C953"/>
    <mergeCell ref="D948:D953"/>
    <mergeCell ref="C956:C961"/>
    <mergeCell ref="H955:H962"/>
    <mergeCell ref="H939:H946"/>
    <mergeCell ref="H1163:H1170"/>
    <mergeCell ref="H1219:H1226"/>
    <mergeCell ref="H1641:H1647"/>
    <mergeCell ref="H1487:H1493"/>
    <mergeCell ref="H1495:H1500"/>
    <mergeCell ref="D1252:D1257"/>
    <mergeCell ref="D1519:D1524"/>
    <mergeCell ref="H1519:H1525"/>
    <mergeCell ref="H1196:H1201"/>
    <mergeCell ref="H1203:H1210"/>
    <mergeCell ref="C1805:C1810"/>
    <mergeCell ref="D1805:D1810"/>
    <mergeCell ref="C1673:C1678"/>
    <mergeCell ref="H1681:H1687"/>
    <mergeCell ref="C1268:C1273"/>
    <mergeCell ref="D1268:D1273"/>
    <mergeCell ref="H1633:H1638"/>
    <mergeCell ref="D1423:D1428"/>
    <mergeCell ref="C1423:C1428"/>
    <mergeCell ref="C1327:C1332"/>
    <mergeCell ref="H963:H970"/>
    <mergeCell ref="H971:H978"/>
    <mergeCell ref="H1041:H1048"/>
    <mergeCell ref="H1049:H1056"/>
    <mergeCell ref="C1042:C1047"/>
    <mergeCell ref="D1042:D1047"/>
    <mergeCell ref="H991:H997"/>
    <mergeCell ref="H982:H988"/>
    <mergeCell ref="H1017:H1022"/>
    <mergeCell ref="D1848:D1853"/>
    <mergeCell ref="D1831:D1836"/>
    <mergeCell ref="C1848:C1853"/>
    <mergeCell ref="C1034:C1039"/>
    <mergeCell ref="D1034:D1039"/>
    <mergeCell ref="C1228:C1233"/>
    <mergeCell ref="C1140:C1145"/>
    <mergeCell ref="D1140:D1145"/>
    <mergeCell ref="C1148:C1153"/>
    <mergeCell ref="D1058:D1063"/>
    <mergeCell ref="C1831:C1836"/>
    <mergeCell ref="C982:C987"/>
    <mergeCell ref="D982:D987"/>
    <mergeCell ref="H1058:H1064"/>
    <mergeCell ref="C972:C977"/>
    <mergeCell ref="C964:C969"/>
    <mergeCell ref="D964:D969"/>
    <mergeCell ref="H1243:H1250"/>
    <mergeCell ref="H1251:H1258"/>
    <mergeCell ref="D1100:D1105"/>
    <mergeCell ref="C36:C41"/>
    <mergeCell ref="D36:D41"/>
    <mergeCell ref="H36:H41"/>
    <mergeCell ref="C44:C49"/>
    <mergeCell ref="D44:D49"/>
    <mergeCell ref="H44:H49"/>
    <mergeCell ref="H60:H66"/>
    <mergeCell ref="D68:D73"/>
    <mergeCell ref="C1689:C1694"/>
    <mergeCell ref="H294:H300"/>
    <mergeCell ref="D831:D836"/>
    <mergeCell ref="H1075:H1080"/>
    <mergeCell ref="H1067:H1073"/>
    <mergeCell ref="H637:H644"/>
    <mergeCell ref="C294:C299"/>
    <mergeCell ref="C108:C113"/>
    <mergeCell ref="D108:D113"/>
    <mergeCell ref="C805:C810"/>
    <mergeCell ref="D687:D692"/>
    <mergeCell ref="H108:H113"/>
    <mergeCell ref="C116:C121"/>
    <mergeCell ref="D116:D121"/>
    <mergeCell ref="D805:D810"/>
    <mergeCell ref="H629:H636"/>
    <mergeCell ref="D731:D736"/>
    <mergeCell ref="D343:D348"/>
    <mergeCell ref="C52:C57"/>
    <mergeCell ref="D52:D57"/>
    <mergeCell ref="H52:H57"/>
    <mergeCell ref="C60:C65"/>
    <mergeCell ref="D60:D65"/>
    <mergeCell ref="D92:D97"/>
    <mergeCell ref="H92:H97"/>
    <mergeCell ref="C68:C73"/>
    <mergeCell ref="C76:C81"/>
    <mergeCell ref="D76:D81"/>
    <mergeCell ref="H76:H81"/>
    <mergeCell ref="H68:H74"/>
    <mergeCell ref="C100:C105"/>
    <mergeCell ref="D100:D105"/>
    <mergeCell ref="H100:H105"/>
    <mergeCell ref="C84:C89"/>
    <mergeCell ref="D84:D89"/>
    <mergeCell ref="H84:H89"/>
    <mergeCell ref="C92:C97"/>
    <mergeCell ref="H654:H660"/>
    <mergeCell ref="C671:C676"/>
    <mergeCell ref="D671:D676"/>
    <mergeCell ref="C679:C684"/>
    <mergeCell ref="H587:H593"/>
    <mergeCell ref="H596:H602"/>
    <mergeCell ref="H605:H611"/>
    <mergeCell ref="C587:C592"/>
    <mergeCell ref="D663:D668"/>
    <mergeCell ref="D605:D610"/>
    <mergeCell ref="H739:H744"/>
    <mergeCell ref="C696:C701"/>
    <mergeCell ref="H831:H837"/>
    <mergeCell ref="D739:D744"/>
    <mergeCell ref="C772:C777"/>
    <mergeCell ref="D772:D777"/>
    <mergeCell ref="H772:H777"/>
    <mergeCell ref="C822:C827"/>
    <mergeCell ref="C731:C736"/>
    <mergeCell ref="H805:H811"/>
    <mergeCell ref="H924:H930"/>
    <mergeCell ref="C915:C920"/>
    <mergeCell ref="C907:C912"/>
    <mergeCell ref="D841:D846"/>
    <mergeCell ref="H841:H847"/>
    <mergeCell ref="C850:C855"/>
    <mergeCell ref="D850:D855"/>
    <mergeCell ref="H915:H921"/>
    <mergeCell ref="C899:C904"/>
    <mergeCell ref="H850:H856"/>
    <mergeCell ref="C1156:C1161"/>
    <mergeCell ref="D1156:D1161"/>
    <mergeCell ref="D1220:D1225"/>
    <mergeCell ref="C1124:C1129"/>
    <mergeCell ref="D1124:D1129"/>
    <mergeCell ref="D1188:D1193"/>
    <mergeCell ref="C1164:C1169"/>
    <mergeCell ref="D1132:D1137"/>
    <mergeCell ref="C1220:C1225"/>
    <mergeCell ref="C1172:C1177"/>
    <mergeCell ref="D1083:D1088"/>
    <mergeCell ref="C1008:C1013"/>
    <mergeCell ref="C991:C996"/>
    <mergeCell ref="H1083:H1089"/>
    <mergeCell ref="D1008:D1013"/>
    <mergeCell ref="C1017:C1022"/>
    <mergeCell ref="D1017:D1022"/>
    <mergeCell ref="C1067:C1072"/>
    <mergeCell ref="D991:D996"/>
    <mergeCell ref="D1067:D1072"/>
    <mergeCell ref="H873:H880"/>
    <mergeCell ref="H881:H888"/>
    <mergeCell ref="H898:H905"/>
    <mergeCell ref="C1075:C1080"/>
    <mergeCell ref="D1075:D1080"/>
    <mergeCell ref="H932:H938"/>
    <mergeCell ref="D899:D904"/>
    <mergeCell ref="H907:H913"/>
    <mergeCell ref="C924:C929"/>
    <mergeCell ref="D924:D929"/>
    <mergeCell ref="D706:D711"/>
    <mergeCell ref="C663:C668"/>
    <mergeCell ref="H788:H795"/>
    <mergeCell ref="H796:H803"/>
    <mergeCell ref="H731:H736"/>
    <mergeCell ref="H695:H701"/>
    <mergeCell ref="D696:D701"/>
    <mergeCell ref="H678:H685"/>
    <mergeCell ref="H755:H761"/>
    <mergeCell ref="C706:C711"/>
    <mergeCell ref="C605:C610"/>
    <mergeCell ref="C739:C744"/>
    <mergeCell ref="D679:D684"/>
    <mergeCell ref="D915:D920"/>
    <mergeCell ref="C687:C692"/>
    <mergeCell ref="H1188:H1194"/>
    <mergeCell ref="H1132:H1137"/>
    <mergeCell ref="D789:D794"/>
    <mergeCell ref="C932:C937"/>
    <mergeCell ref="D932:D937"/>
    <mergeCell ref="H1172:H1178"/>
    <mergeCell ref="D972:D977"/>
    <mergeCell ref="H1179:H1186"/>
    <mergeCell ref="C140:C145"/>
    <mergeCell ref="D140:D145"/>
    <mergeCell ref="H140:H145"/>
    <mergeCell ref="C570:C575"/>
    <mergeCell ref="D570:D575"/>
    <mergeCell ref="H570:H575"/>
    <mergeCell ref="C238:C243"/>
    <mergeCell ref="C229:C234"/>
    <mergeCell ref="D229:D234"/>
    <mergeCell ref="H246:H252"/>
    <mergeCell ref="C124:C129"/>
    <mergeCell ref="D124:D129"/>
    <mergeCell ref="H124:H129"/>
    <mergeCell ref="C132:C137"/>
    <mergeCell ref="D132:D137"/>
    <mergeCell ref="C212:C217"/>
    <mergeCell ref="D212:D217"/>
    <mergeCell ref="C148:C153"/>
    <mergeCell ref="D148:D153"/>
    <mergeCell ref="H148:H153"/>
    <mergeCell ref="C172:C177"/>
    <mergeCell ref="C188:C193"/>
    <mergeCell ref="D188:D193"/>
    <mergeCell ref="C1083:C1088"/>
    <mergeCell ref="D596:D601"/>
    <mergeCell ref="C278:C283"/>
    <mergeCell ref="C335:C340"/>
    <mergeCell ref="D407:D412"/>
    <mergeCell ref="D335:D340"/>
    <mergeCell ref="C327:C332"/>
    <mergeCell ref="D302:D307"/>
    <mergeCell ref="C286:C291"/>
    <mergeCell ref="C319:C324"/>
    <mergeCell ref="H327:H333"/>
    <mergeCell ref="C302:C307"/>
    <mergeCell ref="D327:D332"/>
    <mergeCell ref="C246:C251"/>
    <mergeCell ref="D246:D251"/>
    <mergeCell ref="H528:H533"/>
    <mergeCell ref="H343:H349"/>
    <mergeCell ref="C351:C356"/>
    <mergeCell ref="D351:D356"/>
    <mergeCell ref="H351:H357"/>
    <mergeCell ref="H238:H243"/>
    <mergeCell ref="D180:D185"/>
    <mergeCell ref="H132:H138"/>
    <mergeCell ref="D587:D592"/>
    <mergeCell ref="D907:D912"/>
    <mergeCell ref="C270:C275"/>
    <mergeCell ref="H254:H259"/>
    <mergeCell ref="C262:C267"/>
    <mergeCell ref="D262:D267"/>
    <mergeCell ref="H262:H267"/>
    <mergeCell ref="A6:H6"/>
    <mergeCell ref="A8:A10"/>
    <mergeCell ref="B8:B10"/>
    <mergeCell ref="C8:C10"/>
    <mergeCell ref="D8:D10"/>
    <mergeCell ref="D278:D283"/>
    <mergeCell ref="F8:F10"/>
    <mergeCell ref="G8:G10"/>
    <mergeCell ref="H8:H10"/>
    <mergeCell ref="H229:H234"/>
    <mergeCell ref="H538:H543"/>
    <mergeCell ref="C755:C760"/>
    <mergeCell ref="D755:D760"/>
    <mergeCell ref="D286:D291"/>
    <mergeCell ref="H319:H324"/>
    <mergeCell ref="H407:H413"/>
    <mergeCell ref="D319:D324"/>
    <mergeCell ref="D294:D299"/>
    <mergeCell ref="C343:C348"/>
    <mergeCell ref="D415:D420"/>
    <mergeCell ref="H479:H485"/>
    <mergeCell ref="H487:H493"/>
    <mergeCell ref="E8:E10"/>
    <mergeCell ref="C180:C185"/>
    <mergeCell ref="H188:H193"/>
    <mergeCell ref="H496:H501"/>
    <mergeCell ref="H116:H121"/>
    <mergeCell ref="D156:D161"/>
    <mergeCell ref="D270:D275"/>
    <mergeCell ref="D238:D243"/>
    <mergeCell ref="D1108:D1113"/>
    <mergeCell ref="C1108:C1113"/>
    <mergeCell ref="C254:C259"/>
    <mergeCell ref="H1155:H1162"/>
    <mergeCell ref="H415:H421"/>
    <mergeCell ref="C487:C492"/>
    <mergeCell ref="D487:D492"/>
    <mergeCell ref="C415:C420"/>
    <mergeCell ref="H1008:H1013"/>
    <mergeCell ref="H423:H429"/>
    <mergeCell ref="C1196:C1201"/>
    <mergeCell ref="D1196:D1201"/>
    <mergeCell ref="C596:C601"/>
    <mergeCell ref="H1148:H1154"/>
    <mergeCell ref="H1108:H1114"/>
    <mergeCell ref="H1124:H1130"/>
    <mergeCell ref="D1148:D1153"/>
    <mergeCell ref="C1116:C1121"/>
    <mergeCell ref="H1099:H1106"/>
    <mergeCell ref="C1100:C1105"/>
    <mergeCell ref="C1278:C1283"/>
    <mergeCell ref="D1278:D1283"/>
    <mergeCell ref="H1115:H1122"/>
    <mergeCell ref="D1116:D1121"/>
    <mergeCell ref="C1132:C1137"/>
    <mergeCell ref="D1212:D1217"/>
    <mergeCell ref="C1180:C1185"/>
    <mergeCell ref="D1180:D1185"/>
    <mergeCell ref="D1164:D1169"/>
    <mergeCell ref="C1188:C1193"/>
    <mergeCell ref="D1311:D1316"/>
    <mergeCell ref="C1351:C1356"/>
    <mergeCell ref="D1172:D1177"/>
    <mergeCell ref="C1260:C1265"/>
    <mergeCell ref="D1260:D1265"/>
    <mergeCell ref="C1236:C1241"/>
    <mergeCell ref="C1303:C1308"/>
    <mergeCell ref="D1303:D1308"/>
    <mergeCell ref="C1286:C1291"/>
    <mergeCell ref="D1286:D1291"/>
    <mergeCell ref="C1204:C1209"/>
    <mergeCell ref="H1527:H1533"/>
    <mergeCell ref="D1455:D1460"/>
    <mergeCell ref="D1495:D1500"/>
    <mergeCell ref="H1455:H1461"/>
    <mergeCell ref="C1487:C1492"/>
    <mergeCell ref="H1359:H1365"/>
    <mergeCell ref="C1311:C1316"/>
    <mergeCell ref="D1204:D1209"/>
    <mergeCell ref="C1212:C1217"/>
    <mergeCell ref="C431:C436"/>
    <mergeCell ref="D1697:D1702"/>
    <mergeCell ref="C1535:C1540"/>
    <mergeCell ref="D1535:D1540"/>
    <mergeCell ref="D1689:D1694"/>
    <mergeCell ref="C1641:C1646"/>
    <mergeCell ref="D1641:D1646"/>
    <mergeCell ref="D1584:D1589"/>
    <mergeCell ref="D1673:D1678"/>
    <mergeCell ref="C1319:C1324"/>
    <mergeCell ref="C479:C484"/>
    <mergeCell ref="D479:D484"/>
    <mergeCell ref="C496:C501"/>
    <mergeCell ref="D496:D501"/>
    <mergeCell ref="C538:C543"/>
    <mergeCell ref="D538:D543"/>
    <mergeCell ref="C528:C533"/>
    <mergeCell ref="D528:D533"/>
    <mergeCell ref="C504:C509"/>
    <mergeCell ref="D504:D509"/>
    <mergeCell ref="C1705:C1710"/>
    <mergeCell ref="C1608:C1613"/>
    <mergeCell ref="D1705:D1710"/>
    <mergeCell ref="C1633:C1638"/>
    <mergeCell ref="D1633:D1638"/>
    <mergeCell ref="C1519:C1524"/>
    <mergeCell ref="C1697:C1702"/>
    <mergeCell ref="C1544:C1549"/>
    <mergeCell ref="D1544:D1549"/>
    <mergeCell ref="C1447:C1452"/>
    <mergeCell ref="D1447:D1452"/>
    <mergeCell ref="D1487:D1492"/>
    <mergeCell ref="C1495:C1500"/>
    <mergeCell ref="C1665:C1670"/>
    <mergeCell ref="C1681:C1686"/>
    <mergeCell ref="C1503:C1508"/>
    <mergeCell ref="D1665:D1670"/>
    <mergeCell ref="D1608:D1613"/>
    <mergeCell ref="C1463:C1468"/>
    <mergeCell ref="C1762:C1767"/>
    <mergeCell ref="D1762:D1767"/>
    <mergeCell ref="C1779:C1784"/>
    <mergeCell ref="D1738:D1743"/>
    <mergeCell ref="H1738:H1743"/>
    <mergeCell ref="D1779:D1784"/>
    <mergeCell ref="C1899:C1904"/>
    <mergeCell ref="C1882:C1887"/>
    <mergeCell ref="H1762:H1767"/>
    <mergeCell ref="C1713:C1718"/>
    <mergeCell ref="D1713:D1718"/>
    <mergeCell ref="C1738:C1743"/>
    <mergeCell ref="D1729:D1734"/>
    <mergeCell ref="C1746:C1751"/>
    <mergeCell ref="D1746:D1751"/>
    <mergeCell ref="H1746:H1751"/>
    <mergeCell ref="H220:H225"/>
    <mergeCell ref="D254:D259"/>
    <mergeCell ref="D1882:D1887"/>
    <mergeCell ref="H1882:H1887"/>
    <mergeCell ref="D1899:D1904"/>
    <mergeCell ref="H1899:H1904"/>
    <mergeCell ref="H1865:H1870"/>
    <mergeCell ref="D423:D428"/>
    <mergeCell ref="H1697:H1702"/>
    <mergeCell ref="D1319:D1324"/>
    <mergeCell ref="D1681:D1686"/>
    <mergeCell ref="H1804:H1811"/>
    <mergeCell ref="H1813:H1820"/>
    <mergeCell ref="H1787:H1794"/>
    <mergeCell ref="H1689:H1694"/>
    <mergeCell ref="H285:H292"/>
    <mergeCell ref="H301:H308"/>
    <mergeCell ref="H1319:H1325"/>
    <mergeCell ref="H1311:H1317"/>
    <mergeCell ref="H1303:H1309"/>
    <mergeCell ref="C220:C225"/>
    <mergeCell ref="D220:D225"/>
    <mergeCell ref="C204:C209"/>
    <mergeCell ref="D204:D209"/>
    <mergeCell ref="C156:C161"/>
    <mergeCell ref="H156:H161"/>
    <mergeCell ref="C164:C169"/>
    <mergeCell ref="D164:D169"/>
    <mergeCell ref="C196:C201"/>
    <mergeCell ref="D196:D201"/>
    <mergeCell ref="H645:H652"/>
    <mergeCell ref="H662:H669"/>
    <mergeCell ref="H670:H677"/>
    <mergeCell ref="H196:H201"/>
    <mergeCell ref="H164:H169"/>
    <mergeCell ref="D172:D177"/>
    <mergeCell ref="H172:H177"/>
    <mergeCell ref="H180:H185"/>
    <mergeCell ref="H203:H210"/>
    <mergeCell ref="H212:H217"/>
    <mergeCell ref="H686:H693"/>
    <mergeCell ref="H705:H712"/>
    <mergeCell ref="H1847:H1854"/>
    <mergeCell ref="H278:H284"/>
    <mergeCell ref="H270:H276"/>
    <mergeCell ref="H1704:H1711"/>
    <mergeCell ref="H1778:H1785"/>
    <mergeCell ref="H613:H620"/>
    <mergeCell ref="H621:H628"/>
    <mergeCell ref="H335:H340"/>
    <mergeCell ref="H1932:H1939"/>
    <mergeCell ref="H1259:H1266"/>
    <mergeCell ref="H1267:H1274"/>
    <mergeCell ref="H1277:H1284"/>
    <mergeCell ref="H1285:H1292"/>
    <mergeCell ref="H1665:H1670"/>
    <mergeCell ref="H1673:H1678"/>
    <mergeCell ref="H1713:H1719"/>
    <mergeCell ref="H1351:H1357"/>
    <mergeCell ref="H1327:H1333"/>
  </mergeCells>
  <printOptions horizontalCentered="1"/>
  <pageMargins left="0.35433070866141736" right="0.35433070866141736" top="0.3937007874015748" bottom="0.3937007874015748" header="0.1968503937007874" footer="0.1968503937007874"/>
  <pageSetup firstPageNumber="240" useFirstPageNumber="1" horizontalDpi="600" verticalDpi="600" orientation="landscape" paperSize="9" scale="85" r:id="rId1"/>
  <headerFooter alignWithMargins="0">
    <oddFooter>&amp;C&amp;P</oddFooter>
  </headerFooter>
  <rowBreaks count="19" manualBreakCount="19">
    <brk id="66" max="7" man="1"/>
    <brk id="170" max="7" man="1"/>
    <brk id="276" max="7" man="1"/>
    <brk id="373" max="7" man="1"/>
    <brk id="485" max="7" man="1"/>
    <brk id="661" max="7" man="1"/>
    <brk id="753" max="7" man="1"/>
    <brk id="829" max="7" man="1"/>
    <brk id="897" max="7" man="1"/>
    <brk id="1065" max="7" man="1"/>
    <brk id="1170" max="7" man="1"/>
    <brk id="1276" max="7" man="1"/>
    <brk id="1365" max="7" man="1"/>
    <brk id="1485" max="7" man="1"/>
    <brk id="1590" max="7" man="1"/>
    <brk id="1663" max="7" man="1"/>
    <brk id="1760" max="7" man="1"/>
    <brk id="1827" max="7" man="1"/>
    <brk id="188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6" sqref="H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dsalwa</dc:creator>
  <cp:keywords/>
  <dc:description/>
  <cp:lastModifiedBy>Ewa Wypych</cp:lastModifiedBy>
  <cp:lastPrinted>2014-03-28T11:25:38Z</cp:lastPrinted>
  <dcterms:created xsi:type="dcterms:W3CDTF">2006-07-21T07:43:40Z</dcterms:created>
  <dcterms:modified xsi:type="dcterms:W3CDTF">2014-03-28T11:25:44Z</dcterms:modified>
  <cp:category/>
  <cp:version/>
  <cp:contentType/>
  <cp:contentStatus/>
</cp:coreProperties>
</file>